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all data" sheetId="1" r:id="rId1"/>
    <sheet name="terms used" sheetId="13" r:id="rId2"/>
    <sheet name="depression" sheetId="2" r:id="rId3"/>
    <sheet name="bulimia" sheetId="3" r:id="rId4"/>
    <sheet name="anorexia" sheetId="9" r:id="rId5"/>
    <sheet name="suicide" sheetId="10" r:id="rId6"/>
    <sheet name="anxiety" sheetId="12" r:id="rId7"/>
    <sheet name="phobia" sheetId="14" r:id="rId8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14"/>
  <c r="AA3"/>
  <c r="AA4"/>
  <c r="AA5"/>
  <c r="AA6"/>
  <c r="Z6"/>
  <c r="Z5"/>
  <c r="Z4"/>
  <c r="Z3"/>
  <c r="Z2"/>
  <c r="R2" l="1"/>
  <c r="S2" s="1"/>
  <c r="R3"/>
  <c r="S3" s="1"/>
  <c r="R4"/>
  <c r="S4" s="1"/>
  <c r="R5"/>
  <c r="S5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"/>
  <c r="S1" s="1"/>
  <c r="H2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"/>
  <c r="I1" s="1"/>
  <c r="F2" i="1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"/>
  <c r="G1" s="1"/>
  <c r="M2"/>
  <c r="N2" s="1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"/>
  <c r="N1" s="1"/>
  <c r="J2" i="10"/>
  <c r="K2" s="1"/>
  <c r="J3"/>
  <c r="K3" s="1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"/>
  <c r="K1" s="1"/>
  <c r="E2"/>
  <c r="F2" s="1"/>
  <c r="E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"/>
  <c r="F1" s="1"/>
  <c r="T2" i="2"/>
  <c r="U2" s="1"/>
  <c r="T3"/>
  <c r="U3" s="1"/>
  <c r="T4"/>
  <c r="U4" s="1"/>
  <c r="T5"/>
  <c r="U5" s="1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"/>
  <c r="U1" s="1"/>
  <c r="H2"/>
  <c r="I2" s="1"/>
  <c r="H3"/>
  <c r="I3" s="1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"/>
  <c r="I1" s="1"/>
</calcChain>
</file>

<file path=xl/sharedStrings.xml><?xml version="1.0" encoding="utf-8"?>
<sst xmlns="http://schemas.openxmlformats.org/spreadsheetml/2006/main" count="185" uniqueCount="121">
  <si>
    <t>year</t>
  </si>
  <si>
    <t>population</t>
  </si>
  <si>
    <t>Internet penetration</t>
  </si>
  <si>
    <t>حزن</t>
  </si>
  <si>
    <t>حزين</t>
  </si>
  <si>
    <t>مكتئب</t>
  </si>
  <si>
    <t xml:space="preserve">احباط            </t>
  </si>
  <si>
    <t>اكتئاب</t>
  </si>
  <si>
    <t>كئيب</t>
  </si>
  <si>
    <t>דיכאון</t>
  </si>
  <si>
    <t>מדוכא</t>
  </si>
  <si>
    <t>מצב רוח ירוד</t>
  </si>
  <si>
    <t xml:space="preserve">דיכוי </t>
  </si>
  <si>
    <t>מדכא</t>
  </si>
  <si>
    <t>דכאון</t>
  </si>
  <si>
    <t>עצוב</t>
  </si>
  <si>
    <t>עצב</t>
  </si>
  <si>
    <t>non-jew</t>
  </si>
  <si>
    <t>jew</t>
  </si>
  <si>
    <t xml:space="preserve">שפל רוח                               </t>
  </si>
  <si>
    <t>Year</t>
  </si>
  <si>
    <t>Israel Arabs</t>
  </si>
  <si>
    <t>Israel Jews</t>
  </si>
  <si>
    <t>population*penetration</t>
  </si>
  <si>
    <t xml:space="preserve"> بوليميا</t>
  </si>
  <si>
    <t xml:space="preserve">בולימיה </t>
  </si>
  <si>
    <t>אנורקסיה</t>
  </si>
  <si>
    <t xml:space="preserve">התאבדות                         </t>
  </si>
  <si>
    <t xml:space="preserve">מתאבד </t>
  </si>
  <si>
    <t xml:space="preserve">להתאבד </t>
  </si>
  <si>
    <t>انتحار</t>
  </si>
  <si>
    <t>منتحر</t>
  </si>
  <si>
    <t xml:space="preserve">חרדה </t>
  </si>
  <si>
    <t xml:space="preserve">חרד </t>
  </si>
  <si>
    <t>القلق</t>
  </si>
  <si>
    <t>قلق</t>
  </si>
  <si>
    <t>جزع</t>
  </si>
  <si>
    <t>اضطراب</t>
  </si>
  <si>
    <t>דאגות </t>
  </si>
  <si>
    <t>מודאג</t>
  </si>
  <si>
    <t xml:space="preserve">كآبة                      </t>
  </si>
  <si>
    <t>محبط</t>
  </si>
  <si>
    <t>ירידת מצב רוח</t>
  </si>
  <si>
    <t>Suicide</t>
  </si>
  <si>
    <t>محاولة انتحار</t>
  </si>
  <si>
    <t xml:space="preserve">פוביה          </t>
  </si>
  <si>
    <t xml:space="preserve">בהלה    </t>
  </si>
  <si>
    <t xml:space="preserve">בהילות       </t>
  </si>
  <si>
    <t xml:space="preserve">בעתה         </t>
  </si>
  <si>
    <t xml:space="preserve">הבהלות          </t>
  </si>
  <si>
    <t xml:space="preserve">פחד עמוק </t>
  </si>
  <si>
    <t>رعب</t>
  </si>
  <si>
    <t>خوف</t>
  </si>
  <si>
    <t>خائف</t>
  </si>
  <si>
    <t>مذعور</t>
  </si>
  <si>
    <t>مرعوب</t>
  </si>
  <si>
    <t>مرتعب</t>
  </si>
  <si>
    <t>Anxiety</t>
  </si>
  <si>
    <t xml:space="preserve">פחד </t>
  </si>
  <si>
    <t>מפחד</t>
  </si>
  <si>
    <t>דאגה</t>
  </si>
  <si>
    <t>مهموم</t>
  </si>
  <si>
    <t xml:space="preserve">Bulimia </t>
  </si>
  <si>
    <t>Bulimia</t>
  </si>
  <si>
    <t xml:space="preserve">الشره المرضي     </t>
  </si>
  <si>
    <t xml:space="preserve">فقدان الشهية       </t>
  </si>
  <si>
    <t>انوريكسيا</t>
  </si>
  <si>
    <t xml:space="preserve">Anorexia </t>
  </si>
  <si>
    <t>مروع</t>
  </si>
  <si>
    <t>هلع</t>
  </si>
  <si>
    <t>رهاب</t>
  </si>
  <si>
    <t>مضطرب البال</t>
  </si>
  <si>
    <t>نوبات الدقر</t>
  </si>
  <si>
    <t>فرط الشهية</t>
  </si>
  <si>
    <t>فقدان الشهية العُصابي</t>
  </si>
  <si>
    <t>القهم العصبي</t>
  </si>
  <si>
    <t>פוביה</t>
  </si>
  <si>
    <t>פחד</t>
  </si>
  <si>
    <t xml:space="preserve">فوبيا </t>
  </si>
  <si>
    <t>روع</t>
  </si>
  <si>
    <t>الانوركسيا‎</t>
  </si>
  <si>
    <t>الانوريكسيا‎</t>
  </si>
  <si>
    <t>فقدان الشهيه العصبي‎</t>
  </si>
  <si>
    <t>فقدان الشهيه العصابي‎</t>
  </si>
  <si>
    <t>القهم العصبي‎</t>
  </si>
  <si>
    <t>القهم العصابي‎</t>
  </si>
  <si>
    <t>אנורקסיה נרבוזה‎</t>
  </si>
  <si>
    <t>אנורקסיה‎</t>
  </si>
  <si>
    <t>אנורקסיא‎</t>
  </si>
  <si>
    <t>אנורקסית‎</t>
  </si>
  <si>
    <t>אנורקסיות‎</t>
  </si>
  <si>
    <t>חרדות‎</t>
  </si>
  <si>
    <t>מתח ופחד‎</t>
  </si>
  <si>
    <t>اضطرابات‎</t>
  </si>
  <si>
    <t>اضطرابات القلق‎</t>
  </si>
  <si>
    <t>الاضطرابات‎</t>
  </si>
  <si>
    <t>ARABIC</t>
  </si>
  <si>
    <t>HEBREW</t>
  </si>
  <si>
    <t>depression rate</t>
  </si>
  <si>
    <t>group (1=Jew; 2=Arab)</t>
  </si>
  <si>
    <t>GT depression (from all terms)</t>
  </si>
  <si>
    <t>GT suicide (from all terms)</t>
  </si>
  <si>
    <t>GT bulimia (from all terms)</t>
  </si>
  <si>
    <t>GT phobia (from all terms)</t>
  </si>
  <si>
    <t>GT anxiety (from all terms)</t>
  </si>
  <si>
    <t>depression prevalence (Kaplan et al., 2010)</t>
  </si>
  <si>
    <t xml:space="preserve">anxiety rate </t>
  </si>
  <si>
    <t>anxiety prevalence (Levav et al., 2007)</t>
  </si>
  <si>
    <t>phobia prevalence (Iancu et al., 2011)</t>
  </si>
  <si>
    <t xml:space="preserve">phobia rate </t>
  </si>
  <si>
    <t>Depression</t>
  </si>
  <si>
    <t xml:space="preserve">דכאון </t>
  </si>
  <si>
    <t>Phobia</t>
  </si>
  <si>
    <t xml:space="preserve">דאגות       </t>
  </si>
  <si>
    <t>anorexia prevalence (Latzer et al., 2008)</t>
  </si>
  <si>
    <t>bulimia prevalence (Latzer et al., 2008)</t>
  </si>
  <si>
    <t>anorexia rate</t>
  </si>
  <si>
    <t>bulimia rate</t>
  </si>
  <si>
    <t>suicide rate</t>
  </si>
  <si>
    <t>suicide prevalence (from Health Ministry of Israel)</t>
  </si>
  <si>
    <t>GT anorexia (from all terms)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</si>
</sst>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0"/>
      <color rgb="FF212121"/>
      <name val="Times New Roman"/>
      <family val="1"/>
    </font>
    <font>
      <sz val="10"/>
      <color rgb="FF263238"/>
      <name val="Arial"/>
      <family val="2"/>
    </font>
    <font>
      <sz val="12"/>
      <color rgb="FF212121"/>
      <name val="Times New Roman"/>
      <family val="1"/>
    </font>
    <font>
      <sz val="12"/>
      <color rgb="FF212121"/>
      <name val="Courier New"/>
      <family val="3"/>
    </font>
    <font>
      <b/>
      <sz val="13"/>
      <color rgb="FF263238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212121"/>
      <name val="Arial"/>
      <family val="2"/>
    </font>
    <font>
      <b/>
      <sz val="12"/>
      <color rgb="FF3C404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readingOrder="2"/>
    </xf>
    <xf numFmtId="0" fontId="3" fillId="0" borderId="0" xfId="0" applyFont="1"/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 readingOrder="2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left" vertical="center" readingOrder="2"/>
    </xf>
    <xf numFmtId="0" fontId="7" fillId="2" borderId="0" xfId="0" applyFont="1" applyFill="1" applyAlignment="1">
      <alignment horizontal="right" vertical="center" readingOrder="2"/>
    </xf>
    <xf numFmtId="0" fontId="10" fillId="0" borderId="0" xfId="0" applyFont="1" applyAlignment="1">
      <alignment horizontal="right" vertical="center"/>
    </xf>
    <xf numFmtId="0" fontId="1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depression!$Y$1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depression!$X$2:$X$14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depression!$Y$2:$Y$14</c:f>
              <c:numCache>
                <c:formatCode>General</c:formatCode>
                <c:ptCount val="13"/>
                <c:pt idx="0">
                  <c:v>40.833333333333336</c:v>
                </c:pt>
                <c:pt idx="1">
                  <c:v>60</c:v>
                </c:pt>
                <c:pt idx="2">
                  <c:v>98.5</c:v>
                </c:pt>
                <c:pt idx="3">
                  <c:v>164.5</c:v>
                </c:pt>
                <c:pt idx="4">
                  <c:v>123</c:v>
                </c:pt>
                <c:pt idx="5">
                  <c:v>164.66666666666666</c:v>
                </c:pt>
                <c:pt idx="6">
                  <c:v>121.66666666666667</c:v>
                </c:pt>
                <c:pt idx="7">
                  <c:v>242.83333333333334</c:v>
                </c:pt>
                <c:pt idx="8">
                  <c:v>238.83333333333334</c:v>
                </c:pt>
                <c:pt idx="9">
                  <c:v>300.83333333333331</c:v>
                </c:pt>
                <c:pt idx="10">
                  <c:v>338.66666666666669</c:v>
                </c:pt>
                <c:pt idx="11">
                  <c:v>411.5</c:v>
                </c:pt>
                <c:pt idx="12">
                  <c:v>457.5</c:v>
                </c:pt>
              </c:numCache>
            </c:numRef>
          </c:val>
        </c:ser>
        <c:ser>
          <c:idx val="2"/>
          <c:order val="1"/>
          <c:tx>
            <c:strRef>
              <c:f>depression!$Z$1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depression!$X$2:$X$14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depression!$Z$2:$Z$14</c:f>
              <c:numCache>
                <c:formatCode>General</c:formatCode>
                <c:ptCount val="13"/>
                <c:pt idx="0">
                  <c:v>309.66666666666669</c:v>
                </c:pt>
                <c:pt idx="1">
                  <c:v>309.55555555555554</c:v>
                </c:pt>
                <c:pt idx="2">
                  <c:v>290.55555555555554</c:v>
                </c:pt>
                <c:pt idx="3">
                  <c:v>336.44444444444446</c:v>
                </c:pt>
                <c:pt idx="4">
                  <c:v>317.55555555555554</c:v>
                </c:pt>
                <c:pt idx="5">
                  <c:v>321.66666666666669</c:v>
                </c:pt>
                <c:pt idx="6">
                  <c:v>316</c:v>
                </c:pt>
                <c:pt idx="7">
                  <c:v>319.77777777777777</c:v>
                </c:pt>
                <c:pt idx="8">
                  <c:v>303.55555555555554</c:v>
                </c:pt>
                <c:pt idx="9">
                  <c:v>302.77777777777777</c:v>
                </c:pt>
                <c:pt idx="10">
                  <c:v>311.33333333333331</c:v>
                </c:pt>
                <c:pt idx="11">
                  <c:v>283.33333333333331</c:v>
                </c:pt>
                <c:pt idx="12">
                  <c:v>276.55555555555554</c:v>
                </c:pt>
              </c:numCache>
            </c:numRef>
          </c:val>
        </c:ser>
        <c:marker val="1"/>
        <c:axId val="199499776"/>
        <c:axId val="199501696"/>
      </c:lineChart>
      <c:catAx>
        <c:axId val="19949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501696"/>
        <c:crosses val="autoZero"/>
        <c:auto val="1"/>
        <c:lblAlgn val="ctr"/>
        <c:lblOffset val="100"/>
      </c:catAx>
      <c:valAx>
        <c:axId val="1995016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GT RSV depression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499776"/>
        <c:crosses val="autoZero"/>
        <c:crossBetween val="between"/>
      </c:valAx>
    </c:plotArea>
    <c:legend>
      <c:legendPos val="r"/>
      <c:layout/>
      <c:spPr>
        <a:ln>
          <a:solidFill>
            <a:schemeClr val="tx1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bulimia!$J$1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bulimia!$I$2:$I$14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bulimia!$J$2:$J$14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113</c:v>
                </c:pt>
                <c:pt idx="5">
                  <c:v>0</c:v>
                </c:pt>
                <c:pt idx="6">
                  <c:v>63</c:v>
                </c:pt>
                <c:pt idx="7">
                  <c:v>17</c:v>
                </c:pt>
                <c:pt idx="8">
                  <c:v>32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</c:numCache>
            </c:numRef>
          </c:val>
        </c:ser>
        <c:ser>
          <c:idx val="2"/>
          <c:order val="1"/>
          <c:tx>
            <c:strRef>
              <c:f>bulimia!$K$1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bulimia!$I$2:$I$14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bulimia!$K$2:$K$14</c:f>
              <c:numCache>
                <c:formatCode>General</c:formatCode>
                <c:ptCount val="13"/>
                <c:pt idx="0">
                  <c:v>305</c:v>
                </c:pt>
                <c:pt idx="1">
                  <c:v>400</c:v>
                </c:pt>
                <c:pt idx="2">
                  <c:v>473</c:v>
                </c:pt>
                <c:pt idx="3">
                  <c:v>418</c:v>
                </c:pt>
                <c:pt idx="4">
                  <c:v>257</c:v>
                </c:pt>
                <c:pt idx="5">
                  <c:v>154</c:v>
                </c:pt>
                <c:pt idx="6">
                  <c:v>134</c:v>
                </c:pt>
                <c:pt idx="7">
                  <c:v>125</c:v>
                </c:pt>
                <c:pt idx="8">
                  <c:v>105</c:v>
                </c:pt>
                <c:pt idx="9">
                  <c:v>144</c:v>
                </c:pt>
                <c:pt idx="10">
                  <c:v>148</c:v>
                </c:pt>
                <c:pt idx="11">
                  <c:v>129</c:v>
                </c:pt>
                <c:pt idx="12">
                  <c:v>88</c:v>
                </c:pt>
              </c:numCache>
            </c:numRef>
          </c:val>
        </c:ser>
        <c:marker val="1"/>
        <c:axId val="199552384"/>
        <c:axId val="199558656"/>
      </c:lineChart>
      <c:catAx>
        <c:axId val="19955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558656"/>
        <c:crosses val="autoZero"/>
        <c:auto val="1"/>
        <c:lblAlgn val="ctr"/>
        <c:lblOffset val="100"/>
      </c:catAx>
      <c:valAx>
        <c:axId val="1995586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GT RSV bulimia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552384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anorexia!$F$1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anorexia!$E$2:$E$14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anorexia!$F$2:$F$14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1"/>
          <c:tx>
            <c:strRef>
              <c:f>anorexia!$G$1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anorexia!$E$2:$E$14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anorexia!$G$2:$G$14</c:f>
              <c:numCache>
                <c:formatCode>General</c:formatCode>
                <c:ptCount val="13"/>
                <c:pt idx="0">
                  <c:v>686</c:v>
                </c:pt>
                <c:pt idx="1">
                  <c:v>465</c:v>
                </c:pt>
                <c:pt idx="2">
                  <c:v>479</c:v>
                </c:pt>
                <c:pt idx="3">
                  <c:v>359</c:v>
                </c:pt>
                <c:pt idx="4">
                  <c:v>261</c:v>
                </c:pt>
                <c:pt idx="5">
                  <c:v>192</c:v>
                </c:pt>
                <c:pt idx="6">
                  <c:v>136</c:v>
                </c:pt>
                <c:pt idx="7">
                  <c:v>135</c:v>
                </c:pt>
                <c:pt idx="8">
                  <c:v>130</c:v>
                </c:pt>
                <c:pt idx="9">
                  <c:v>109</c:v>
                </c:pt>
                <c:pt idx="10">
                  <c:v>120</c:v>
                </c:pt>
                <c:pt idx="11">
                  <c:v>113</c:v>
                </c:pt>
                <c:pt idx="12">
                  <c:v>78</c:v>
                </c:pt>
              </c:numCache>
            </c:numRef>
          </c:val>
        </c:ser>
        <c:marker val="1"/>
        <c:axId val="199613440"/>
        <c:axId val="199640192"/>
      </c:lineChart>
      <c:catAx>
        <c:axId val="199613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640192"/>
        <c:crosses val="autoZero"/>
        <c:auto val="1"/>
        <c:lblAlgn val="ctr"/>
        <c:lblOffset val="100"/>
      </c:catAx>
      <c:valAx>
        <c:axId val="1996401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GT RSV anorexia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613440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suicide!$O$1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suicide!$N$2:$N$14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suicide!$O$2:$O$14</c:f>
              <c:numCache>
                <c:formatCode>General</c:formatCode>
                <c:ptCount val="13"/>
                <c:pt idx="0">
                  <c:v>41.5</c:v>
                </c:pt>
                <c:pt idx="1">
                  <c:v>61.5</c:v>
                </c:pt>
                <c:pt idx="2">
                  <c:v>100</c:v>
                </c:pt>
                <c:pt idx="3">
                  <c:v>141.5</c:v>
                </c:pt>
                <c:pt idx="4">
                  <c:v>117.5</c:v>
                </c:pt>
                <c:pt idx="5">
                  <c:v>162.5</c:v>
                </c:pt>
                <c:pt idx="6">
                  <c:v>110</c:v>
                </c:pt>
                <c:pt idx="7">
                  <c:v>196.5</c:v>
                </c:pt>
                <c:pt idx="8">
                  <c:v>206.5</c:v>
                </c:pt>
                <c:pt idx="9">
                  <c:v>248.5</c:v>
                </c:pt>
                <c:pt idx="10">
                  <c:v>279.5</c:v>
                </c:pt>
                <c:pt idx="11">
                  <c:v>263.5</c:v>
                </c:pt>
                <c:pt idx="12">
                  <c:v>401.5</c:v>
                </c:pt>
              </c:numCache>
            </c:numRef>
          </c:val>
        </c:ser>
        <c:ser>
          <c:idx val="2"/>
          <c:order val="1"/>
          <c:tx>
            <c:strRef>
              <c:f>suicide!$P$1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suicide!$N$2:$N$14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suicide!$P$2:$P$14</c:f>
              <c:numCache>
                <c:formatCode>General</c:formatCode>
                <c:ptCount val="13"/>
                <c:pt idx="0">
                  <c:v>425</c:v>
                </c:pt>
                <c:pt idx="1">
                  <c:v>402</c:v>
                </c:pt>
                <c:pt idx="2">
                  <c:v>322</c:v>
                </c:pt>
                <c:pt idx="3">
                  <c:v>358.66666666666669</c:v>
                </c:pt>
                <c:pt idx="4">
                  <c:v>370.66666666666669</c:v>
                </c:pt>
                <c:pt idx="5">
                  <c:v>375</c:v>
                </c:pt>
                <c:pt idx="6">
                  <c:v>407.66666666666669</c:v>
                </c:pt>
                <c:pt idx="7">
                  <c:v>329</c:v>
                </c:pt>
                <c:pt idx="8">
                  <c:v>346.66666666666669</c:v>
                </c:pt>
                <c:pt idx="9">
                  <c:v>312</c:v>
                </c:pt>
                <c:pt idx="10">
                  <c:v>322.66666666666669</c:v>
                </c:pt>
                <c:pt idx="11">
                  <c:v>344.33333333333331</c:v>
                </c:pt>
                <c:pt idx="12">
                  <c:v>304.33333333333331</c:v>
                </c:pt>
              </c:numCache>
            </c:numRef>
          </c:val>
        </c:ser>
        <c:marker val="1"/>
        <c:axId val="199760512"/>
        <c:axId val="199783168"/>
      </c:lineChart>
      <c:catAx>
        <c:axId val="199760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783168"/>
        <c:crosses val="autoZero"/>
        <c:auto val="1"/>
        <c:lblAlgn val="ctr"/>
        <c:lblOffset val="100"/>
      </c:catAx>
      <c:valAx>
        <c:axId val="1997831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GT</a:t>
                </a:r>
                <a:r>
                  <a:rPr lang="it-IT" sz="1600" baseline="0">
                    <a:latin typeface="Times New Roman" pitchFamily="18" charset="0"/>
                    <a:cs typeface="Times New Roman" pitchFamily="18" charset="0"/>
                  </a:rPr>
                  <a:t> RSV suicide</a:t>
                </a:r>
                <a:endParaRPr lang="it-IT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760512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anxiety!$R$1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anxiety!$Q$2:$Q$14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anxiety!$R$2:$R$14</c:f>
              <c:numCache>
                <c:formatCode>General</c:formatCode>
                <c:ptCount val="13"/>
                <c:pt idx="0">
                  <c:v>161</c:v>
                </c:pt>
                <c:pt idx="1">
                  <c:v>83.75</c:v>
                </c:pt>
                <c:pt idx="2">
                  <c:v>69</c:v>
                </c:pt>
                <c:pt idx="3">
                  <c:v>61.75</c:v>
                </c:pt>
                <c:pt idx="4">
                  <c:v>31</c:v>
                </c:pt>
                <c:pt idx="5">
                  <c:v>54.5</c:v>
                </c:pt>
                <c:pt idx="6">
                  <c:v>54</c:v>
                </c:pt>
                <c:pt idx="7">
                  <c:v>90.25</c:v>
                </c:pt>
                <c:pt idx="8">
                  <c:v>89</c:v>
                </c:pt>
                <c:pt idx="9">
                  <c:v>97.25</c:v>
                </c:pt>
                <c:pt idx="10">
                  <c:v>104</c:v>
                </c:pt>
                <c:pt idx="11">
                  <c:v>166.25</c:v>
                </c:pt>
                <c:pt idx="12">
                  <c:v>259.25</c:v>
                </c:pt>
              </c:numCache>
            </c:numRef>
          </c:val>
        </c:ser>
        <c:ser>
          <c:idx val="2"/>
          <c:order val="1"/>
          <c:tx>
            <c:strRef>
              <c:f>anxiety!$S$1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anxiety!$Q$2:$Q$14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anxiety!$S$2:$S$14</c:f>
              <c:numCache>
                <c:formatCode>General</c:formatCode>
                <c:ptCount val="13"/>
                <c:pt idx="0">
                  <c:v>210.5</c:v>
                </c:pt>
                <c:pt idx="1">
                  <c:v>231</c:v>
                </c:pt>
                <c:pt idx="2">
                  <c:v>263.25</c:v>
                </c:pt>
                <c:pt idx="3">
                  <c:v>225.5</c:v>
                </c:pt>
                <c:pt idx="4">
                  <c:v>251.25</c:v>
                </c:pt>
                <c:pt idx="5">
                  <c:v>203.5</c:v>
                </c:pt>
                <c:pt idx="6">
                  <c:v>254.75</c:v>
                </c:pt>
                <c:pt idx="7">
                  <c:v>230.25</c:v>
                </c:pt>
                <c:pt idx="8">
                  <c:v>243.25</c:v>
                </c:pt>
                <c:pt idx="9">
                  <c:v>253.25</c:v>
                </c:pt>
                <c:pt idx="10">
                  <c:v>235.25</c:v>
                </c:pt>
                <c:pt idx="11">
                  <c:v>245</c:v>
                </c:pt>
                <c:pt idx="12">
                  <c:v>202.25</c:v>
                </c:pt>
              </c:numCache>
            </c:numRef>
          </c:val>
        </c:ser>
        <c:marker val="1"/>
        <c:axId val="199980544"/>
        <c:axId val="199982464"/>
      </c:lineChart>
      <c:catAx>
        <c:axId val="19998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982464"/>
        <c:crosses val="autoZero"/>
        <c:auto val="1"/>
        <c:lblAlgn val="ctr"/>
        <c:lblOffset val="100"/>
      </c:catAx>
      <c:valAx>
        <c:axId val="1999824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600">
                    <a:latin typeface="Times New Roman" pitchFamily="18" charset="0"/>
                    <a:cs typeface="Times New Roman" pitchFamily="18" charset="0"/>
                  </a:rPr>
                  <a:t>GT RSV anxiety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199980544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1"/>
          <c:order val="0"/>
          <c:tx>
            <c:strRef>
              <c:f>phobia!$W$1</c:f>
              <c:strCache>
                <c:ptCount val="1"/>
                <c:pt idx="0">
                  <c:v>Israel Arabs</c:v>
                </c:pt>
              </c:strCache>
            </c:strRef>
          </c:tx>
          <c:marker>
            <c:symbol val="none"/>
          </c:marker>
          <c:cat>
            <c:numRef>
              <c:f>phobia!$V$2:$V$14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phobia!$W$2:$W$14</c:f>
              <c:numCache>
                <c:formatCode>General</c:formatCode>
                <c:ptCount val="13"/>
                <c:pt idx="0">
                  <c:v>52.428571428571431</c:v>
                </c:pt>
                <c:pt idx="1">
                  <c:v>49</c:v>
                </c:pt>
                <c:pt idx="2">
                  <c:v>45.142857142857146</c:v>
                </c:pt>
                <c:pt idx="3">
                  <c:v>89.714285714285708</c:v>
                </c:pt>
                <c:pt idx="4">
                  <c:v>54.142857142857146</c:v>
                </c:pt>
                <c:pt idx="5">
                  <c:v>50.571428571428569</c:v>
                </c:pt>
                <c:pt idx="6">
                  <c:v>62</c:v>
                </c:pt>
                <c:pt idx="7">
                  <c:v>115</c:v>
                </c:pt>
                <c:pt idx="8">
                  <c:v>161.14285714285714</c:v>
                </c:pt>
                <c:pt idx="9">
                  <c:v>174</c:v>
                </c:pt>
                <c:pt idx="10">
                  <c:v>190</c:v>
                </c:pt>
                <c:pt idx="11">
                  <c:v>277.42857142857144</c:v>
                </c:pt>
                <c:pt idx="12">
                  <c:v>467</c:v>
                </c:pt>
              </c:numCache>
            </c:numRef>
          </c:val>
        </c:ser>
        <c:ser>
          <c:idx val="2"/>
          <c:order val="1"/>
          <c:tx>
            <c:strRef>
              <c:f>phobia!$X$1</c:f>
              <c:strCache>
                <c:ptCount val="1"/>
                <c:pt idx="0">
                  <c:v>Israel Jews</c:v>
                </c:pt>
              </c:strCache>
            </c:strRef>
          </c:tx>
          <c:marker>
            <c:symbol val="none"/>
          </c:marker>
          <c:cat>
            <c:numRef>
              <c:f>phobia!$V$2:$V$14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phobia!$X$2:$X$14</c:f>
              <c:numCache>
                <c:formatCode>General</c:formatCode>
                <c:ptCount val="13"/>
                <c:pt idx="0">
                  <c:v>121.83333333333333</c:v>
                </c:pt>
                <c:pt idx="1">
                  <c:v>215.83333333333334</c:v>
                </c:pt>
                <c:pt idx="2">
                  <c:v>256.16666666666669</c:v>
                </c:pt>
                <c:pt idx="3">
                  <c:v>176.66666666666666</c:v>
                </c:pt>
                <c:pt idx="4">
                  <c:v>187.33333333333334</c:v>
                </c:pt>
                <c:pt idx="5">
                  <c:v>182.5</c:v>
                </c:pt>
                <c:pt idx="6">
                  <c:v>176.66666666666666</c:v>
                </c:pt>
                <c:pt idx="7">
                  <c:v>199</c:v>
                </c:pt>
                <c:pt idx="8">
                  <c:v>211</c:v>
                </c:pt>
                <c:pt idx="9">
                  <c:v>205.83333333333334</c:v>
                </c:pt>
                <c:pt idx="10">
                  <c:v>191.16666666666666</c:v>
                </c:pt>
                <c:pt idx="11">
                  <c:v>205.66666666666666</c:v>
                </c:pt>
                <c:pt idx="12">
                  <c:v>173</c:v>
                </c:pt>
              </c:numCache>
            </c:numRef>
          </c:val>
        </c:ser>
        <c:marker val="1"/>
        <c:axId val="200078464"/>
        <c:axId val="200080384"/>
      </c:lineChart>
      <c:catAx>
        <c:axId val="200078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 sz="1400">
                    <a:latin typeface="Times New Roman" pitchFamily="18" charset="0"/>
                    <a:cs typeface="Times New Roman" pitchFamily="18" charset="0"/>
                  </a:rPr>
                  <a:t>Time (years)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200080384"/>
        <c:crosses val="autoZero"/>
        <c:auto val="1"/>
        <c:lblAlgn val="ctr"/>
        <c:lblOffset val="100"/>
      </c:catAx>
      <c:valAx>
        <c:axId val="2000803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400">
                    <a:latin typeface="Times New Roman" pitchFamily="18" charset="0"/>
                    <a:cs typeface="Times New Roman" pitchFamily="18" charset="0"/>
                  </a:rPr>
                  <a:t>GT RSV phobia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it-IT"/>
          </a:p>
        </c:txPr>
        <c:crossAx val="200078464"/>
        <c:crosses val="autoZero"/>
        <c:crossBetween val="between"/>
      </c:valAx>
    </c:plotArea>
    <c:legend>
      <c:legendPos val="r"/>
      <c:layout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it-IT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9526</xdr:colOff>
      <xdr:row>14</xdr:row>
      <xdr:rowOff>190499</xdr:rowOff>
    </xdr:from>
    <xdr:to>
      <xdr:col>34</xdr:col>
      <xdr:colOff>581025</xdr:colOff>
      <xdr:row>27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15</xdr:row>
      <xdr:rowOff>9524</xdr:rowOff>
    </xdr:from>
    <xdr:to>
      <xdr:col>19</xdr:col>
      <xdr:colOff>542924</xdr:colOff>
      <xdr:row>32</xdr:row>
      <xdr:rowOff>171449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15</xdr:row>
      <xdr:rowOff>9525</xdr:rowOff>
    </xdr:from>
    <xdr:to>
      <xdr:col>16</xdr:col>
      <xdr:colOff>571500</xdr:colOff>
      <xdr:row>33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577662</xdr:colOff>
      <xdr:row>15</xdr:row>
      <xdr:rowOff>11207</xdr:rowOff>
    </xdr:from>
    <xdr:to>
      <xdr:col>25</xdr:col>
      <xdr:colOff>539563</xdr:colOff>
      <xdr:row>33</xdr:row>
      <xdr:rowOff>1682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15</xdr:row>
      <xdr:rowOff>57150</xdr:rowOff>
    </xdr:from>
    <xdr:to>
      <xdr:col>25</xdr:col>
      <xdr:colOff>123825</xdr:colOff>
      <xdr:row>33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571500</xdr:colOff>
      <xdr:row>15</xdr:row>
      <xdr:rowOff>9525</xdr:rowOff>
    </xdr:from>
    <xdr:to>
      <xdr:col>33</xdr:col>
      <xdr:colOff>571500</xdr:colOff>
      <xdr:row>32</xdr:row>
      <xdr:rowOff>152400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/>
  </sheetViews>
  <sheetFormatPr defaultColWidth="8.85546875" defaultRowHeight="15"/>
  <sheetData>
    <row r="1" spans="1:23">
      <c r="A1" t="s">
        <v>1</v>
      </c>
      <c r="B1" t="s">
        <v>2</v>
      </c>
      <c r="C1" t="s">
        <v>23</v>
      </c>
      <c r="D1" t="s">
        <v>99</v>
      </c>
      <c r="E1" t="s">
        <v>0</v>
      </c>
      <c r="F1" t="s">
        <v>101</v>
      </c>
      <c r="G1" t="s">
        <v>102</v>
      </c>
      <c r="H1" t="s">
        <v>103</v>
      </c>
      <c r="I1" t="s">
        <v>104</v>
      </c>
      <c r="J1" t="s">
        <v>100</v>
      </c>
      <c r="K1" t="s">
        <v>105</v>
      </c>
      <c r="L1" t="s">
        <v>98</v>
      </c>
      <c r="M1" t="s">
        <v>107</v>
      </c>
      <c r="N1" t="s">
        <v>106</v>
      </c>
      <c r="O1" t="s">
        <v>108</v>
      </c>
      <c r="P1" t="s">
        <v>109</v>
      </c>
      <c r="Q1" t="s">
        <v>114</v>
      </c>
      <c r="R1" t="s">
        <v>115</v>
      </c>
      <c r="S1" t="s">
        <v>120</v>
      </c>
      <c r="T1" t="s">
        <v>116</v>
      </c>
      <c r="U1" t="s">
        <v>117</v>
      </c>
      <c r="V1" t="s">
        <v>119</v>
      </c>
      <c r="W1" t="s">
        <v>118</v>
      </c>
    </row>
    <row r="2" spans="1:23">
      <c r="A2">
        <v>5201.5</v>
      </c>
      <c r="B2">
        <v>0.51836800000000038</v>
      </c>
      <c r="C2">
        <v>2696.2911520000021</v>
      </c>
      <c r="D2">
        <v>1</v>
      </c>
      <c r="E2">
        <v>2004</v>
      </c>
      <c r="F2">
        <v>425</v>
      </c>
      <c r="G2">
        <v>305</v>
      </c>
      <c r="H2">
        <v>121.83333333333333</v>
      </c>
      <c r="I2">
        <v>789</v>
      </c>
      <c r="J2">
        <v>309.66666666666669</v>
      </c>
      <c r="K2">
        <v>0.106</v>
      </c>
      <c r="L2">
        <v>285.8068621120002</v>
      </c>
      <c r="M2">
        <v>3.2000000000000001E-2</v>
      </c>
      <c r="N2">
        <v>86.281316864000061</v>
      </c>
      <c r="O2">
        <v>1.9599999999999999E-2</v>
      </c>
      <c r="P2">
        <v>52.847306579200037</v>
      </c>
      <c r="Q2">
        <v>0.2</v>
      </c>
      <c r="R2">
        <v>0.5</v>
      </c>
      <c r="S2">
        <v>686</v>
      </c>
      <c r="T2">
        <v>539.25823040000046</v>
      </c>
      <c r="U2">
        <v>1348.145576000001</v>
      </c>
      <c r="V2">
        <v>9.0679000000000003E-3</v>
      </c>
      <c r="W2">
        <v>24.449698537220819</v>
      </c>
    </row>
    <row r="3" spans="1:23">
      <c r="A3">
        <v>5275.7</v>
      </c>
      <c r="B3">
        <v>0.60299999999999998</v>
      </c>
      <c r="C3">
        <v>3181.2470999999996</v>
      </c>
      <c r="D3">
        <v>1</v>
      </c>
      <c r="E3">
        <v>2005</v>
      </c>
      <c r="F3">
        <v>402</v>
      </c>
      <c r="G3">
        <v>400</v>
      </c>
      <c r="H3">
        <v>215.83333333333334</v>
      </c>
      <c r="I3">
        <v>772</v>
      </c>
      <c r="J3">
        <v>309.55555555555554</v>
      </c>
      <c r="K3">
        <v>0.106</v>
      </c>
      <c r="L3">
        <v>337.21219259999998</v>
      </c>
      <c r="M3">
        <v>3.2000000000000001E-2</v>
      </c>
      <c r="N3">
        <v>101.79990719999999</v>
      </c>
      <c r="O3">
        <v>1.9599999999999999E-2</v>
      </c>
      <c r="P3">
        <v>62.352443159999993</v>
      </c>
      <c r="Q3">
        <v>0.2</v>
      </c>
      <c r="R3">
        <v>0.5</v>
      </c>
      <c r="S3">
        <v>465</v>
      </c>
      <c r="T3">
        <v>636.24941999999999</v>
      </c>
      <c r="U3">
        <v>1590.6235499999998</v>
      </c>
      <c r="V3">
        <v>8.9685000000000008E-3</v>
      </c>
      <c r="W3">
        <v>28.531014616349999</v>
      </c>
    </row>
    <row r="4" spans="1:23">
      <c r="A4">
        <v>5353.6</v>
      </c>
      <c r="B4">
        <v>0.57905200000000145</v>
      </c>
      <c r="C4">
        <v>3100.012787200008</v>
      </c>
      <c r="D4">
        <v>1</v>
      </c>
      <c r="E4">
        <v>2006</v>
      </c>
      <c r="F4">
        <v>322</v>
      </c>
      <c r="G4">
        <v>473</v>
      </c>
      <c r="H4">
        <v>256.16666666666669</v>
      </c>
      <c r="I4">
        <v>778</v>
      </c>
      <c r="J4">
        <v>290.55555555555554</v>
      </c>
      <c r="K4">
        <v>0.106</v>
      </c>
      <c r="L4">
        <v>328.60135544320087</v>
      </c>
      <c r="M4">
        <v>3.2000000000000001E-2</v>
      </c>
      <c r="N4">
        <v>99.200409190400265</v>
      </c>
      <c r="O4">
        <v>1.9599999999999999E-2</v>
      </c>
      <c r="P4">
        <v>60.760250629120158</v>
      </c>
      <c r="Q4">
        <v>0.2</v>
      </c>
      <c r="R4">
        <v>0.5</v>
      </c>
      <c r="S4">
        <v>479</v>
      </c>
      <c r="T4">
        <v>620.00255744000162</v>
      </c>
      <c r="U4">
        <v>1550.006393600004</v>
      </c>
      <c r="V4">
        <v>8.8690999999999996E-3</v>
      </c>
      <c r="W4">
        <v>27.494323410955591</v>
      </c>
    </row>
    <row r="5" spans="1:23">
      <c r="A5">
        <v>5435.8</v>
      </c>
      <c r="B5">
        <v>0.6093940000000021</v>
      </c>
      <c r="C5">
        <v>3312.5439052000115</v>
      </c>
      <c r="D5">
        <v>1</v>
      </c>
      <c r="E5">
        <v>2007</v>
      </c>
      <c r="F5">
        <v>358.66666666666669</v>
      </c>
      <c r="G5">
        <v>418</v>
      </c>
      <c r="H5">
        <v>176.66666666666666</v>
      </c>
      <c r="I5">
        <v>630</v>
      </c>
      <c r="J5">
        <v>336.44444444444446</v>
      </c>
      <c r="K5">
        <v>0.106</v>
      </c>
      <c r="L5">
        <v>351.12965395120119</v>
      </c>
      <c r="M5">
        <v>3.2000000000000001E-2</v>
      </c>
      <c r="N5">
        <v>106.00140496640037</v>
      </c>
      <c r="O5">
        <v>1.9599999999999999E-2</v>
      </c>
      <c r="P5">
        <v>64.92586054192023</v>
      </c>
      <c r="Q5">
        <v>0.2</v>
      </c>
      <c r="R5">
        <v>0.5</v>
      </c>
      <c r="S5">
        <v>359</v>
      </c>
      <c r="T5">
        <v>662.5087810400023</v>
      </c>
      <c r="U5">
        <v>1656.2719526000058</v>
      </c>
      <c r="V5">
        <v>8.7697000000000001E-3</v>
      </c>
      <c r="W5">
        <v>29.050016285432541</v>
      </c>
    </row>
    <row r="6" spans="1:23">
      <c r="A6">
        <v>5523.7</v>
      </c>
      <c r="B6">
        <v>0.64300000000000002</v>
      </c>
      <c r="C6">
        <v>3551.7390999999998</v>
      </c>
      <c r="D6">
        <v>1</v>
      </c>
      <c r="E6">
        <v>2008</v>
      </c>
      <c r="F6">
        <v>370.66666666666669</v>
      </c>
      <c r="G6">
        <v>257</v>
      </c>
      <c r="H6">
        <v>187.33333333333334</v>
      </c>
      <c r="I6">
        <v>562</v>
      </c>
      <c r="J6">
        <v>317.55555555555554</v>
      </c>
      <c r="K6">
        <v>0.106</v>
      </c>
      <c r="L6">
        <v>376.48434459999999</v>
      </c>
      <c r="M6">
        <v>3.2000000000000001E-2</v>
      </c>
      <c r="N6">
        <v>113.65565119999999</v>
      </c>
      <c r="O6">
        <v>1.9599999999999999E-2</v>
      </c>
      <c r="P6">
        <v>69.614086359999988</v>
      </c>
      <c r="Q6">
        <v>0.2</v>
      </c>
      <c r="R6">
        <v>0.5</v>
      </c>
      <c r="S6">
        <v>261</v>
      </c>
      <c r="T6">
        <v>710.34781999999996</v>
      </c>
      <c r="U6">
        <v>1775.8695499999999</v>
      </c>
      <c r="V6">
        <v>8.6703000000000006E-3</v>
      </c>
      <c r="W6">
        <v>30.794643518730002</v>
      </c>
    </row>
    <row r="7" spans="1:23">
      <c r="A7">
        <v>5655.4</v>
      </c>
      <c r="B7">
        <v>0.67007799999999407</v>
      </c>
      <c r="C7">
        <v>3789.5591211999663</v>
      </c>
      <c r="D7">
        <v>1</v>
      </c>
      <c r="E7">
        <v>2009</v>
      </c>
      <c r="F7">
        <v>375</v>
      </c>
      <c r="G7">
        <v>154</v>
      </c>
      <c r="H7">
        <v>182.5</v>
      </c>
      <c r="I7">
        <v>582</v>
      </c>
      <c r="J7">
        <v>321.66666666666669</v>
      </c>
      <c r="K7">
        <v>0.106</v>
      </c>
      <c r="L7">
        <v>401.69326684719641</v>
      </c>
      <c r="M7">
        <v>3.2000000000000001E-2</v>
      </c>
      <c r="N7">
        <v>121.26589187839892</v>
      </c>
      <c r="O7">
        <v>1.9599999999999999E-2</v>
      </c>
      <c r="P7">
        <v>74.275358775519337</v>
      </c>
      <c r="Q7">
        <v>0.2</v>
      </c>
      <c r="R7">
        <v>0.5</v>
      </c>
      <c r="S7">
        <v>192</v>
      </c>
      <c r="T7">
        <v>757.91182423999328</v>
      </c>
      <c r="U7">
        <v>1894.7795605999831</v>
      </c>
      <c r="V7">
        <v>8.5708999999999994E-3</v>
      </c>
      <c r="W7">
        <v>32.479932271892785</v>
      </c>
    </row>
    <row r="8" spans="1:23">
      <c r="A8">
        <v>5752.2</v>
      </c>
      <c r="B8">
        <v>0.75</v>
      </c>
      <c r="C8">
        <v>4314.1499999999996</v>
      </c>
      <c r="D8">
        <v>1</v>
      </c>
      <c r="E8">
        <v>2010</v>
      </c>
      <c r="F8">
        <v>407.66666666666669</v>
      </c>
      <c r="G8">
        <v>134</v>
      </c>
      <c r="H8">
        <v>176.66666666666666</v>
      </c>
      <c r="I8">
        <v>583</v>
      </c>
      <c r="J8">
        <v>316</v>
      </c>
      <c r="K8">
        <v>0.106</v>
      </c>
      <c r="L8">
        <v>457.29989999999998</v>
      </c>
      <c r="M8">
        <v>3.2000000000000001E-2</v>
      </c>
      <c r="N8">
        <v>138.05279999999999</v>
      </c>
      <c r="O8">
        <v>1.9599999999999999E-2</v>
      </c>
      <c r="P8">
        <v>84.557339999999996</v>
      </c>
      <c r="Q8">
        <v>0.2</v>
      </c>
      <c r="R8">
        <v>0.5</v>
      </c>
      <c r="S8">
        <v>136</v>
      </c>
      <c r="T8">
        <v>862.82999999999993</v>
      </c>
      <c r="U8">
        <v>2157.0749999999998</v>
      </c>
      <c r="V8">
        <v>8.4714999999999999E-3</v>
      </c>
      <c r="W8">
        <v>36.547321724999996</v>
      </c>
    </row>
    <row r="9" spans="1:23">
      <c r="A9">
        <v>5850.4</v>
      </c>
      <c r="B9">
        <v>0.73076199999999514</v>
      </c>
      <c r="C9">
        <v>4275.2500047999711</v>
      </c>
      <c r="D9">
        <v>1</v>
      </c>
      <c r="E9">
        <v>2011</v>
      </c>
      <c r="F9">
        <v>329</v>
      </c>
      <c r="G9">
        <v>125</v>
      </c>
      <c r="H9">
        <v>199</v>
      </c>
      <c r="I9">
        <v>516</v>
      </c>
      <c r="J9">
        <v>319.77777777777777</v>
      </c>
      <c r="K9">
        <v>0.106</v>
      </c>
      <c r="L9">
        <v>453.17650050879695</v>
      </c>
      <c r="M9">
        <v>3.2000000000000001E-2</v>
      </c>
      <c r="N9">
        <v>136.80800015359907</v>
      </c>
      <c r="O9">
        <v>1.9599999999999999E-2</v>
      </c>
      <c r="P9">
        <v>83.794900094079424</v>
      </c>
      <c r="Q9">
        <v>0.2</v>
      </c>
      <c r="R9">
        <v>0.5</v>
      </c>
      <c r="S9">
        <v>135</v>
      </c>
      <c r="T9">
        <v>855.05000095999424</v>
      </c>
      <c r="U9">
        <v>2137.6250023999855</v>
      </c>
      <c r="V9">
        <v>8.3721000000000004E-3</v>
      </c>
      <c r="W9">
        <v>35.792820565185842</v>
      </c>
    </row>
    <row r="10" spans="1:23">
      <c r="A10">
        <v>5949</v>
      </c>
      <c r="B10">
        <v>0.76110399999999567</v>
      </c>
      <c r="C10">
        <v>4527.8076959999744</v>
      </c>
      <c r="D10">
        <v>1</v>
      </c>
      <c r="E10">
        <v>2012</v>
      </c>
      <c r="F10">
        <v>346.66666666666669</v>
      </c>
      <c r="G10">
        <v>105</v>
      </c>
      <c r="H10">
        <v>211</v>
      </c>
      <c r="I10">
        <v>608</v>
      </c>
      <c r="J10">
        <v>303.55555555555554</v>
      </c>
      <c r="K10">
        <v>0.106</v>
      </c>
      <c r="L10">
        <v>479.94761577599724</v>
      </c>
      <c r="M10">
        <v>3.2000000000000001E-2</v>
      </c>
      <c r="N10">
        <v>144.88984627199918</v>
      </c>
      <c r="O10">
        <v>1.9599999999999999E-2</v>
      </c>
      <c r="P10">
        <v>88.745030841599501</v>
      </c>
      <c r="Q10">
        <v>0.2</v>
      </c>
      <c r="R10">
        <v>0.5</v>
      </c>
      <c r="S10">
        <v>130</v>
      </c>
      <c r="T10">
        <v>905.56153919999497</v>
      </c>
      <c r="U10">
        <v>2263.9038479999872</v>
      </c>
      <c r="V10">
        <v>8.2727000000000009E-3</v>
      </c>
      <c r="W10">
        <v>37.457194726698994</v>
      </c>
    </row>
    <row r="11" spans="1:23">
      <c r="A11">
        <v>6052</v>
      </c>
      <c r="B11">
        <v>0.79144599999999632</v>
      </c>
      <c r="C11">
        <v>4789.8311919999778</v>
      </c>
      <c r="D11">
        <v>1</v>
      </c>
      <c r="E11">
        <v>2013</v>
      </c>
      <c r="F11">
        <v>312</v>
      </c>
      <c r="G11">
        <v>144</v>
      </c>
      <c r="H11">
        <v>205.83333333333334</v>
      </c>
      <c r="I11">
        <v>622</v>
      </c>
      <c r="J11">
        <v>302.77777777777777</v>
      </c>
      <c r="K11">
        <v>0.106</v>
      </c>
      <c r="L11">
        <v>507.72210635199758</v>
      </c>
      <c r="M11">
        <v>3.2000000000000001E-2</v>
      </c>
      <c r="N11">
        <v>153.2745981439993</v>
      </c>
      <c r="O11">
        <v>1.9599999999999999E-2</v>
      </c>
      <c r="P11">
        <v>93.88069136319956</v>
      </c>
      <c r="Q11">
        <v>0.2</v>
      </c>
      <c r="R11">
        <v>0.5</v>
      </c>
      <c r="S11">
        <v>109</v>
      </c>
      <c r="T11">
        <v>957.96623839999563</v>
      </c>
      <c r="U11">
        <v>2394.9155959999889</v>
      </c>
      <c r="V11">
        <v>8.1733000000000014E-3</v>
      </c>
      <c r="W11">
        <v>39.148727281573429</v>
      </c>
    </row>
    <row r="12" spans="1:23">
      <c r="A12">
        <v>6161.8</v>
      </c>
      <c r="B12">
        <v>0.82178799999999685</v>
      </c>
      <c r="C12">
        <v>5063.6932983999804</v>
      </c>
      <c r="D12">
        <v>1</v>
      </c>
      <c r="E12">
        <v>2014</v>
      </c>
      <c r="F12">
        <v>322.66666666666669</v>
      </c>
      <c r="G12">
        <v>148</v>
      </c>
      <c r="H12">
        <v>191.16666666666666</v>
      </c>
      <c r="I12">
        <v>668</v>
      </c>
      <c r="J12">
        <v>311.33333333333331</v>
      </c>
      <c r="K12">
        <v>0.106</v>
      </c>
      <c r="L12">
        <v>536.75148963039794</v>
      </c>
      <c r="M12">
        <v>3.2000000000000001E-2</v>
      </c>
      <c r="N12">
        <v>162.03818554879939</v>
      </c>
      <c r="O12">
        <v>1.9599999999999999E-2</v>
      </c>
      <c r="P12">
        <v>99.248388648639619</v>
      </c>
      <c r="Q12">
        <v>0.2</v>
      </c>
      <c r="R12">
        <v>0.5</v>
      </c>
      <c r="S12">
        <v>120</v>
      </c>
      <c r="T12">
        <v>1012.7386596799961</v>
      </c>
      <c r="U12">
        <v>2531.8466491999902</v>
      </c>
      <c r="V12">
        <v>8.0739000000000002E-3</v>
      </c>
      <c r="W12">
        <v>40.883753321951602</v>
      </c>
    </row>
    <row r="13" spans="1:23">
      <c r="A13">
        <v>6276.8</v>
      </c>
      <c r="B13">
        <v>0.8</v>
      </c>
      <c r="C13">
        <v>5021.4400000000005</v>
      </c>
      <c r="D13">
        <v>1</v>
      </c>
      <c r="E13">
        <v>2015</v>
      </c>
      <c r="F13">
        <v>344.33333333333331</v>
      </c>
      <c r="G13">
        <v>129</v>
      </c>
      <c r="H13">
        <v>205.66666666666666</v>
      </c>
      <c r="I13">
        <v>612</v>
      </c>
      <c r="J13">
        <v>283.33333333333331</v>
      </c>
      <c r="K13">
        <v>0.106</v>
      </c>
      <c r="L13">
        <v>532.27264000000002</v>
      </c>
      <c r="M13">
        <v>3.2000000000000001E-2</v>
      </c>
      <c r="N13">
        <v>160.68608000000003</v>
      </c>
      <c r="O13">
        <v>1.9599999999999999E-2</v>
      </c>
      <c r="P13">
        <v>98.420224000000005</v>
      </c>
      <c r="Q13">
        <v>0.2</v>
      </c>
      <c r="R13">
        <v>0.5</v>
      </c>
      <c r="S13">
        <v>113</v>
      </c>
      <c r="T13">
        <v>1004.2880000000001</v>
      </c>
      <c r="U13">
        <v>2510.7200000000003</v>
      </c>
      <c r="V13">
        <v>7.9745000000000007E-3</v>
      </c>
      <c r="W13">
        <v>40.043473280000008</v>
      </c>
    </row>
    <row r="14" spans="1:23">
      <c r="A14">
        <v>6390.3</v>
      </c>
      <c r="B14">
        <v>0.89</v>
      </c>
      <c r="C14">
        <v>5687.3670000000002</v>
      </c>
      <c r="D14">
        <v>1</v>
      </c>
      <c r="E14">
        <v>2016</v>
      </c>
      <c r="F14">
        <v>304.33333333333331</v>
      </c>
      <c r="G14">
        <v>88</v>
      </c>
      <c r="H14">
        <v>173</v>
      </c>
      <c r="I14">
        <v>531</v>
      </c>
      <c r="J14">
        <v>276.55555555555554</v>
      </c>
      <c r="K14">
        <v>0.106</v>
      </c>
      <c r="L14">
        <v>602.86090200000001</v>
      </c>
      <c r="M14">
        <v>3.2000000000000001E-2</v>
      </c>
      <c r="N14">
        <v>181.995744</v>
      </c>
      <c r="O14">
        <v>1.9599999999999999E-2</v>
      </c>
      <c r="P14">
        <v>111.4723932</v>
      </c>
      <c r="Q14">
        <v>0.2</v>
      </c>
      <c r="R14">
        <v>0.5</v>
      </c>
      <c r="S14">
        <v>78</v>
      </c>
      <c r="T14">
        <v>1137.4734000000001</v>
      </c>
      <c r="U14">
        <v>2843.6835000000001</v>
      </c>
      <c r="V14">
        <v>7.8750999999999995E-3</v>
      </c>
      <c r="W14">
        <v>44.788583861699998</v>
      </c>
    </row>
    <row r="15" spans="1:23">
      <c r="A15">
        <v>1607.5</v>
      </c>
      <c r="B15">
        <v>0.17024399999998421</v>
      </c>
      <c r="C15">
        <v>273.66722999997461</v>
      </c>
      <c r="D15">
        <v>2</v>
      </c>
      <c r="E15">
        <v>2004</v>
      </c>
      <c r="F15">
        <v>41.5</v>
      </c>
      <c r="G15">
        <v>0</v>
      </c>
      <c r="H15">
        <v>52.428571428571431</v>
      </c>
      <c r="I15">
        <v>0</v>
      </c>
      <c r="J15">
        <v>40.833333333333336</v>
      </c>
      <c r="K15">
        <v>0.249</v>
      </c>
      <c r="L15">
        <v>68.14314026999368</v>
      </c>
      <c r="M15">
        <v>3.3000000000000002E-2</v>
      </c>
      <c r="N15">
        <v>9.031018589999162</v>
      </c>
      <c r="O15">
        <v>2.7E-2</v>
      </c>
      <c r="P15">
        <v>7.3890152099993145</v>
      </c>
      <c r="Q15">
        <v>1E-3</v>
      </c>
      <c r="R15">
        <v>4.7000000000000002E-3</v>
      </c>
      <c r="S15">
        <v>0</v>
      </c>
      <c r="T15">
        <v>0.27366722999997461</v>
      </c>
      <c r="U15">
        <v>1.2862359809998807</v>
      </c>
      <c r="V15">
        <v>3.4989000000000001E-3</v>
      </c>
      <c r="W15">
        <v>0.95753427104691113</v>
      </c>
    </row>
    <row r="16" spans="1:23">
      <c r="A16">
        <v>1654.4000000000005</v>
      </c>
      <c r="B16">
        <v>0.23300000000000001</v>
      </c>
      <c r="C16">
        <v>385.47520000000014</v>
      </c>
      <c r="D16">
        <v>2</v>
      </c>
      <c r="E16">
        <v>2005</v>
      </c>
      <c r="F16">
        <v>61.5</v>
      </c>
      <c r="G16">
        <v>0</v>
      </c>
      <c r="H16">
        <v>49</v>
      </c>
      <c r="I16">
        <v>0</v>
      </c>
      <c r="J16">
        <v>60</v>
      </c>
      <c r="K16">
        <v>0.249</v>
      </c>
      <c r="L16">
        <v>95.983324800000034</v>
      </c>
      <c r="M16">
        <v>3.3000000000000002E-2</v>
      </c>
      <c r="N16">
        <v>12.720681600000006</v>
      </c>
      <c r="O16">
        <v>2.7E-2</v>
      </c>
      <c r="P16">
        <v>10.407830400000003</v>
      </c>
      <c r="Q16">
        <v>1E-3</v>
      </c>
      <c r="R16">
        <v>4.7000000000000002E-3</v>
      </c>
      <c r="S16">
        <v>0</v>
      </c>
      <c r="T16">
        <v>0.38547520000000013</v>
      </c>
      <c r="U16">
        <v>1.8117334400000007</v>
      </c>
      <c r="V16">
        <v>3.545E-3</v>
      </c>
      <c r="W16">
        <v>1.3665095840000006</v>
      </c>
    </row>
    <row r="17" spans="1:23">
      <c r="A17">
        <v>1700.0999999999995</v>
      </c>
      <c r="B17">
        <v>0.26736599999998362</v>
      </c>
      <c r="C17">
        <v>454.54893659997202</v>
      </c>
      <c r="D17">
        <v>2</v>
      </c>
      <c r="E17">
        <v>2006</v>
      </c>
      <c r="F17">
        <v>100</v>
      </c>
      <c r="G17">
        <v>100</v>
      </c>
      <c r="H17">
        <v>45.142857142857146</v>
      </c>
      <c r="I17">
        <v>0</v>
      </c>
      <c r="J17">
        <v>98.5</v>
      </c>
      <c r="K17">
        <v>0.249</v>
      </c>
      <c r="L17">
        <v>113.18268521339303</v>
      </c>
      <c r="M17">
        <v>3.3000000000000002E-2</v>
      </c>
      <c r="N17">
        <v>15.000114907799077</v>
      </c>
      <c r="O17">
        <v>2.7E-2</v>
      </c>
      <c r="P17">
        <v>12.272821288199244</v>
      </c>
      <c r="Q17">
        <v>1E-3</v>
      </c>
      <c r="R17">
        <v>4.7000000000000002E-3</v>
      </c>
      <c r="S17">
        <v>0</v>
      </c>
      <c r="T17">
        <v>0.45454893659997203</v>
      </c>
      <c r="U17">
        <v>2.1363800020198687</v>
      </c>
      <c r="V17">
        <v>3.5910999999999998E-3</v>
      </c>
      <c r="W17">
        <v>1.6323306862241596</v>
      </c>
    </row>
    <row r="18" spans="1:23">
      <c r="A18">
        <v>1744.3000000000002</v>
      </c>
      <c r="B18">
        <v>0.31592699999999241</v>
      </c>
      <c r="C18">
        <v>551.07146609998676</v>
      </c>
      <c r="D18">
        <v>2</v>
      </c>
      <c r="E18">
        <v>2007</v>
      </c>
      <c r="F18">
        <v>141.5</v>
      </c>
      <c r="G18">
        <v>0</v>
      </c>
      <c r="H18">
        <v>89.714285714285708</v>
      </c>
      <c r="I18">
        <v>0</v>
      </c>
      <c r="J18">
        <v>164.5</v>
      </c>
      <c r="K18">
        <v>0.249</v>
      </c>
      <c r="L18">
        <v>137.21679505889671</v>
      </c>
      <c r="M18">
        <v>3.3000000000000002E-2</v>
      </c>
      <c r="N18">
        <v>18.185358381299565</v>
      </c>
      <c r="O18">
        <v>2.7E-2</v>
      </c>
      <c r="P18">
        <v>14.878929584699643</v>
      </c>
      <c r="Q18">
        <v>1E-3</v>
      </c>
      <c r="R18">
        <v>4.7000000000000002E-3</v>
      </c>
      <c r="S18">
        <v>0</v>
      </c>
      <c r="T18">
        <v>0.55107146609998681</v>
      </c>
      <c r="U18">
        <v>2.5900358906699381</v>
      </c>
      <c r="V18">
        <v>3.6372000000000002E-3</v>
      </c>
      <c r="W18">
        <v>2.0043571364988719</v>
      </c>
    </row>
    <row r="19" spans="1:23">
      <c r="A19">
        <v>1785.1000000000004</v>
      </c>
      <c r="B19">
        <v>0.31900000000000001</v>
      </c>
      <c r="C19">
        <v>569.44690000000014</v>
      </c>
      <c r="D19">
        <v>2</v>
      </c>
      <c r="E19">
        <v>2008</v>
      </c>
      <c r="F19">
        <v>117.5</v>
      </c>
      <c r="G19">
        <v>113</v>
      </c>
      <c r="H19">
        <v>54.142857142857146</v>
      </c>
      <c r="I19">
        <v>4</v>
      </c>
      <c r="J19">
        <v>123</v>
      </c>
      <c r="K19">
        <v>0.249</v>
      </c>
      <c r="L19">
        <v>141.79227810000003</v>
      </c>
      <c r="M19">
        <v>3.3000000000000002E-2</v>
      </c>
      <c r="N19">
        <v>18.791747700000005</v>
      </c>
      <c r="O19">
        <v>2.7E-2</v>
      </c>
      <c r="P19">
        <v>15.375066300000004</v>
      </c>
      <c r="Q19">
        <v>1E-3</v>
      </c>
      <c r="R19">
        <v>4.7000000000000002E-3</v>
      </c>
      <c r="S19">
        <v>0</v>
      </c>
      <c r="T19">
        <v>0.5694469000000002</v>
      </c>
      <c r="U19">
        <v>2.6764004300000006</v>
      </c>
      <c r="V19">
        <v>3.6833E-3</v>
      </c>
      <c r="W19">
        <v>2.0974437667700006</v>
      </c>
    </row>
    <row r="20" spans="1:23">
      <c r="A20">
        <v>1830.2000000000007</v>
      </c>
      <c r="B20">
        <v>0.41304899999999178</v>
      </c>
      <c r="C20">
        <v>755.96227979998525</v>
      </c>
      <c r="D20">
        <v>2</v>
      </c>
      <c r="E20">
        <v>2009</v>
      </c>
      <c r="F20">
        <v>162.5</v>
      </c>
      <c r="G20">
        <v>0</v>
      </c>
      <c r="H20">
        <v>50.571428571428569</v>
      </c>
      <c r="I20">
        <v>3</v>
      </c>
      <c r="J20">
        <v>164.66666666666666</v>
      </c>
      <c r="K20">
        <v>0.249</v>
      </c>
      <c r="L20">
        <v>188.23460767019634</v>
      </c>
      <c r="M20">
        <v>3.3000000000000002E-2</v>
      </c>
      <c r="N20">
        <v>24.946755233399514</v>
      </c>
      <c r="O20">
        <v>2.7E-2</v>
      </c>
      <c r="P20">
        <v>20.410981554599601</v>
      </c>
      <c r="Q20">
        <v>1E-3</v>
      </c>
      <c r="R20">
        <v>4.7000000000000002E-3</v>
      </c>
      <c r="S20">
        <v>0</v>
      </c>
      <c r="T20">
        <v>0.75596227979998531</v>
      </c>
      <c r="U20">
        <v>3.5530227150599307</v>
      </c>
      <c r="V20">
        <v>3.7293999999999999E-3</v>
      </c>
      <c r="W20">
        <v>2.8192857262860649</v>
      </c>
    </row>
    <row r="21" spans="1:23">
      <c r="A21">
        <v>1871.4000000000005</v>
      </c>
      <c r="B21">
        <v>0.49</v>
      </c>
      <c r="C21">
        <v>916.98600000000022</v>
      </c>
      <c r="D21">
        <v>2</v>
      </c>
      <c r="E21">
        <v>2010</v>
      </c>
      <c r="F21">
        <v>110</v>
      </c>
      <c r="G21">
        <v>63</v>
      </c>
      <c r="H21">
        <v>62</v>
      </c>
      <c r="I21">
        <v>5</v>
      </c>
      <c r="J21">
        <v>121.66666666666667</v>
      </c>
      <c r="K21">
        <v>0.249</v>
      </c>
      <c r="L21">
        <v>228.32951400000007</v>
      </c>
      <c r="M21">
        <v>3.3000000000000002E-2</v>
      </c>
      <c r="N21">
        <v>30.260538000000007</v>
      </c>
      <c r="O21">
        <v>2.7E-2</v>
      </c>
      <c r="P21">
        <v>24.758622000000006</v>
      </c>
      <c r="Q21">
        <v>1E-3</v>
      </c>
      <c r="R21">
        <v>4.7000000000000002E-3</v>
      </c>
      <c r="S21">
        <v>0</v>
      </c>
      <c r="T21">
        <v>0.91698600000000019</v>
      </c>
      <c r="U21">
        <v>4.3098342000000009</v>
      </c>
      <c r="V21">
        <v>3.7755000000000002E-3</v>
      </c>
      <c r="W21">
        <v>3.4620806430000011</v>
      </c>
    </row>
    <row r="22" spans="1:23">
      <c r="A22">
        <v>1915.4000000000005</v>
      </c>
      <c r="B22">
        <v>0.51017099999999116</v>
      </c>
      <c r="C22">
        <v>977.18153339998332</v>
      </c>
      <c r="D22">
        <v>2</v>
      </c>
      <c r="E22">
        <v>2011</v>
      </c>
      <c r="F22">
        <v>196.5</v>
      </c>
      <c r="G22">
        <v>17</v>
      </c>
      <c r="H22">
        <v>115</v>
      </c>
      <c r="I22">
        <v>7</v>
      </c>
      <c r="J22">
        <v>242.83333333333334</v>
      </c>
      <c r="K22">
        <v>0.249</v>
      </c>
      <c r="L22">
        <v>243.31820181659586</v>
      </c>
      <c r="M22">
        <v>3.3000000000000002E-2</v>
      </c>
      <c r="N22">
        <v>32.246990602199453</v>
      </c>
      <c r="O22">
        <v>2.7E-2</v>
      </c>
      <c r="P22">
        <v>26.383901401799548</v>
      </c>
      <c r="Q22">
        <v>1E-3</v>
      </c>
      <c r="R22">
        <v>4.7000000000000002E-3</v>
      </c>
      <c r="S22">
        <v>0</v>
      </c>
      <c r="T22">
        <v>0.97718153339998337</v>
      </c>
      <c r="U22">
        <v>4.5927532069799222</v>
      </c>
      <c r="V22">
        <v>3.8216000000000001E-3</v>
      </c>
      <c r="W22">
        <v>3.7343969480413763</v>
      </c>
    </row>
    <row r="23" spans="1:23">
      <c r="A23">
        <v>1961.5</v>
      </c>
      <c r="B23">
        <v>0.5587319999999818</v>
      </c>
      <c r="C23">
        <v>1095.9528179999643</v>
      </c>
      <c r="D23">
        <v>2</v>
      </c>
      <c r="E23">
        <v>2012</v>
      </c>
      <c r="F23">
        <v>206.5</v>
      </c>
      <c r="G23">
        <v>32</v>
      </c>
      <c r="H23">
        <v>161.14285714285714</v>
      </c>
      <c r="I23">
        <v>6</v>
      </c>
      <c r="J23">
        <v>238.83333333333334</v>
      </c>
      <c r="K23">
        <v>0.249</v>
      </c>
      <c r="L23">
        <v>272.89225168199113</v>
      </c>
      <c r="M23">
        <v>3.3000000000000002E-2</v>
      </c>
      <c r="N23">
        <v>36.166442993998821</v>
      </c>
      <c r="O23">
        <v>2.7E-2</v>
      </c>
      <c r="P23">
        <v>29.590726085999034</v>
      </c>
      <c r="Q23">
        <v>1E-3</v>
      </c>
      <c r="R23">
        <v>4.7000000000000002E-3</v>
      </c>
      <c r="S23">
        <v>0</v>
      </c>
      <c r="T23">
        <v>1.0959528179999642</v>
      </c>
      <c r="U23">
        <v>5.1509782445998322</v>
      </c>
      <c r="V23">
        <v>3.8676999999999995E-3</v>
      </c>
      <c r="W23">
        <v>4.2388167141784612</v>
      </c>
    </row>
    <row r="24" spans="1:23">
      <c r="A24">
        <v>2007.5</v>
      </c>
      <c r="B24">
        <v>0.60729299999999053</v>
      </c>
      <c r="C24">
        <v>1219.1406974999809</v>
      </c>
      <c r="D24">
        <v>2</v>
      </c>
      <c r="E24">
        <v>2013</v>
      </c>
      <c r="F24">
        <v>248.5</v>
      </c>
      <c r="G24">
        <v>24</v>
      </c>
      <c r="H24">
        <v>174</v>
      </c>
      <c r="I24">
        <v>1</v>
      </c>
      <c r="J24">
        <v>300.83333333333331</v>
      </c>
      <c r="K24">
        <v>0.249</v>
      </c>
      <c r="L24">
        <v>303.56603367749528</v>
      </c>
      <c r="M24">
        <v>3.3000000000000002E-2</v>
      </c>
      <c r="N24">
        <v>40.231643017499373</v>
      </c>
      <c r="O24">
        <v>2.7E-2</v>
      </c>
      <c r="P24">
        <v>32.916798832499481</v>
      </c>
      <c r="Q24">
        <v>1E-3</v>
      </c>
      <c r="R24">
        <v>4.7000000000000002E-3</v>
      </c>
      <c r="S24">
        <v>0</v>
      </c>
      <c r="T24">
        <v>1.219140697499981</v>
      </c>
      <c r="U24">
        <v>5.7299612782499105</v>
      </c>
      <c r="V24">
        <v>3.9137999999999994E-3</v>
      </c>
      <c r="W24">
        <v>4.7714728618754245</v>
      </c>
    </row>
    <row r="25" spans="1:23">
      <c r="A25">
        <v>2053.9000000000005</v>
      </c>
      <c r="B25">
        <v>0.65585399999998117</v>
      </c>
      <c r="C25">
        <v>1347.0585305999616</v>
      </c>
      <c r="D25">
        <v>2</v>
      </c>
      <c r="E25">
        <v>2014</v>
      </c>
      <c r="F25">
        <v>279.5</v>
      </c>
      <c r="G25">
        <v>0</v>
      </c>
      <c r="H25">
        <v>190</v>
      </c>
      <c r="I25">
        <v>2</v>
      </c>
      <c r="J25">
        <v>338.66666666666669</v>
      </c>
      <c r="K25">
        <v>0.249</v>
      </c>
      <c r="L25">
        <v>335.41757411939045</v>
      </c>
      <c r="M25">
        <v>3.3000000000000002E-2</v>
      </c>
      <c r="N25">
        <v>44.452931509798738</v>
      </c>
      <c r="O25">
        <v>2.7E-2</v>
      </c>
      <c r="P25">
        <v>36.370580326198962</v>
      </c>
      <c r="Q25">
        <v>1E-3</v>
      </c>
      <c r="R25">
        <v>4.7000000000000002E-3</v>
      </c>
      <c r="S25">
        <v>0</v>
      </c>
      <c r="T25">
        <v>1.3470585305999616</v>
      </c>
      <c r="U25">
        <v>6.3311750938198195</v>
      </c>
      <c r="V25">
        <v>3.9598999999999997E-3</v>
      </c>
      <c r="W25">
        <v>5.3342170753227878</v>
      </c>
    </row>
    <row r="26" spans="1:23">
      <c r="A26">
        <v>2103.3000000000002</v>
      </c>
      <c r="B26">
        <v>0.62</v>
      </c>
      <c r="C26">
        <v>1304.046</v>
      </c>
      <c r="D26">
        <v>2</v>
      </c>
      <c r="E26">
        <v>2015</v>
      </c>
      <c r="F26">
        <v>263.5</v>
      </c>
      <c r="G26">
        <v>0</v>
      </c>
      <c r="H26">
        <v>277.42857142857144</v>
      </c>
      <c r="I26">
        <v>6</v>
      </c>
      <c r="J26">
        <v>411.5</v>
      </c>
      <c r="K26">
        <v>0.249</v>
      </c>
      <c r="L26">
        <v>324.70745400000004</v>
      </c>
      <c r="M26">
        <v>3.3000000000000002E-2</v>
      </c>
      <c r="N26">
        <v>43.033518000000001</v>
      </c>
      <c r="O26">
        <v>2.7E-2</v>
      </c>
      <c r="P26">
        <v>35.209242000000003</v>
      </c>
      <c r="Q26">
        <v>1E-3</v>
      </c>
      <c r="R26">
        <v>4.7000000000000002E-3</v>
      </c>
      <c r="S26">
        <v>0</v>
      </c>
      <c r="T26">
        <v>1.304046</v>
      </c>
      <c r="U26">
        <v>6.1290162000000006</v>
      </c>
      <c r="V26">
        <v>4.006E-3</v>
      </c>
      <c r="W26">
        <v>5.2240082760000002</v>
      </c>
    </row>
    <row r="27" spans="1:23">
      <c r="A27">
        <v>2155.6999999999998</v>
      </c>
      <c r="B27">
        <v>0.78</v>
      </c>
      <c r="C27">
        <v>1681.4459999999999</v>
      </c>
      <c r="D27">
        <v>2</v>
      </c>
      <c r="E27">
        <v>2016</v>
      </c>
      <c r="F27">
        <v>401.5</v>
      </c>
      <c r="G27">
        <v>11</v>
      </c>
      <c r="H27">
        <v>467</v>
      </c>
      <c r="I27">
        <v>12</v>
      </c>
      <c r="J27">
        <v>457.5</v>
      </c>
      <c r="K27">
        <v>0.249</v>
      </c>
      <c r="L27">
        <v>418.68005399999998</v>
      </c>
      <c r="M27">
        <v>3.3000000000000002E-2</v>
      </c>
      <c r="N27">
        <v>55.487718000000001</v>
      </c>
      <c r="O27">
        <v>2.7E-2</v>
      </c>
      <c r="P27">
        <v>45.399041999999994</v>
      </c>
      <c r="Q27">
        <v>1E-3</v>
      </c>
      <c r="R27">
        <v>4.7000000000000002E-3</v>
      </c>
      <c r="S27">
        <v>0</v>
      </c>
      <c r="T27">
        <v>1.681446</v>
      </c>
      <c r="U27">
        <v>7.9027962</v>
      </c>
      <c r="V27">
        <v>4.0520999999999995E-3</v>
      </c>
      <c r="W27">
        <v>6.8133873365999991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6"/>
  <sheetViews>
    <sheetView zoomScale="136" zoomScaleNormal="136" workbookViewId="0"/>
  </sheetViews>
  <sheetFormatPr defaultColWidth="8.85546875" defaultRowHeight="15"/>
  <cols>
    <col min="1" max="1" width="30.7109375" style="16" customWidth="1"/>
    <col min="2" max="16384" width="8.85546875" style="16"/>
  </cols>
  <sheetData>
    <row r="1" spans="1:2">
      <c r="A1" s="16" t="s">
        <v>96</v>
      </c>
      <c r="B1" s="16" t="s">
        <v>97</v>
      </c>
    </row>
    <row r="2" spans="1:2" ht="15.75">
      <c r="A2" s="8" t="s">
        <v>110</v>
      </c>
      <c r="B2" s="8" t="s">
        <v>110</v>
      </c>
    </row>
    <row r="3" spans="1:2" ht="15.75">
      <c r="A3" s="9" t="s">
        <v>40</v>
      </c>
      <c r="B3" s="9" t="s">
        <v>9</v>
      </c>
    </row>
    <row r="4" spans="1:2" ht="15.75">
      <c r="A4" s="10" t="s">
        <v>3</v>
      </c>
      <c r="B4" s="9" t="s">
        <v>111</v>
      </c>
    </row>
    <row r="5" spans="1:2" ht="15.75">
      <c r="A5" s="10" t="s">
        <v>4</v>
      </c>
      <c r="B5" s="9" t="s">
        <v>10</v>
      </c>
    </row>
    <row r="6" spans="1:2" ht="15.75">
      <c r="A6" s="10" t="s">
        <v>5</v>
      </c>
      <c r="B6" s="9" t="s">
        <v>42</v>
      </c>
    </row>
    <row r="7" spans="1:2" ht="15.75">
      <c r="A7" s="10" t="s">
        <v>41</v>
      </c>
      <c r="B7" s="9" t="s">
        <v>19</v>
      </c>
    </row>
    <row r="8" spans="1:2" ht="15.75">
      <c r="A8" s="9" t="s">
        <v>6</v>
      </c>
      <c r="B8" s="11" t="s">
        <v>15</v>
      </c>
    </row>
    <row r="9" spans="1:2" ht="15.75">
      <c r="A9" s="9" t="s">
        <v>7</v>
      </c>
      <c r="B9" s="11" t="s">
        <v>16</v>
      </c>
    </row>
    <row r="10" spans="1:2" ht="15.75">
      <c r="A10" s="10" t="s">
        <v>8</v>
      </c>
      <c r="B10" s="11"/>
    </row>
    <row r="11" spans="1:2" ht="15.75">
      <c r="A11" s="10" t="s">
        <v>4</v>
      </c>
      <c r="B11" s="11"/>
    </row>
    <row r="12" spans="1:2" ht="15.75">
      <c r="A12" s="10"/>
      <c r="B12" s="11"/>
    </row>
    <row r="13" spans="1:2" ht="15.75">
      <c r="A13" s="8" t="s">
        <v>43</v>
      </c>
      <c r="B13" s="8" t="s">
        <v>43</v>
      </c>
    </row>
    <row r="14" spans="1:2" ht="15.75">
      <c r="A14" s="9" t="s">
        <v>30</v>
      </c>
      <c r="B14" s="9" t="s">
        <v>27</v>
      </c>
    </row>
    <row r="15" spans="1:2" ht="15.75">
      <c r="A15" s="10" t="s">
        <v>31</v>
      </c>
      <c r="B15" s="9" t="s">
        <v>28</v>
      </c>
    </row>
    <row r="16" spans="1:2" ht="15.75">
      <c r="A16" s="9" t="s">
        <v>44</v>
      </c>
      <c r="B16" s="9" t="s">
        <v>29</v>
      </c>
    </row>
    <row r="17" spans="1:2" ht="15.75">
      <c r="A17" s="8"/>
      <c r="B17" s="11"/>
    </row>
    <row r="18" spans="1:2" ht="15.75">
      <c r="A18" s="8" t="s">
        <v>112</v>
      </c>
      <c r="B18" s="8" t="s">
        <v>112</v>
      </c>
    </row>
    <row r="19" spans="1:2" ht="15.75">
      <c r="A19" s="10" t="s">
        <v>70</v>
      </c>
      <c r="B19" s="9" t="s">
        <v>45</v>
      </c>
    </row>
    <row r="20" spans="1:2" ht="15.75">
      <c r="A20" s="10" t="s">
        <v>69</v>
      </c>
      <c r="B20" s="12" t="s">
        <v>46</v>
      </c>
    </row>
    <row r="21" spans="1:2" ht="15.75">
      <c r="A21" s="10" t="s">
        <v>78</v>
      </c>
      <c r="B21" s="12" t="s">
        <v>47</v>
      </c>
    </row>
    <row r="22" spans="1:2" ht="15.75">
      <c r="A22" s="10" t="s">
        <v>51</v>
      </c>
      <c r="B22" s="12" t="s">
        <v>48</v>
      </c>
    </row>
    <row r="23" spans="1:2" ht="15.75">
      <c r="A23" s="10" t="s">
        <v>52</v>
      </c>
      <c r="B23" s="12" t="s">
        <v>49</v>
      </c>
    </row>
    <row r="24" spans="1:2" ht="15.75">
      <c r="A24" s="10" t="s">
        <v>53</v>
      </c>
      <c r="B24" s="9" t="s">
        <v>50</v>
      </c>
    </row>
    <row r="25" spans="1:2" ht="15.75">
      <c r="A25" s="10" t="s">
        <v>54</v>
      </c>
      <c r="B25" s="11" t="s">
        <v>58</v>
      </c>
    </row>
    <row r="26" spans="1:2" ht="15.75">
      <c r="A26" s="10" t="s">
        <v>55</v>
      </c>
      <c r="B26" s="11"/>
    </row>
    <row r="27" spans="1:2" ht="15.75">
      <c r="A27" s="10" t="s">
        <v>56</v>
      </c>
      <c r="B27" s="11"/>
    </row>
    <row r="28" spans="1:2" ht="15.75">
      <c r="A28" s="10" t="s">
        <v>68</v>
      </c>
      <c r="B28" s="11"/>
    </row>
    <row r="29" spans="1:2" ht="16.5">
      <c r="A29" s="7"/>
    </row>
    <row r="30" spans="1:2" ht="15.75">
      <c r="A30" s="8" t="s">
        <v>57</v>
      </c>
      <c r="B30" s="13" t="s">
        <v>57</v>
      </c>
    </row>
    <row r="31" spans="1:2" ht="15.75">
      <c r="A31" s="9" t="s">
        <v>34</v>
      </c>
      <c r="B31" s="9" t="s">
        <v>32</v>
      </c>
    </row>
    <row r="32" spans="1:2" ht="15.75">
      <c r="A32" s="14" t="s">
        <v>35</v>
      </c>
      <c r="B32" s="9" t="s">
        <v>33</v>
      </c>
    </row>
    <row r="33" spans="1:2" ht="16.5">
      <c r="A33" s="10" t="s">
        <v>36</v>
      </c>
      <c r="B33" s="7" t="s">
        <v>91</v>
      </c>
    </row>
    <row r="34" spans="1:2" ht="15.75">
      <c r="A34" s="10" t="s">
        <v>61</v>
      </c>
      <c r="B34" s="9" t="s">
        <v>58</v>
      </c>
    </row>
    <row r="35" spans="1:2" ht="15.75">
      <c r="A35" s="10" t="s">
        <v>71</v>
      </c>
      <c r="B35" s="9" t="s">
        <v>59</v>
      </c>
    </row>
    <row r="36" spans="1:2" ht="16.5">
      <c r="A36" s="7" t="s">
        <v>93</v>
      </c>
      <c r="B36" s="9" t="s">
        <v>60</v>
      </c>
    </row>
    <row r="37" spans="1:2" ht="16.5">
      <c r="A37" s="7" t="s">
        <v>94</v>
      </c>
      <c r="B37" s="9" t="s">
        <v>113</v>
      </c>
    </row>
    <row r="38" spans="1:2" ht="16.5">
      <c r="A38" s="7" t="s">
        <v>95</v>
      </c>
      <c r="B38" s="7" t="s">
        <v>92</v>
      </c>
    </row>
    <row r="39" spans="1:2" ht="15.75">
      <c r="A39" s="11"/>
      <c r="B39" s="9"/>
    </row>
    <row r="40" spans="1:2" ht="15.75">
      <c r="A40" s="8" t="s">
        <v>63</v>
      </c>
      <c r="B40" s="8" t="s">
        <v>62</v>
      </c>
    </row>
    <row r="41" spans="1:2" ht="15.75">
      <c r="A41" s="9" t="s">
        <v>64</v>
      </c>
      <c r="B41" s="9" t="s">
        <v>25</v>
      </c>
    </row>
    <row r="42" spans="1:2" ht="15.75">
      <c r="A42" s="10" t="s">
        <v>24</v>
      </c>
      <c r="B42" s="11"/>
    </row>
    <row r="43" spans="1:2" ht="15.75">
      <c r="A43" s="10" t="s">
        <v>72</v>
      </c>
      <c r="B43" s="11"/>
    </row>
    <row r="44" spans="1:2" ht="15.75">
      <c r="A44" s="10" t="s">
        <v>73</v>
      </c>
      <c r="B44" s="11"/>
    </row>
    <row r="45" spans="1:2" ht="15.75">
      <c r="A45" s="8"/>
      <c r="B45" s="11"/>
    </row>
    <row r="46" spans="1:2" ht="15.75">
      <c r="A46" s="13" t="s">
        <v>67</v>
      </c>
      <c r="B46" s="8" t="s">
        <v>67</v>
      </c>
    </row>
    <row r="47" spans="1:2" ht="16.5">
      <c r="A47" s="12" t="s">
        <v>65</v>
      </c>
      <c r="B47" s="7" t="s">
        <v>86</v>
      </c>
    </row>
    <row r="48" spans="1:2" ht="16.5">
      <c r="A48" s="9" t="s">
        <v>66</v>
      </c>
      <c r="B48" s="7" t="s">
        <v>87</v>
      </c>
    </row>
    <row r="49" spans="1:2" ht="16.5">
      <c r="A49" s="15" t="s">
        <v>75</v>
      </c>
      <c r="B49" s="7" t="s">
        <v>88</v>
      </c>
    </row>
    <row r="50" spans="1:2" ht="16.5">
      <c r="A50" s="15" t="s">
        <v>74</v>
      </c>
      <c r="B50" s="7" t="s">
        <v>89</v>
      </c>
    </row>
    <row r="51" spans="1:2" ht="16.5">
      <c r="A51" s="7" t="s">
        <v>80</v>
      </c>
      <c r="B51" s="7" t="s">
        <v>90</v>
      </c>
    </row>
    <row r="52" spans="1:2" ht="16.5">
      <c r="A52" s="7" t="s">
        <v>81</v>
      </c>
    </row>
    <row r="53" spans="1:2" ht="16.5">
      <c r="A53" s="7" t="s">
        <v>82</v>
      </c>
    </row>
    <row r="54" spans="1:2" ht="16.5">
      <c r="A54" s="7" t="s">
        <v>83</v>
      </c>
    </row>
    <row r="55" spans="1:2" ht="16.5">
      <c r="A55" s="7" t="s">
        <v>84</v>
      </c>
    </row>
    <row r="56" spans="1:2" ht="16.5">
      <c r="A56" s="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4"/>
  <sheetViews>
    <sheetView topLeftCell="U1" workbookViewId="0">
      <selection activeCell="Y2" sqref="Y2:Y14"/>
    </sheetView>
  </sheetViews>
  <sheetFormatPr defaultColWidth="8.85546875" defaultRowHeight="15"/>
  <sheetData>
    <row r="1" spans="1:26">
      <c r="A1">
        <v>2004</v>
      </c>
      <c r="B1">
        <v>231</v>
      </c>
      <c r="C1">
        <v>14</v>
      </c>
      <c r="D1">
        <v>0</v>
      </c>
      <c r="E1">
        <v>0</v>
      </c>
      <c r="F1">
        <v>0</v>
      </c>
      <c r="G1">
        <v>0</v>
      </c>
      <c r="H1">
        <f>SUM(B1:G1)</f>
        <v>245</v>
      </c>
      <c r="I1">
        <f>H1/6</f>
        <v>40.833333333333336</v>
      </c>
      <c r="K1">
        <v>617</v>
      </c>
      <c r="L1">
        <v>0</v>
      </c>
      <c r="M1">
        <v>0</v>
      </c>
      <c r="N1">
        <v>237</v>
      </c>
      <c r="O1">
        <v>168</v>
      </c>
      <c r="P1">
        <v>488</v>
      </c>
      <c r="Q1">
        <v>534</v>
      </c>
      <c r="R1">
        <v>431</v>
      </c>
      <c r="S1">
        <v>312</v>
      </c>
      <c r="T1">
        <f>SUM(K1:S1)</f>
        <v>2787</v>
      </c>
      <c r="U1">
        <f>T1/9</f>
        <v>309.66666666666669</v>
      </c>
      <c r="X1" t="s">
        <v>20</v>
      </c>
      <c r="Y1" t="s">
        <v>21</v>
      </c>
      <c r="Z1" t="s">
        <v>22</v>
      </c>
    </row>
    <row r="2" spans="1:26">
      <c r="A2">
        <v>2005</v>
      </c>
      <c r="B2">
        <v>300</v>
      </c>
      <c r="C2">
        <v>60</v>
      </c>
      <c r="D2">
        <v>0</v>
      </c>
      <c r="E2">
        <v>0</v>
      </c>
      <c r="F2">
        <v>0</v>
      </c>
      <c r="G2">
        <v>0</v>
      </c>
      <c r="H2">
        <f t="shared" ref="H2:H13" si="0">SUM(B2:G2)</f>
        <v>360</v>
      </c>
      <c r="I2">
        <f t="shared" ref="I2:I13" si="1">H2/6</f>
        <v>60</v>
      </c>
      <c r="K2">
        <v>756</v>
      </c>
      <c r="L2">
        <v>0</v>
      </c>
      <c r="M2">
        <v>0</v>
      </c>
      <c r="N2">
        <v>226</v>
      </c>
      <c r="O2">
        <v>0</v>
      </c>
      <c r="P2">
        <v>524</v>
      </c>
      <c r="Q2">
        <v>547</v>
      </c>
      <c r="R2">
        <v>520</v>
      </c>
      <c r="S2">
        <v>213</v>
      </c>
      <c r="T2">
        <f t="shared" ref="T2:T13" si="2">SUM(K2:S2)</f>
        <v>2786</v>
      </c>
      <c r="U2">
        <f t="shared" ref="U2:U13" si="3">T2/9</f>
        <v>309.55555555555554</v>
      </c>
      <c r="X2">
        <v>2004</v>
      </c>
      <c r="Y2">
        <v>40.833333333333336</v>
      </c>
      <c r="Z2">
        <v>309.66666666666669</v>
      </c>
    </row>
    <row r="3" spans="1:26">
      <c r="A3">
        <v>2006</v>
      </c>
      <c r="B3">
        <v>421</v>
      </c>
      <c r="C3">
        <v>100</v>
      </c>
      <c r="D3">
        <v>0</v>
      </c>
      <c r="E3">
        <v>0</v>
      </c>
      <c r="F3">
        <v>70</v>
      </c>
      <c r="G3">
        <v>0</v>
      </c>
      <c r="H3">
        <f t="shared" si="0"/>
        <v>591</v>
      </c>
      <c r="I3">
        <f t="shared" si="1"/>
        <v>98.5</v>
      </c>
      <c r="K3">
        <v>753</v>
      </c>
      <c r="L3">
        <v>161</v>
      </c>
      <c r="M3">
        <v>0</v>
      </c>
      <c r="N3">
        <v>75</v>
      </c>
      <c r="O3">
        <v>52</v>
      </c>
      <c r="P3">
        <v>569</v>
      </c>
      <c r="Q3">
        <v>489</v>
      </c>
      <c r="R3">
        <v>356</v>
      </c>
      <c r="S3">
        <v>160</v>
      </c>
      <c r="T3">
        <f t="shared" si="2"/>
        <v>2615</v>
      </c>
      <c r="U3">
        <f t="shared" si="3"/>
        <v>290.55555555555554</v>
      </c>
      <c r="X3">
        <v>2005</v>
      </c>
      <c r="Y3">
        <v>60</v>
      </c>
      <c r="Z3">
        <v>309.55555555555554</v>
      </c>
    </row>
    <row r="4" spans="1:26">
      <c r="A4">
        <v>2007</v>
      </c>
      <c r="B4">
        <v>504</v>
      </c>
      <c r="C4">
        <v>148</v>
      </c>
      <c r="D4">
        <v>0</v>
      </c>
      <c r="E4">
        <v>198</v>
      </c>
      <c r="F4">
        <v>137</v>
      </c>
      <c r="G4">
        <v>0</v>
      </c>
      <c r="H4">
        <f t="shared" si="0"/>
        <v>987</v>
      </c>
      <c r="I4">
        <f t="shared" si="1"/>
        <v>164.5</v>
      </c>
      <c r="K4">
        <v>765</v>
      </c>
      <c r="L4">
        <v>192</v>
      </c>
      <c r="M4">
        <v>0</v>
      </c>
      <c r="N4">
        <v>383</v>
      </c>
      <c r="O4">
        <v>79</v>
      </c>
      <c r="P4">
        <v>524</v>
      </c>
      <c r="Q4">
        <v>502</v>
      </c>
      <c r="R4">
        <v>404</v>
      </c>
      <c r="S4">
        <v>179</v>
      </c>
      <c r="T4">
        <f t="shared" si="2"/>
        <v>3028</v>
      </c>
      <c r="U4">
        <f t="shared" si="3"/>
        <v>336.44444444444446</v>
      </c>
      <c r="X4">
        <v>2006</v>
      </c>
      <c r="Y4">
        <v>98.5</v>
      </c>
      <c r="Z4">
        <v>290.55555555555554</v>
      </c>
    </row>
    <row r="5" spans="1:26">
      <c r="A5">
        <v>2008</v>
      </c>
      <c r="B5">
        <v>410</v>
      </c>
      <c r="C5">
        <v>158</v>
      </c>
      <c r="D5">
        <v>0</v>
      </c>
      <c r="E5">
        <v>0</v>
      </c>
      <c r="F5">
        <v>70</v>
      </c>
      <c r="G5">
        <v>100</v>
      </c>
      <c r="H5">
        <f t="shared" si="0"/>
        <v>738</v>
      </c>
      <c r="I5">
        <f t="shared" si="1"/>
        <v>123</v>
      </c>
      <c r="K5">
        <v>644</v>
      </c>
      <c r="L5">
        <v>100</v>
      </c>
      <c r="M5">
        <v>190</v>
      </c>
      <c r="N5">
        <v>181</v>
      </c>
      <c r="O5">
        <v>206</v>
      </c>
      <c r="P5">
        <v>431</v>
      </c>
      <c r="Q5">
        <v>512</v>
      </c>
      <c r="R5">
        <v>414</v>
      </c>
      <c r="S5">
        <v>180</v>
      </c>
      <c r="T5">
        <f t="shared" si="2"/>
        <v>2858</v>
      </c>
      <c r="U5">
        <f t="shared" si="3"/>
        <v>317.55555555555554</v>
      </c>
      <c r="X5">
        <v>2007</v>
      </c>
      <c r="Y5">
        <v>164.5</v>
      </c>
      <c r="Z5">
        <v>336.44444444444446</v>
      </c>
    </row>
    <row r="6" spans="1:26">
      <c r="A6">
        <v>2009</v>
      </c>
      <c r="B6">
        <v>568</v>
      </c>
      <c r="C6">
        <v>221</v>
      </c>
      <c r="D6">
        <v>100</v>
      </c>
      <c r="E6">
        <v>0</v>
      </c>
      <c r="F6">
        <v>99</v>
      </c>
      <c r="G6">
        <v>0</v>
      </c>
      <c r="H6">
        <f t="shared" si="0"/>
        <v>988</v>
      </c>
      <c r="I6">
        <f t="shared" si="1"/>
        <v>164.66666666666666</v>
      </c>
      <c r="K6">
        <v>773</v>
      </c>
      <c r="L6">
        <v>245</v>
      </c>
      <c r="M6">
        <v>124</v>
      </c>
      <c r="N6">
        <v>192</v>
      </c>
      <c r="O6">
        <v>157</v>
      </c>
      <c r="P6">
        <v>382</v>
      </c>
      <c r="Q6">
        <v>471</v>
      </c>
      <c r="R6">
        <v>364</v>
      </c>
      <c r="S6">
        <v>187</v>
      </c>
      <c r="T6">
        <f t="shared" si="2"/>
        <v>2895</v>
      </c>
      <c r="U6">
        <f t="shared" si="3"/>
        <v>321.66666666666669</v>
      </c>
      <c r="X6">
        <v>2008</v>
      </c>
      <c r="Y6">
        <v>123</v>
      </c>
      <c r="Z6">
        <v>317.55555555555554</v>
      </c>
    </row>
    <row r="7" spans="1:26">
      <c r="A7">
        <v>2010</v>
      </c>
      <c r="B7">
        <v>361</v>
      </c>
      <c r="C7">
        <v>264</v>
      </c>
      <c r="D7">
        <v>0</v>
      </c>
      <c r="E7">
        <v>0</v>
      </c>
      <c r="F7">
        <v>105</v>
      </c>
      <c r="G7">
        <v>0</v>
      </c>
      <c r="H7">
        <f t="shared" si="0"/>
        <v>730</v>
      </c>
      <c r="I7">
        <f t="shared" si="1"/>
        <v>121.66666666666667</v>
      </c>
      <c r="K7">
        <v>698</v>
      </c>
      <c r="L7">
        <v>357</v>
      </c>
      <c r="M7">
        <v>115</v>
      </c>
      <c r="N7">
        <v>193</v>
      </c>
      <c r="O7">
        <v>117</v>
      </c>
      <c r="P7">
        <v>288</v>
      </c>
      <c r="Q7">
        <v>531</v>
      </c>
      <c r="R7">
        <v>376</v>
      </c>
      <c r="S7">
        <v>169</v>
      </c>
      <c r="T7">
        <f t="shared" si="2"/>
        <v>2844</v>
      </c>
      <c r="U7">
        <f t="shared" si="3"/>
        <v>316</v>
      </c>
      <c r="X7">
        <v>2009</v>
      </c>
      <c r="Y7">
        <v>164.66666666666666</v>
      </c>
      <c r="Z7">
        <v>321.66666666666669</v>
      </c>
    </row>
    <row r="8" spans="1:26">
      <c r="A8">
        <v>2011</v>
      </c>
      <c r="B8">
        <v>633</v>
      </c>
      <c r="C8">
        <v>514</v>
      </c>
      <c r="D8">
        <v>48</v>
      </c>
      <c r="E8">
        <v>94</v>
      </c>
      <c r="F8">
        <v>133</v>
      </c>
      <c r="G8">
        <v>35</v>
      </c>
      <c r="H8">
        <f t="shared" si="0"/>
        <v>1457</v>
      </c>
      <c r="I8">
        <f t="shared" si="1"/>
        <v>242.83333333333334</v>
      </c>
      <c r="K8">
        <v>669</v>
      </c>
      <c r="L8">
        <v>207</v>
      </c>
      <c r="M8">
        <v>126</v>
      </c>
      <c r="N8">
        <v>234</v>
      </c>
      <c r="O8">
        <v>181</v>
      </c>
      <c r="P8">
        <v>258</v>
      </c>
      <c r="Q8">
        <v>722</v>
      </c>
      <c r="R8">
        <v>350</v>
      </c>
      <c r="S8">
        <v>131</v>
      </c>
      <c r="T8">
        <f t="shared" si="2"/>
        <v>2878</v>
      </c>
      <c r="U8">
        <f t="shared" si="3"/>
        <v>319.77777777777777</v>
      </c>
      <c r="X8">
        <v>2010</v>
      </c>
      <c r="Y8">
        <v>121.66666666666667</v>
      </c>
      <c r="Z8">
        <v>316</v>
      </c>
    </row>
    <row r="9" spans="1:26">
      <c r="A9">
        <v>2012</v>
      </c>
      <c r="B9">
        <v>617</v>
      </c>
      <c r="C9">
        <v>567</v>
      </c>
      <c r="D9">
        <v>0</v>
      </c>
      <c r="E9">
        <v>75</v>
      </c>
      <c r="F9">
        <v>145</v>
      </c>
      <c r="G9">
        <v>29</v>
      </c>
      <c r="H9">
        <f t="shared" si="0"/>
        <v>1433</v>
      </c>
      <c r="I9">
        <f t="shared" si="1"/>
        <v>238.83333333333334</v>
      </c>
      <c r="K9">
        <v>608</v>
      </c>
      <c r="L9">
        <v>165</v>
      </c>
      <c r="M9">
        <v>152</v>
      </c>
      <c r="N9">
        <v>189</v>
      </c>
      <c r="O9">
        <v>174</v>
      </c>
      <c r="P9">
        <v>242</v>
      </c>
      <c r="Q9">
        <v>698</v>
      </c>
      <c r="R9">
        <v>359</v>
      </c>
      <c r="S9">
        <v>145</v>
      </c>
      <c r="T9">
        <f t="shared" si="2"/>
        <v>2732</v>
      </c>
      <c r="U9">
        <f t="shared" si="3"/>
        <v>303.55555555555554</v>
      </c>
      <c r="X9">
        <v>2011</v>
      </c>
      <c r="Y9">
        <v>242.83333333333334</v>
      </c>
      <c r="Z9">
        <v>319.77777777777777</v>
      </c>
    </row>
    <row r="10" spans="1:26">
      <c r="A10">
        <v>2013</v>
      </c>
      <c r="B10">
        <v>622</v>
      </c>
      <c r="C10">
        <v>646</v>
      </c>
      <c r="D10">
        <v>33</v>
      </c>
      <c r="E10">
        <v>145</v>
      </c>
      <c r="F10">
        <v>231</v>
      </c>
      <c r="G10">
        <v>128</v>
      </c>
      <c r="H10">
        <f t="shared" si="0"/>
        <v>1805</v>
      </c>
      <c r="I10">
        <f t="shared" si="1"/>
        <v>300.83333333333331</v>
      </c>
      <c r="K10">
        <v>590</v>
      </c>
      <c r="L10">
        <v>200</v>
      </c>
      <c r="M10">
        <v>180</v>
      </c>
      <c r="N10">
        <v>227</v>
      </c>
      <c r="O10">
        <v>238</v>
      </c>
      <c r="P10">
        <v>199</v>
      </c>
      <c r="Q10">
        <v>610</v>
      </c>
      <c r="R10">
        <v>381</v>
      </c>
      <c r="S10">
        <v>100</v>
      </c>
      <c r="T10">
        <f t="shared" si="2"/>
        <v>2725</v>
      </c>
      <c r="U10">
        <f t="shared" si="3"/>
        <v>302.77777777777777</v>
      </c>
      <c r="X10">
        <v>2012</v>
      </c>
      <c r="Y10">
        <v>238.83333333333334</v>
      </c>
      <c r="Z10">
        <v>303.55555555555554</v>
      </c>
    </row>
    <row r="11" spans="1:26">
      <c r="A11">
        <v>2014</v>
      </c>
      <c r="B11">
        <v>649</v>
      </c>
      <c r="C11">
        <v>643</v>
      </c>
      <c r="D11">
        <v>66</v>
      </c>
      <c r="E11">
        <v>83</v>
      </c>
      <c r="F11">
        <v>221</v>
      </c>
      <c r="G11">
        <v>370</v>
      </c>
      <c r="H11">
        <f t="shared" si="0"/>
        <v>2032</v>
      </c>
      <c r="I11">
        <f t="shared" si="1"/>
        <v>338.66666666666669</v>
      </c>
      <c r="K11">
        <v>558</v>
      </c>
      <c r="L11">
        <v>319</v>
      </c>
      <c r="M11">
        <v>284</v>
      </c>
      <c r="N11">
        <v>192</v>
      </c>
      <c r="O11">
        <v>198</v>
      </c>
      <c r="P11">
        <v>207</v>
      </c>
      <c r="Q11">
        <v>586</v>
      </c>
      <c r="R11">
        <v>345</v>
      </c>
      <c r="S11">
        <v>113</v>
      </c>
      <c r="T11">
        <f t="shared" si="2"/>
        <v>2802</v>
      </c>
      <c r="U11">
        <f t="shared" si="3"/>
        <v>311.33333333333331</v>
      </c>
      <c r="X11">
        <v>2013</v>
      </c>
      <c r="Y11">
        <v>300.83333333333331</v>
      </c>
      <c r="Z11">
        <v>302.77777777777777</v>
      </c>
    </row>
    <row r="12" spans="1:26">
      <c r="A12">
        <v>2015</v>
      </c>
      <c r="B12">
        <v>790</v>
      </c>
      <c r="C12">
        <v>848</v>
      </c>
      <c r="D12">
        <v>257</v>
      </c>
      <c r="E12">
        <v>146</v>
      </c>
      <c r="F12">
        <v>385</v>
      </c>
      <c r="G12">
        <v>43</v>
      </c>
      <c r="H12">
        <f t="shared" si="0"/>
        <v>2469</v>
      </c>
      <c r="I12">
        <f t="shared" si="1"/>
        <v>411.5</v>
      </c>
      <c r="K12">
        <v>558</v>
      </c>
      <c r="L12">
        <v>145</v>
      </c>
      <c r="M12">
        <v>135</v>
      </c>
      <c r="N12">
        <v>183</v>
      </c>
      <c r="O12">
        <v>188</v>
      </c>
      <c r="P12">
        <v>194</v>
      </c>
      <c r="Q12">
        <v>596</v>
      </c>
      <c r="R12">
        <v>341</v>
      </c>
      <c r="S12">
        <v>210</v>
      </c>
      <c r="T12">
        <f t="shared" si="2"/>
        <v>2550</v>
      </c>
      <c r="U12">
        <f t="shared" si="3"/>
        <v>283.33333333333331</v>
      </c>
      <c r="X12">
        <v>2014</v>
      </c>
      <c r="Y12">
        <v>338.66666666666669</v>
      </c>
      <c r="Z12">
        <v>311.33333333333331</v>
      </c>
    </row>
    <row r="13" spans="1:26">
      <c r="A13">
        <v>2016</v>
      </c>
      <c r="B13">
        <v>898</v>
      </c>
      <c r="C13">
        <v>970</v>
      </c>
      <c r="D13">
        <v>155</v>
      </c>
      <c r="E13">
        <v>205</v>
      </c>
      <c r="F13">
        <v>469</v>
      </c>
      <c r="G13">
        <v>48</v>
      </c>
      <c r="H13">
        <f t="shared" si="0"/>
        <v>2745</v>
      </c>
      <c r="I13">
        <f t="shared" si="1"/>
        <v>457.5</v>
      </c>
      <c r="K13">
        <v>466</v>
      </c>
      <c r="L13">
        <v>216</v>
      </c>
      <c r="M13">
        <v>239</v>
      </c>
      <c r="N13">
        <v>211</v>
      </c>
      <c r="O13">
        <v>202</v>
      </c>
      <c r="P13">
        <v>150</v>
      </c>
      <c r="Q13">
        <v>486</v>
      </c>
      <c r="R13">
        <v>338</v>
      </c>
      <c r="S13">
        <v>181</v>
      </c>
      <c r="T13">
        <f t="shared" si="2"/>
        <v>2489</v>
      </c>
      <c r="U13">
        <f t="shared" si="3"/>
        <v>276.55555555555554</v>
      </c>
      <c r="X13">
        <v>2015</v>
      </c>
      <c r="Y13">
        <v>411.5</v>
      </c>
      <c r="Z13">
        <v>283.33333333333331</v>
      </c>
    </row>
    <row r="14" spans="1:26" ht="18.75">
      <c r="B14" s="1" t="s">
        <v>3</v>
      </c>
      <c r="C14" s="1" t="s">
        <v>4</v>
      </c>
      <c r="D14" s="1" t="s">
        <v>5</v>
      </c>
      <c r="E14" s="2" t="s">
        <v>6</v>
      </c>
      <c r="F14" s="2" t="s">
        <v>7</v>
      </c>
      <c r="G14" s="1" t="s">
        <v>8</v>
      </c>
      <c r="I14" s="1" t="s">
        <v>17</v>
      </c>
      <c r="K14" s="2" t="s">
        <v>9</v>
      </c>
      <c r="L14" s="2" t="s">
        <v>10</v>
      </c>
      <c r="M14" s="2" t="s">
        <v>11</v>
      </c>
      <c r="N14" s="2" t="s">
        <v>12</v>
      </c>
      <c r="O14" s="2" t="s">
        <v>13</v>
      </c>
      <c r="P14" s="2" t="s">
        <v>14</v>
      </c>
      <c r="Q14" s="2" t="s">
        <v>15</v>
      </c>
      <c r="R14" s="2" t="s">
        <v>16</v>
      </c>
      <c r="S14" s="2" t="s">
        <v>19</v>
      </c>
      <c r="U14" s="2" t="s">
        <v>18</v>
      </c>
      <c r="X14">
        <v>2016</v>
      </c>
      <c r="Y14">
        <v>457.5</v>
      </c>
      <c r="Z14">
        <v>276.55555555555554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12" sqref="N12"/>
    </sheetView>
  </sheetViews>
  <sheetFormatPr defaultColWidth="8.85546875" defaultRowHeight="15"/>
  <sheetData>
    <row r="1" spans="1:11">
      <c r="A1">
        <v>2004</v>
      </c>
      <c r="B1">
        <v>0</v>
      </c>
      <c r="C1">
        <v>0</v>
      </c>
      <c r="E1">
        <v>305</v>
      </c>
      <c r="F1">
        <v>305</v>
      </c>
      <c r="I1" t="s">
        <v>20</v>
      </c>
      <c r="J1" t="s">
        <v>21</v>
      </c>
      <c r="K1" t="s">
        <v>22</v>
      </c>
    </row>
    <row r="2" spans="1:11">
      <c r="A2">
        <v>2005</v>
      </c>
      <c r="B2">
        <v>0</v>
      </c>
      <c r="C2">
        <v>0</v>
      </c>
      <c r="E2">
        <v>400</v>
      </c>
      <c r="F2">
        <v>400</v>
      </c>
      <c r="I2">
        <v>2004</v>
      </c>
      <c r="J2">
        <v>0</v>
      </c>
      <c r="K2">
        <v>305</v>
      </c>
    </row>
    <row r="3" spans="1:11">
      <c r="A3">
        <v>2006</v>
      </c>
      <c r="B3">
        <v>100</v>
      </c>
      <c r="C3">
        <v>100</v>
      </c>
      <c r="E3">
        <v>473</v>
      </c>
      <c r="F3">
        <v>473</v>
      </c>
      <c r="I3">
        <v>2005</v>
      </c>
      <c r="J3">
        <v>0</v>
      </c>
      <c r="K3">
        <v>400</v>
      </c>
    </row>
    <row r="4" spans="1:11">
      <c r="A4">
        <v>2007</v>
      </c>
      <c r="B4">
        <v>0</v>
      </c>
      <c r="C4">
        <v>0</v>
      </c>
      <c r="E4">
        <v>418</v>
      </c>
      <c r="F4">
        <v>418</v>
      </c>
      <c r="I4">
        <v>2006</v>
      </c>
      <c r="J4">
        <v>100</v>
      </c>
      <c r="K4">
        <v>473</v>
      </c>
    </row>
    <row r="5" spans="1:11">
      <c r="A5">
        <v>2008</v>
      </c>
      <c r="B5">
        <v>113</v>
      </c>
      <c r="C5">
        <v>113</v>
      </c>
      <c r="E5">
        <v>257</v>
      </c>
      <c r="F5">
        <v>257</v>
      </c>
      <c r="I5">
        <v>2007</v>
      </c>
      <c r="J5">
        <v>0</v>
      </c>
      <c r="K5">
        <v>418</v>
      </c>
    </row>
    <row r="6" spans="1:11">
      <c r="A6">
        <v>2009</v>
      </c>
      <c r="B6">
        <v>0</v>
      </c>
      <c r="C6">
        <v>0</v>
      </c>
      <c r="E6">
        <v>154</v>
      </c>
      <c r="F6">
        <v>154</v>
      </c>
      <c r="I6">
        <v>2008</v>
      </c>
      <c r="J6">
        <v>113</v>
      </c>
      <c r="K6">
        <v>257</v>
      </c>
    </row>
    <row r="7" spans="1:11">
      <c r="A7">
        <v>2010</v>
      </c>
      <c r="B7">
        <v>63</v>
      </c>
      <c r="C7">
        <v>63</v>
      </c>
      <c r="E7">
        <v>134</v>
      </c>
      <c r="F7">
        <v>134</v>
      </c>
      <c r="I7">
        <v>2009</v>
      </c>
      <c r="J7">
        <v>0</v>
      </c>
      <c r="K7">
        <v>154</v>
      </c>
    </row>
    <row r="8" spans="1:11">
      <c r="A8">
        <v>2011</v>
      </c>
      <c r="B8">
        <v>17</v>
      </c>
      <c r="C8">
        <v>17</v>
      </c>
      <c r="E8">
        <v>125</v>
      </c>
      <c r="F8">
        <v>125</v>
      </c>
      <c r="I8">
        <v>2010</v>
      </c>
      <c r="J8">
        <v>63</v>
      </c>
      <c r="K8">
        <v>134</v>
      </c>
    </row>
    <row r="9" spans="1:11">
      <c r="A9">
        <v>2012</v>
      </c>
      <c r="B9">
        <v>32</v>
      </c>
      <c r="C9">
        <v>32</v>
      </c>
      <c r="E9">
        <v>105</v>
      </c>
      <c r="F9">
        <v>105</v>
      </c>
      <c r="I9">
        <v>2011</v>
      </c>
      <c r="J9">
        <v>17</v>
      </c>
      <c r="K9">
        <v>125</v>
      </c>
    </row>
    <row r="10" spans="1:11">
      <c r="A10">
        <v>2013</v>
      </c>
      <c r="B10">
        <v>24</v>
      </c>
      <c r="C10">
        <v>24</v>
      </c>
      <c r="E10">
        <v>144</v>
      </c>
      <c r="F10">
        <v>144</v>
      </c>
      <c r="I10">
        <v>2012</v>
      </c>
      <c r="J10">
        <v>32</v>
      </c>
      <c r="K10">
        <v>105</v>
      </c>
    </row>
    <row r="11" spans="1:11">
      <c r="A11">
        <v>2014</v>
      </c>
      <c r="B11">
        <v>0</v>
      </c>
      <c r="C11">
        <v>0</v>
      </c>
      <c r="E11">
        <v>148</v>
      </c>
      <c r="F11">
        <v>148</v>
      </c>
      <c r="I11">
        <v>2013</v>
      </c>
      <c r="J11">
        <v>24</v>
      </c>
      <c r="K11">
        <v>144</v>
      </c>
    </row>
    <row r="12" spans="1:11">
      <c r="A12">
        <v>2015</v>
      </c>
      <c r="B12">
        <v>0</v>
      </c>
      <c r="C12">
        <v>0</v>
      </c>
      <c r="E12">
        <v>129</v>
      </c>
      <c r="F12">
        <v>129</v>
      </c>
      <c r="I12">
        <v>2014</v>
      </c>
      <c r="J12">
        <v>0</v>
      </c>
      <c r="K12">
        <v>148</v>
      </c>
    </row>
    <row r="13" spans="1:11">
      <c r="A13">
        <v>2016</v>
      </c>
      <c r="B13">
        <v>11</v>
      </c>
      <c r="C13">
        <v>11</v>
      </c>
      <c r="E13">
        <v>88</v>
      </c>
      <c r="F13">
        <v>88</v>
      </c>
      <c r="I13">
        <v>2015</v>
      </c>
      <c r="J13">
        <v>0</v>
      </c>
      <c r="K13">
        <v>129</v>
      </c>
    </row>
    <row r="14" spans="1:11" ht="18.75">
      <c r="B14" s="1" t="s">
        <v>24</v>
      </c>
      <c r="C14" s="1" t="s">
        <v>17</v>
      </c>
      <c r="D14" s="1"/>
      <c r="E14" s="2" t="s">
        <v>25</v>
      </c>
      <c r="F14" s="2" t="s">
        <v>18</v>
      </c>
      <c r="I14">
        <v>2016</v>
      </c>
      <c r="J14">
        <v>11</v>
      </c>
      <c r="K14">
        <v>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J13" sqref="J13"/>
    </sheetView>
  </sheetViews>
  <sheetFormatPr defaultColWidth="8.85546875" defaultRowHeight="15"/>
  <sheetData>
    <row r="1" spans="1:7">
      <c r="A1">
        <v>2004</v>
      </c>
      <c r="B1">
        <v>686</v>
      </c>
      <c r="C1">
        <v>686</v>
      </c>
      <c r="E1" t="s">
        <v>20</v>
      </c>
      <c r="F1" t="s">
        <v>21</v>
      </c>
      <c r="G1" t="s">
        <v>22</v>
      </c>
    </row>
    <row r="2" spans="1:7">
      <c r="A2">
        <v>2005</v>
      </c>
      <c r="B2">
        <v>465</v>
      </c>
      <c r="C2">
        <v>465</v>
      </c>
      <c r="E2">
        <v>2004</v>
      </c>
      <c r="F2">
        <v>0</v>
      </c>
      <c r="G2">
        <v>686</v>
      </c>
    </row>
    <row r="3" spans="1:7">
      <c r="A3">
        <v>2006</v>
      </c>
      <c r="B3">
        <v>479</v>
      </c>
      <c r="C3">
        <v>479</v>
      </c>
      <c r="E3">
        <v>2005</v>
      </c>
      <c r="F3">
        <v>0</v>
      </c>
      <c r="G3">
        <v>465</v>
      </c>
    </row>
    <row r="4" spans="1:7">
      <c r="A4">
        <v>2007</v>
      </c>
      <c r="B4">
        <v>359</v>
      </c>
      <c r="C4">
        <v>359</v>
      </c>
      <c r="E4">
        <v>2006</v>
      </c>
      <c r="F4">
        <v>0</v>
      </c>
      <c r="G4">
        <v>479</v>
      </c>
    </row>
    <row r="5" spans="1:7">
      <c r="A5">
        <v>2008</v>
      </c>
      <c r="B5">
        <v>261</v>
      </c>
      <c r="C5">
        <v>261</v>
      </c>
      <c r="E5">
        <v>2007</v>
      </c>
      <c r="F5">
        <v>0</v>
      </c>
      <c r="G5">
        <v>359</v>
      </c>
    </row>
    <row r="6" spans="1:7">
      <c r="A6">
        <v>2009</v>
      </c>
      <c r="B6">
        <v>192</v>
      </c>
      <c r="C6">
        <v>192</v>
      </c>
      <c r="E6">
        <v>2008</v>
      </c>
      <c r="F6">
        <v>0</v>
      </c>
      <c r="G6">
        <v>261</v>
      </c>
    </row>
    <row r="7" spans="1:7">
      <c r="A7">
        <v>2010</v>
      </c>
      <c r="B7">
        <v>136</v>
      </c>
      <c r="C7">
        <v>136</v>
      </c>
      <c r="E7">
        <v>2009</v>
      </c>
      <c r="F7">
        <v>0</v>
      </c>
      <c r="G7">
        <v>192</v>
      </c>
    </row>
    <row r="8" spans="1:7">
      <c r="A8">
        <v>2011</v>
      </c>
      <c r="B8">
        <v>135</v>
      </c>
      <c r="C8">
        <v>135</v>
      </c>
      <c r="E8">
        <v>2010</v>
      </c>
      <c r="F8">
        <v>0</v>
      </c>
      <c r="G8">
        <v>136</v>
      </c>
    </row>
    <row r="9" spans="1:7">
      <c r="A9">
        <v>2012</v>
      </c>
      <c r="B9">
        <v>130</v>
      </c>
      <c r="C9">
        <v>130</v>
      </c>
      <c r="E9">
        <v>2011</v>
      </c>
      <c r="F9">
        <v>0</v>
      </c>
      <c r="G9">
        <v>135</v>
      </c>
    </row>
    <row r="10" spans="1:7">
      <c r="A10">
        <v>2013</v>
      </c>
      <c r="B10">
        <v>109</v>
      </c>
      <c r="C10">
        <v>109</v>
      </c>
      <c r="E10">
        <v>2012</v>
      </c>
      <c r="F10">
        <v>0</v>
      </c>
      <c r="G10">
        <v>130</v>
      </c>
    </row>
    <row r="11" spans="1:7">
      <c r="A11">
        <v>2014</v>
      </c>
      <c r="B11">
        <v>120</v>
      </c>
      <c r="C11">
        <v>120</v>
      </c>
      <c r="E11">
        <v>2013</v>
      </c>
      <c r="F11">
        <v>0</v>
      </c>
      <c r="G11">
        <v>109</v>
      </c>
    </row>
    <row r="12" spans="1:7">
      <c r="A12">
        <v>2015</v>
      </c>
      <c r="B12">
        <v>113</v>
      </c>
      <c r="C12">
        <v>113</v>
      </c>
      <c r="E12">
        <v>2014</v>
      </c>
      <c r="F12">
        <v>0</v>
      </c>
      <c r="G12">
        <v>120</v>
      </c>
    </row>
    <row r="13" spans="1:7">
      <c r="A13">
        <v>2016</v>
      </c>
      <c r="B13">
        <v>78</v>
      </c>
      <c r="C13">
        <v>78</v>
      </c>
      <c r="E13">
        <v>2015</v>
      </c>
      <c r="F13">
        <v>0</v>
      </c>
      <c r="G13">
        <v>113</v>
      </c>
    </row>
    <row r="14" spans="1:7" ht="18.75">
      <c r="B14" s="3" t="s">
        <v>26</v>
      </c>
      <c r="C14" s="2" t="s">
        <v>18</v>
      </c>
      <c r="E14">
        <v>2016</v>
      </c>
      <c r="F14">
        <v>0</v>
      </c>
      <c r="G14">
        <v>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4"/>
  <sheetViews>
    <sheetView topLeftCell="I1" zoomScale="85" zoomScaleNormal="85" zoomScalePageLayoutView="85" workbookViewId="0">
      <selection activeCell="V1" sqref="V1"/>
    </sheetView>
  </sheetViews>
  <sheetFormatPr defaultColWidth="8.85546875" defaultRowHeight="15"/>
  <sheetData>
    <row r="1" spans="1:16">
      <c r="A1">
        <v>2004</v>
      </c>
      <c r="B1">
        <v>674</v>
      </c>
      <c r="C1">
        <v>348</v>
      </c>
      <c r="D1">
        <v>253</v>
      </c>
      <c r="E1">
        <f>SUM(B1:D1)</f>
        <v>1275</v>
      </c>
      <c r="F1">
        <f>E1/3</f>
        <v>425</v>
      </c>
      <c r="H1">
        <v>83</v>
      </c>
      <c r="I1">
        <v>0</v>
      </c>
      <c r="J1">
        <f>SUM(H1:I1)</f>
        <v>83</v>
      </c>
      <c r="K1">
        <f>J1/2</f>
        <v>41.5</v>
      </c>
      <c r="N1" t="s">
        <v>20</v>
      </c>
      <c r="O1" t="s">
        <v>21</v>
      </c>
      <c r="P1" t="s">
        <v>22</v>
      </c>
    </row>
    <row r="2" spans="1:16">
      <c r="A2">
        <v>2005</v>
      </c>
      <c r="B2">
        <v>573</v>
      </c>
      <c r="C2">
        <v>414</v>
      </c>
      <c r="D2">
        <v>219</v>
      </c>
      <c r="E2">
        <f t="shared" ref="E2:E13" si="0">SUM(B2:D2)</f>
        <v>1206</v>
      </c>
      <c r="F2">
        <f t="shared" ref="F2:F13" si="1">E2/3</f>
        <v>402</v>
      </c>
      <c r="H2">
        <v>123</v>
      </c>
      <c r="I2">
        <v>0</v>
      </c>
      <c r="J2">
        <f t="shared" ref="J2:J13" si="2">SUM(H2:I2)</f>
        <v>123</v>
      </c>
      <c r="K2">
        <f t="shared" ref="K2:K13" si="3">J2/2</f>
        <v>61.5</v>
      </c>
      <c r="N2">
        <v>2004</v>
      </c>
      <c r="O2">
        <v>41.5</v>
      </c>
      <c r="P2">
        <v>425</v>
      </c>
    </row>
    <row r="3" spans="1:16">
      <c r="A3">
        <v>2006</v>
      </c>
      <c r="B3">
        <v>570</v>
      </c>
      <c r="C3">
        <v>170</v>
      </c>
      <c r="D3">
        <v>226</v>
      </c>
      <c r="E3">
        <f t="shared" si="0"/>
        <v>966</v>
      </c>
      <c r="F3">
        <f t="shared" si="1"/>
        <v>322</v>
      </c>
      <c r="H3">
        <v>200</v>
      </c>
      <c r="I3">
        <v>0</v>
      </c>
      <c r="J3">
        <f t="shared" si="2"/>
        <v>200</v>
      </c>
      <c r="K3">
        <f t="shared" si="3"/>
        <v>100</v>
      </c>
      <c r="N3">
        <v>2005</v>
      </c>
      <c r="O3">
        <v>61.5</v>
      </c>
      <c r="P3">
        <v>402</v>
      </c>
    </row>
    <row r="4" spans="1:16">
      <c r="A4">
        <v>2007</v>
      </c>
      <c r="B4">
        <v>574</v>
      </c>
      <c r="C4">
        <v>232</v>
      </c>
      <c r="D4">
        <v>270</v>
      </c>
      <c r="E4">
        <f t="shared" si="0"/>
        <v>1076</v>
      </c>
      <c r="F4">
        <f t="shared" si="1"/>
        <v>358.66666666666669</v>
      </c>
      <c r="H4">
        <v>283</v>
      </c>
      <c r="I4">
        <v>0</v>
      </c>
      <c r="J4">
        <f t="shared" si="2"/>
        <v>283</v>
      </c>
      <c r="K4">
        <f t="shared" si="3"/>
        <v>141.5</v>
      </c>
      <c r="N4">
        <v>2006</v>
      </c>
      <c r="O4">
        <v>100</v>
      </c>
      <c r="P4">
        <v>322</v>
      </c>
    </row>
    <row r="5" spans="1:16">
      <c r="A5">
        <v>2008</v>
      </c>
      <c r="B5">
        <v>570</v>
      </c>
      <c r="C5">
        <v>307</v>
      </c>
      <c r="D5">
        <v>235</v>
      </c>
      <c r="E5">
        <f t="shared" si="0"/>
        <v>1112</v>
      </c>
      <c r="F5">
        <f t="shared" si="1"/>
        <v>370.66666666666669</v>
      </c>
      <c r="H5">
        <v>235</v>
      </c>
      <c r="I5">
        <v>0</v>
      </c>
      <c r="J5">
        <f t="shared" si="2"/>
        <v>235</v>
      </c>
      <c r="K5">
        <f t="shared" si="3"/>
        <v>117.5</v>
      </c>
      <c r="N5">
        <v>2007</v>
      </c>
      <c r="O5">
        <v>141.5</v>
      </c>
      <c r="P5">
        <v>358.66666666666669</v>
      </c>
    </row>
    <row r="6" spans="1:16">
      <c r="A6">
        <v>2009</v>
      </c>
      <c r="B6">
        <v>569</v>
      </c>
      <c r="C6">
        <v>172</v>
      </c>
      <c r="D6">
        <v>384</v>
      </c>
      <c r="E6">
        <f t="shared" si="0"/>
        <v>1125</v>
      </c>
      <c r="F6">
        <f t="shared" si="1"/>
        <v>375</v>
      </c>
      <c r="H6">
        <v>225</v>
      </c>
      <c r="I6">
        <v>100</v>
      </c>
      <c r="J6">
        <f t="shared" si="2"/>
        <v>325</v>
      </c>
      <c r="K6">
        <f t="shared" si="3"/>
        <v>162.5</v>
      </c>
      <c r="N6">
        <v>2008</v>
      </c>
      <c r="O6">
        <v>117.5</v>
      </c>
      <c r="P6">
        <v>370.66666666666669</v>
      </c>
    </row>
    <row r="7" spans="1:16">
      <c r="A7">
        <v>2010</v>
      </c>
      <c r="B7">
        <v>527</v>
      </c>
      <c r="C7">
        <v>199</v>
      </c>
      <c r="D7">
        <v>497</v>
      </c>
      <c r="E7">
        <f t="shared" si="0"/>
        <v>1223</v>
      </c>
      <c r="F7">
        <f t="shared" si="1"/>
        <v>407.66666666666669</v>
      </c>
      <c r="H7">
        <v>131</v>
      </c>
      <c r="I7">
        <v>89</v>
      </c>
      <c r="J7">
        <f t="shared" si="2"/>
        <v>220</v>
      </c>
      <c r="K7">
        <f t="shared" si="3"/>
        <v>110</v>
      </c>
      <c r="N7">
        <v>2009</v>
      </c>
      <c r="O7">
        <v>162.5</v>
      </c>
      <c r="P7">
        <v>375</v>
      </c>
    </row>
    <row r="8" spans="1:16">
      <c r="A8">
        <v>2011</v>
      </c>
      <c r="B8">
        <v>487</v>
      </c>
      <c r="C8">
        <v>190</v>
      </c>
      <c r="D8">
        <v>310</v>
      </c>
      <c r="E8">
        <f t="shared" si="0"/>
        <v>987</v>
      </c>
      <c r="F8">
        <f t="shared" si="1"/>
        <v>329</v>
      </c>
      <c r="H8">
        <v>340</v>
      </c>
      <c r="I8">
        <v>53</v>
      </c>
      <c r="J8">
        <f t="shared" si="2"/>
        <v>393</v>
      </c>
      <c r="K8">
        <f t="shared" si="3"/>
        <v>196.5</v>
      </c>
      <c r="N8">
        <v>2010</v>
      </c>
      <c r="O8">
        <v>110</v>
      </c>
      <c r="P8">
        <v>407.66666666666669</v>
      </c>
    </row>
    <row r="9" spans="1:16">
      <c r="A9">
        <v>2012</v>
      </c>
      <c r="B9">
        <v>542</v>
      </c>
      <c r="C9">
        <v>189</v>
      </c>
      <c r="D9">
        <v>309</v>
      </c>
      <c r="E9">
        <f t="shared" si="0"/>
        <v>1040</v>
      </c>
      <c r="F9">
        <f t="shared" si="1"/>
        <v>346.66666666666669</v>
      </c>
      <c r="H9">
        <v>413</v>
      </c>
      <c r="I9">
        <v>0</v>
      </c>
      <c r="J9">
        <f t="shared" si="2"/>
        <v>413</v>
      </c>
      <c r="K9">
        <f t="shared" si="3"/>
        <v>206.5</v>
      </c>
      <c r="N9">
        <v>2011</v>
      </c>
      <c r="O9">
        <v>196.5</v>
      </c>
      <c r="P9">
        <v>329</v>
      </c>
    </row>
    <row r="10" spans="1:16">
      <c r="A10">
        <v>2013</v>
      </c>
      <c r="B10">
        <v>438</v>
      </c>
      <c r="C10">
        <v>199</v>
      </c>
      <c r="D10">
        <v>299</v>
      </c>
      <c r="E10">
        <f t="shared" si="0"/>
        <v>936</v>
      </c>
      <c r="F10">
        <f t="shared" si="1"/>
        <v>312</v>
      </c>
      <c r="H10">
        <v>497</v>
      </c>
      <c r="I10">
        <v>0</v>
      </c>
      <c r="J10">
        <f t="shared" si="2"/>
        <v>497</v>
      </c>
      <c r="K10">
        <f t="shared" si="3"/>
        <v>248.5</v>
      </c>
      <c r="N10">
        <v>2012</v>
      </c>
      <c r="O10">
        <v>206.5</v>
      </c>
      <c r="P10">
        <v>346.66666666666669</v>
      </c>
    </row>
    <row r="11" spans="1:16">
      <c r="A11">
        <v>2014</v>
      </c>
      <c r="B11">
        <v>484</v>
      </c>
      <c r="C11">
        <v>231</v>
      </c>
      <c r="D11">
        <v>253</v>
      </c>
      <c r="E11">
        <f t="shared" si="0"/>
        <v>968</v>
      </c>
      <c r="F11">
        <f t="shared" si="1"/>
        <v>322.66666666666669</v>
      </c>
      <c r="H11">
        <v>529</v>
      </c>
      <c r="I11">
        <v>30</v>
      </c>
      <c r="J11">
        <f t="shared" si="2"/>
        <v>559</v>
      </c>
      <c r="K11">
        <f t="shared" si="3"/>
        <v>279.5</v>
      </c>
      <c r="N11">
        <v>2013</v>
      </c>
      <c r="O11">
        <v>248.5</v>
      </c>
      <c r="P11">
        <v>312</v>
      </c>
    </row>
    <row r="12" spans="1:16">
      <c r="A12">
        <v>2015</v>
      </c>
      <c r="B12">
        <v>530</v>
      </c>
      <c r="C12">
        <v>225</v>
      </c>
      <c r="D12">
        <v>278</v>
      </c>
      <c r="E12">
        <f t="shared" si="0"/>
        <v>1033</v>
      </c>
      <c r="F12">
        <f t="shared" si="1"/>
        <v>344.33333333333331</v>
      </c>
      <c r="H12">
        <v>494</v>
      </c>
      <c r="I12">
        <v>33</v>
      </c>
      <c r="J12">
        <f t="shared" si="2"/>
        <v>527</v>
      </c>
      <c r="K12">
        <f t="shared" si="3"/>
        <v>263.5</v>
      </c>
      <c r="N12">
        <v>2014</v>
      </c>
      <c r="O12">
        <v>279.5</v>
      </c>
      <c r="P12">
        <v>322.66666666666669</v>
      </c>
    </row>
    <row r="13" spans="1:16">
      <c r="A13">
        <v>2016</v>
      </c>
      <c r="B13">
        <v>399</v>
      </c>
      <c r="C13">
        <v>263</v>
      </c>
      <c r="D13">
        <v>251</v>
      </c>
      <c r="E13">
        <f t="shared" si="0"/>
        <v>913</v>
      </c>
      <c r="F13">
        <f t="shared" si="1"/>
        <v>304.33333333333331</v>
      </c>
      <c r="H13">
        <v>746</v>
      </c>
      <c r="I13">
        <v>57</v>
      </c>
      <c r="J13">
        <f t="shared" si="2"/>
        <v>803</v>
      </c>
      <c r="K13">
        <f t="shared" si="3"/>
        <v>401.5</v>
      </c>
      <c r="N13">
        <v>2015</v>
      </c>
      <c r="O13">
        <v>263.5</v>
      </c>
      <c r="P13">
        <v>344.33333333333331</v>
      </c>
    </row>
    <row r="14" spans="1:16" ht="18.75">
      <c r="B14" s="2" t="s">
        <v>27</v>
      </c>
      <c r="C14" s="2" t="s">
        <v>28</v>
      </c>
      <c r="D14" s="2" t="s">
        <v>29</v>
      </c>
      <c r="F14" s="2" t="s">
        <v>18</v>
      </c>
      <c r="H14" s="2" t="s">
        <v>30</v>
      </c>
      <c r="I14" s="1" t="s">
        <v>31</v>
      </c>
      <c r="K14" s="1" t="s">
        <v>17</v>
      </c>
      <c r="L14" s="1"/>
      <c r="M14" s="1"/>
      <c r="N14">
        <v>2016</v>
      </c>
      <c r="O14">
        <v>401.5</v>
      </c>
      <c r="P14">
        <v>304.33333333333331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9"/>
  <sheetViews>
    <sheetView topLeftCell="J1" workbookViewId="0">
      <selection activeCell="V11" sqref="V11"/>
    </sheetView>
  </sheetViews>
  <sheetFormatPr defaultColWidth="8.85546875" defaultRowHeight="15"/>
  <sheetData>
    <row r="1" spans="1:19">
      <c r="A1">
        <v>2004</v>
      </c>
      <c r="B1">
        <v>548</v>
      </c>
      <c r="C1">
        <v>194</v>
      </c>
      <c r="D1">
        <v>100</v>
      </c>
      <c r="E1">
        <v>0</v>
      </c>
      <c r="F1">
        <f>SUM(B1:E1)</f>
        <v>842</v>
      </c>
      <c r="G1">
        <f>F1/4</f>
        <v>210.5</v>
      </c>
      <c r="I1">
        <v>471</v>
      </c>
      <c r="J1">
        <v>73</v>
      </c>
      <c r="K1">
        <v>0</v>
      </c>
      <c r="L1">
        <v>100</v>
      </c>
      <c r="M1">
        <f>SUM(I1:L1)</f>
        <v>644</v>
      </c>
      <c r="N1">
        <f>M1/4</f>
        <v>161</v>
      </c>
      <c r="Q1" t="s">
        <v>20</v>
      </c>
      <c r="R1" t="s">
        <v>21</v>
      </c>
      <c r="S1" t="s">
        <v>22</v>
      </c>
    </row>
    <row r="2" spans="1:19">
      <c r="A2">
        <v>2005</v>
      </c>
      <c r="B2">
        <v>591</v>
      </c>
      <c r="C2">
        <v>131</v>
      </c>
      <c r="D2">
        <v>102</v>
      </c>
      <c r="E2">
        <v>100</v>
      </c>
      <c r="F2">
        <f t="shared" ref="F2:F12" si="0">SUM(B2:E2)</f>
        <v>924</v>
      </c>
      <c r="G2">
        <f t="shared" ref="G2:G13" si="1">F2/4</f>
        <v>231</v>
      </c>
      <c r="I2">
        <v>227</v>
      </c>
      <c r="J2">
        <v>108</v>
      </c>
      <c r="K2">
        <v>0</v>
      </c>
      <c r="L2">
        <v>0</v>
      </c>
      <c r="M2">
        <f t="shared" ref="M2:M13" si="2">SUM(I2:L2)</f>
        <v>335</v>
      </c>
      <c r="N2">
        <f t="shared" ref="N2:N13" si="3">M2/4</f>
        <v>83.75</v>
      </c>
      <c r="Q2">
        <v>2004</v>
      </c>
      <c r="R2">
        <v>161</v>
      </c>
      <c r="S2">
        <v>210.5</v>
      </c>
    </row>
    <row r="3" spans="1:19">
      <c r="A3">
        <v>2006</v>
      </c>
      <c r="B3">
        <v>703</v>
      </c>
      <c r="C3">
        <v>271</v>
      </c>
      <c r="D3">
        <v>79</v>
      </c>
      <c r="E3">
        <v>0</v>
      </c>
      <c r="F3">
        <f t="shared" si="0"/>
        <v>1053</v>
      </c>
      <c r="G3">
        <f t="shared" si="1"/>
        <v>263.25</v>
      </c>
      <c r="I3">
        <v>49</v>
      </c>
      <c r="J3">
        <v>79</v>
      </c>
      <c r="K3">
        <v>100</v>
      </c>
      <c r="L3">
        <v>48</v>
      </c>
      <c r="M3">
        <f t="shared" si="2"/>
        <v>276</v>
      </c>
      <c r="N3">
        <f t="shared" si="3"/>
        <v>69</v>
      </c>
      <c r="Q3">
        <v>2005</v>
      </c>
      <c r="R3">
        <v>83.75</v>
      </c>
      <c r="S3">
        <v>231</v>
      </c>
    </row>
    <row r="4" spans="1:19">
      <c r="A4">
        <v>2007</v>
      </c>
      <c r="B4">
        <v>522</v>
      </c>
      <c r="C4">
        <v>177</v>
      </c>
      <c r="D4">
        <v>148</v>
      </c>
      <c r="E4">
        <v>55</v>
      </c>
      <c r="F4">
        <f t="shared" si="0"/>
        <v>902</v>
      </c>
      <c r="G4">
        <f t="shared" si="1"/>
        <v>225.5</v>
      </c>
      <c r="I4">
        <v>92</v>
      </c>
      <c r="J4">
        <v>95</v>
      </c>
      <c r="K4">
        <v>0</v>
      </c>
      <c r="L4">
        <v>60</v>
      </c>
      <c r="M4">
        <f t="shared" si="2"/>
        <v>247</v>
      </c>
      <c r="N4">
        <f t="shared" si="3"/>
        <v>61.75</v>
      </c>
      <c r="Q4">
        <v>2006</v>
      </c>
      <c r="R4">
        <v>69</v>
      </c>
      <c r="S4">
        <v>263.25</v>
      </c>
    </row>
    <row r="5" spans="1:19">
      <c r="A5">
        <v>2008</v>
      </c>
      <c r="B5">
        <v>575</v>
      </c>
      <c r="C5">
        <v>260</v>
      </c>
      <c r="D5">
        <v>100</v>
      </c>
      <c r="E5">
        <v>70</v>
      </c>
      <c r="F5">
        <f t="shared" si="0"/>
        <v>1005</v>
      </c>
      <c r="G5">
        <f t="shared" si="1"/>
        <v>251.25</v>
      </c>
      <c r="I5">
        <v>48</v>
      </c>
      <c r="J5">
        <v>44</v>
      </c>
      <c r="K5">
        <v>0</v>
      </c>
      <c r="L5">
        <v>32</v>
      </c>
      <c r="M5">
        <f t="shared" si="2"/>
        <v>124</v>
      </c>
      <c r="N5">
        <f t="shared" si="3"/>
        <v>31</v>
      </c>
      <c r="Q5">
        <v>2007</v>
      </c>
      <c r="R5">
        <v>61.75</v>
      </c>
      <c r="S5">
        <v>225.5</v>
      </c>
    </row>
    <row r="6" spans="1:19">
      <c r="A6">
        <v>2009</v>
      </c>
      <c r="B6">
        <v>492</v>
      </c>
      <c r="C6">
        <v>205</v>
      </c>
      <c r="D6">
        <v>60</v>
      </c>
      <c r="E6">
        <v>57</v>
      </c>
      <c r="F6">
        <f t="shared" si="0"/>
        <v>814</v>
      </c>
      <c r="G6">
        <f t="shared" si="1"/>
        <v>203.5</v>
      </c>
      <c r="I6">
        <v>29</v>
      </c>
      <c r="J6">
        <v>128</v>
      </c>
      <c r="K6">
        <v>38</v>
      </c>
      <c r="L6">
        <v>23</v>
      </c>
      <c r="M6">
        <f t="shared" si="2"/>
        <v>218</v>
      </c>
      <c r="N6">
        <f t="shared" si="3"/>
        <v>54.5</v>
      </c>
      <c r="Q6">
        <v>2008</v>
      </c>
      <c r="R6">
        <v>31</v>
      </c>
      <c r="S6">
        <v>251.25</v>
      </c>
    </row>
    <row r="7" spans="1:19">
      <c r="A7">
        <v>2010</v>
      </c>
      <c r="B7">
        <v>457</v>
      </c>
      <c r="C7">
        <v>319</v>
      </c>
      <c r="D7">
        <v>151</v>
      </c>
      <c r="E7">
        <v>92</v>
      </c>
      <c r="F7">
        <f t="shared" si="0"/>
        <v>1019</v>
      </c>
      <c r="G7">
        <f t="shared" si="1"/>
        <v>254.75</v>
      </c>
      <c r="I7">
        <v>80</v>
      </c>
      <c r="J7">
        <v>75</v>
      </c>
      <c r="K7">
        <v>32</v>
      </c>
      <c r="L7">
        <v>29</v>
      </c>
      <c r="M7">
        <f t="shared" si="2"/>
        <v>216</v>
      </c>
      <c r="N7">
        <f t="shared" si="3"/>
        <v>54</v>
      </c>
      <c r="Q7">
        <v>2009</v>
      </c>
      <c r="R7">
        <v>54.5</v>
      </c>
      <c r="S7">
        <v>203.5</v>
      </c>
    </row>
    <row r="8" spans="1:19">
      <c r="A8">
        <v>2011</v>
      </c>
      <c r="B8">
        <v>456</v>
      </c>
      <c r="C8">
        <v>246</v>
      </c>
      <c r="D8">
        <v>132</v>
      </c>
      <c r="E8">
        <v>87</v>
      </c>
      <c r="F8">
        <f t="shared" si="0"/>
        <v>921</v>
      </c>
      <c r="G8">
        <f t="shared" si="1"/>
        <v>230.25</v>
      </c>
      <c r="I8">
        <v>162</v>
      </c>
      <c r="J8">
        <v>125</v>
      </c>
      <c r="K8">
        <v>19</v>
      </c>
      <c r="L8">
        <v>55</v>
      </c>
      <c r="M8">
        <f t="shared" si="2"/>
        <v>361</v>
      </c>
      <c r="N8">
        <f t="shared" si="3"/>
        <v>90.25</v>
      </c>
      <c r="Q8">
        <v>2010</v>
      </c>
      <c r="R8">
        <v>54</v>
      </c>
      <c r="S8">
        <v>254.75</v>
      </c>
    </row>
    <row r="9" spans="1:19">
      <c r="A9">
        <v>2012</v>
      </c>
      <c r="B9">
        <v>482</v>
      </c>
      <c r="C9">
        <v>218</v>
      </c>
      <c r="D9">
        <v>177</v>
      </c>
      <c r="E9">
        <v>96</v>
      </c>
      <c r="F9">
        <f t="shared" si="0"/>
        <v>973</v>
      </c>
      <c r="G9">
        <f t="shared" si="1"/>
        <v>243.25</v>
      </c>
      <c r="I9">
        <v>152</v>
      </c>
      <c r="J9">
        <v>132</v>
      </c>
      <c r="K9">
        <v>16</v>
      </c>
      <c r="L9">
        <v>56</v>
      </c>
      <c r="M9">
        <f t="shared" si="2"/>
        <v>356</v>
      </c>
      <c r="N9">
        <f t="shared" si="3"/>
        <v>89</v>
      </c>
      <c r="Q9">
        <v>2011</v>
      </c>
      <c r="R9">
        <v>90.25</v>
      </c>
      <c r="S9">
        <v>230.25</v>
      </c>
    </row>
    <row r="10" spans="1:19">
      <c r="A10">
        <v>2013</v>
      </c>
      <c r="B10">
        <v>504</v>
      </c>
      <c r="C10">
        <v>213</v>
      </c>
      <c r="D10">
        <v>197</v>
      </c>
      <c r="E10">
        <v>99</v>
      </c>
      <c r="F10">
        <f t="shared" si="0"/>
        <v>1013</v>
      </c>
      <c r="G10">
        <f t="shared" si="1"/>
        <v>253.25</v>
      </c>
      <c r="I10">
        <v>200</v>
      </c>
      <c r="J10">
        <v>86</v>
      </c>
      <c r="K10">
        <v>27</v>
      </c>
      <c r="L10">
        <v>76</v>
      </c>
      <c r="M10">
        <f t="shared" si="2"/>
        <v>389</v>
      </c>
      <c r="N10">
        <f t="shared" si="3"/>
        <v>97.25</v>
      </c>
      <c r="Q10">
        <v>2012</v>
      </c>
      <c r="R10">
        <v>89</v>
      </c>
      <c r="S10">
        <v>243.25</v>
      </c>
    </row>
    <row r="11" spans="1:19">
      <c r="A11">
        <v>2014</v>
      </c>
      <c r="B11">
        <v>546</v>
      </c>
      <c r="C11">
        <v>156</v>
      </c>
      <c r="D11">
        <v>179</v>
      </c>
      <c r="E11">
        <v>60</v>
      </c>
      <c r="F11">
        <f t="shared" si="0"/>
        <v>941</v>
      </c>
      <c r="G11">
        <f t="shared" si="1"/>
        <v>235.25</v>
      </c>
      <c r="I11">
        <v>190</v>
      </c>
      <c r="J11">
        <v>124</v>
      </c>
      <c r="K11">
        <v>42</v>
      </c>
      <c r="L11">
        <v>60</v>
      </c>
      <c r="M11">
        <f t="shared" si="2"/>
        <v>416</v>
      </c>
      <c r="N11">
        <f t="shared" si="3"/>
        <v>104</v>
      </c>
      <c r="Q11">
        <v>2013</v>
      </c>
      <c r="R11">
        <v>97.25</v>
      </c>
      <c r="S11">
        <v>253.25</v>
      </c>
    </row>
    <row r="12" spans="1:19">
      <c r="A12">
        <v>2015</v>
      </c>
      <c r="B12">
        <v>519</v>
      </c>
      <c r="C12">
        <v>201</v>
      </c>
      <c r="D12">
        <v>168</v>
      </c>
      <c r="E12">
        <v>92</v>
      </c>
      <c r="F12">
        <f t="shared" si="0"/>
        <v>980</v>
      </c>
      <c r="G12">
        <f t="shared" si="1"/>
        <v>245</v>
      </c>
      <c r="I12">
        <v>319</v>
      </c>
      <c r="J12">
        <v>177</v>
      </c>
      <c r="K12">
        <v>36</v>
      </c>
      <c r="L12">
        <v>133</v>
      </c>
      <c r="M12">
        <f t="shared" si="2"/>
        <v>665</v>
      </c>
      <c r="N12">
        <f t="shared" si="3"/>
        <v>166.25</v>
      </c>
      <c r="Q12">
        <v>2014</v>
      </c>
      <c r="R12">
        <v>104</v>
      </c>
      <c r="S12">
        <v>235.25</v>
      </c>
    </row>
    <row r="13" spans="1:19">
      <c r="A13">
        <v>2016</v>
      </c>
      <c r="B13">
        <v>432</v>
      </c>
      <c r="C13">
        <v>180</v>
      </c>
      <c r="D13">
        <v>138</v>
      </c>
      <c r="E13">
        <v>59</v>
      </c>
      <c r="F13">
        <f>SUM(B13:E13)</f>
        <v>809</v>
      </c>
      <c r="G13">
        <f t="shared" si="1"/>
        <v>202.25</v>
      </c>
      <c r="I13">
        <v>385</v>
      </c>
      <c r="J13">
        <v>324</v>
      </c>
      <c r="K13">
        <v>24</v>
      </c>
      <c r="L13">
        <v>304</v>
      </c>
      <c r="M13">
        <f t="shared" si="2"/>
        <v>1037</v>
      </c>
      <c r="N13">
        <f t="shared" si="3"/>
        <v>259.25</v>
      </c>
      <c r="Q13">
        <v>2015</v>
      </c>
      <c r="R13">
        <v>166.25</v>
      </c>
      <c r="S13">
        <v>245</v>
      </c>
    </row>
    <row r="14" spans="1:19" ht="18.75">
      <c r="B14" s="2" t="s">
        <v>32</v>
      </c>
      <c r="C14" s="2" t="s">
        <v>33</v>
      </c>
      <c r="D14" s="4" t="s">
        <v>38</v>
      </c>
      <c r="E14" s="4" t="s">
        <v>39</v>
      </c>
      <c r="G14" s="2" t="s">
        <v>18</v>
      </c>
      <c r="I14" s="2" t="s">
        <v>34</v>
      </c>
      <c r="J14" t="s">
        <v>35</v>
      </c>
      <c r="K14" s="1" t="s">
        <v>36</v>
      </c>
      <c r="L14" t="s">
        <v>37</v>
      </c>
      <c r="N14" s="1" t="s">
        <v>17</v>
      </c>
      <c r="Q14">
        <v>2016</v>
      </c>
      <c r="R14">
        <v>259.25</v>
      </c>
      <c r="S14">
        <v>202.25</v>
      </c>
    </row>
    <row r="19" spans="5:5">
      <c r="E19" s="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4"/>
  <sheetViews>
    <sheetView topLeftCell="V12" workbookViewId="0">
      <selection activeCell="AD35" sqref="AD35"/>
    </sheetView>
  </sheetViews>
  <sheetFormatPr defaultColWidth="8.85546875" defaultRowHeight="15"/>
  <sheetData>
    <row r="1" spans="1:27">
      <c r="A1">
        <v>2004</v>
      </c>
      <c r="B1">
        <v>269</v>
      </c>
      <c r="C1">
        <v>0</v>
      </c>
      <c r="D1">
        <v>0</v>
      </c>
      <c r="E1">
        <v>0</v>
      </c>
      <c r="F1">
        <v>0</v>
      </c>
      <c r="G1">
        <v>462</v>
      </c>
      <c r="H1">
        <f>SUM(B1:G1)</f>
        <v>731</v>
      </c>
      <c r="I1">
        <f>H1/6</f>
        <v>121.83333333333333</v>
      </c>
      <c r="K1">
        <v>0</v>
      </c>
      <c r="L1">
        <v>0</v>
      </c>
      <c r="M1">
        <v>0</v>
      </c>
      <c r="N1">
        <v>226</v>
      </c>
      <c r="O1">
        <v>141</v>
      </c>
      <c r="P1">
        <v>0</v>
      </c>
      <c r="Q1">
        <v>0</v>
      </c>
      <c r="R1">
        <f>SUM(K1:Q1)</f>
        <v>367</v>
      </c>
      <c r="S1">
        <f>R1/7</f>
        <v>52.428571428571431</v>
      </c>
      <c r="V1" t="s">
        <v>20</v>
      </c>
      <c r="W1" t="s">
        <v>21</v>
      </c>
      <c r="X1" t="s">
        <v>22</v>
      </c>
    </row>
    <row r="2" spans="1:27">
      <c r="A2">
        <v>2005</v>
      </c>
      <c r="B2">
        <v>263</v>
      </c>
      <c r="C2">
        <v>195</v>
      </c>
      <c r="D2">
        <v>0</v>
      </c>
      <c r="E2">
        <v>100</v>
      </c>
      <c r="F2">
        <v>100</v>
      </c>
      <c r="G2">
        <v>637</v>
      </c>
      <c r="H2">
        <f t="shared" ref="H2:H13" si="0">SUM(B2:G2)</f>
        <v>1295</v>
      </c>
      <c r="I2">
        <f t="shared" ref="I2:I13" si="1">H2/6</f>
        <v>215.83333333333334</v>
      </c>
      <c r="K2">
        <v>0</v>
      </c>
      <c r="L2">
        <v>0</v>
      </c>
      <c r="M2">
        <v>0</v>
      </c>
      <c r="N2">
        <v>180</v>
      </c>
      <c r="O2">
        <v>63</v>
      </c>
      <c r="P2">
        <v>0</v>
      </c>
      <c r="Q2">
        <v>100</v>
      </c>
      <c r="R2">
        <f t="shared" ref="R2:R13" si="2">SUM(K2:Q2)</f>
        <v>343</v>
      </c>
      <c r="S2">
        <f t="shared" ref="S2:S13" si="3">R2/7</f>
        <v>49</v>
      </c>
      <c r="V2">
        <v>2004</v>
      </c>
      <c r="W2">
        <v>52.428571428571431</v>
      </c>
      <c r="X2">
        <v>121.83333333333333</v>
      </c>
      <c r="Z2">
        <f>AVERAGE(W2:W14)</f>
        <v>137.50549450549448</v>
      </c>
      <c r="AA2">
        <f>AVERAGE(X2:X14)</f>
        <v>192.5128205128205</v>
      </c>
    </row>
    <row r="3" spans="1:27">
      <c r="A3">
        <v>2006</v>
      </c>
      <c r="B3">
        <v>179</v>
      </c>
      <c r="C3">
        <v>246</v>
      </c>
      <c r="D3">
        <v>100</v>
      </c>
      <c r="E3">
        <v>162</v>
      </c>
      <c r="F3">
        <v>118</v>
      </c>
      <c r="G3">
        <v>732</v>
      </c>
      <c r="H3">
        <f t="shared" si="0"/>
        <v>1537</v>
      </c>
      <c r="I3">
        <f t="shared" si="1"/>
        <v>256.16666666666669</v>
      </c>
      <c r="K3">
        <v>0</v>
      </c>
      <c r="L3">
        <v>0</v>
      </c>
      <c r="M3">
        <v>0</v>
      </c>
      <c r="N3">
        <v>228</v>
      </c>
      <c r="O3">
        <v>88</v>
      </c>
      <c r="P3">
        <v>0</v>
      </c>
      <c r="Q3">
        <v>0</v>
      </c>
      <c r="R3">
        <f t="shared" si="2"/>
        <v>316</v>
      </c>
      <c r="S3">
        <f t="shared" si="3"/>
        <v>45.142857142857146</v>
      </c>
      <c r="V3">
        <v>2005</v>
      </c>
      <c r="W3">
        <v>49</v>
      </c>
      <c r="X3">
        <v>215.83333333333334</v>
      </c>
      <c r="Z3">
        <f>STDEV(W2:W14)</f>
        <v>122.26744711392809</v>
      </c>
      <c r="AA3">
        <f>STDEV(X2:X14)</f>
        <v>30.737347708602751</v>
      </c>
    </row>
    <row r="4" spans="1:27">
      <c r="A4">
        <v>2007</v>
      </c>
      <c r="B4">
        <v>225</v>
      </c>
      <c r="C4">
        <v>229</v>
      </c>
      <c r="D4">
        <v>0</v>
      </c>
      <c r="E4">
        <v>0</v>
      </c>
      <c r="F4">
        <v>0</v>
      </c>
      <c r="G4">
        <v>606</v>
      </c>
      <c r="H4">
        <f t="shared" si="0"/>
        <v>1060</v>
      </c>
      <c r="I4">
        <f t="shared" si="1"/>
        <v>176.66666666666666</v>
      </c>
      <c r="K4">
        <v>0</v>
      </c>
      <c r="L4">
        <v>0</v>
      </c>
      <c r="M4">
        <v>100</v>
      </c>
      <c r="N4">
        <v>228</v>
      </c>
      <c r="O4">
        <v>133</v>
      </c>
      <c r="P4">
        <v>0</v>
      </c>
      <c r="Q4">
        <v>167</v>
      </c>
      <c r="R4">
        <f t="shared" si="2"/>
        <v>628</v>
      </c>
      <c r="S4">
        <f t="shared" si="3"/>
        <v>89.714285714285708</v>
      </c>
      <c r="V4">
        <v>2006</v>
      </c>
      <c r="W4">
        <v>45.142857142857146</v>
      </c>
      <c r="X4">
        <v>256.16666666666669</v>
      </c>
      <c r="Z4">
        <f>MEDIAN(W2:W14)</f>
        <v>89.714285714285708</v>
      </c>
      <c r="AA4">
        <f>MEDIAN(X2:X14)</f>
        <v>191.16666666666666</v>
      </c>
    </row>
    <row r="5" spans="1:27">
      <c r="A5">
        <v>2008</v>
      </c>
      <c r="B5">
        <v>270</v>
      </c>
      <c r="C5">
        <v>166</v>
      </c>
      <c r="D5">
        <v>73</v>
      </c>
      <c r="E5">
        <v>0</v>
      </c>
      <c r="F5">
        <v>41</v>
      </c>
      <c r="G5">
        <v>574</v>
      </c>
      <c r="H5">
        <f t="shared" si="0"/>
        <v>1124</v>
      </c>
      <c r="I5">
        <f t="shared" si="1"/>
        <v>187.33333333333334</v>
      </c>
      <c r="K5">
        <v>0</v>
      </c>
      <c r="L5">
        <v>0</v>
      </c>
      <c r="M5">
        <v>0</v>
      </c>
      <c r="N5">
        <v>179</v>
      </c>
      <c r="O5">
        <v>200</v>
      </c>
      <c r="P5">
        <v>0</v>
      </c>
      <c r="Q5">
        <v>0</v>
      </c>
      <c r="R5">
        <f t="shared" si="2"/>
        <v>379</v>
      </c>
      <c r="S5">
        <f t="shared" si="3"/>
        <v>54.142857142857146</v>
      </c>
      <c r="V5">
        <v>2007</v>
      </c>
      <c r="W5">
        <v>89.714285714285708</v>
      </c>
      <c r="X5">
        <v>176.66666666666666</v>
      </c>
      <c r="Z5">
        <f>MIN(W2:W14)</f>
        <v>45.142857142857146</v>
      </c>
      <c r="AA5">
        <f>MIN(X2:X14)</f>
        <v>121.83333333333333</v>
      </c>
    </row>
    <row r="6" spans="1:27">
      <c r="A6">
        <v>2009</v>
      </c>
      <c r="B6">
        <v>180</v>
      </c>
      <c r="C6">
        <v>240</v>
      </c>
      <c r="D6">
        <v>92</v>
      </c>
      <c r="E6">
        <v>30</v>
      </c>
      <c r="F6">
        <v>26</v>
      </c>
      <c r="G6">
        <v>527</v>
      </c>
      <c r="H6">
        <f t="shared" si="0"/>
        <v>1095</v>
      </c>
      <c r="I6">
        <f t="shared" si="1"/>
        <v>182.5</v>
      </c>
      <c r="K6">
        <v>0</v>
      </c>
      <c r="L6">
        <v>0</v>
      </c>
      <c r="M6">
        <v>0</v>
      </c>
      <c r="N6">
        <v>202</v>
      </c>
      <c r="O6">
        <v>71</v>
      </c>
      <c r="P6">
        <v>50</v>
      </c>
      <c r="Q6">
        <v>31</v>
      </c>
      <c r="R6">
        <f t="shared" si="2"/>
        <v>354</v>
      </c>
      <c r="S6">
        <f t="shared" si="3"/>
        <v>50.571428571428569</v>
      </c>
      <c r="V6">
        <v>2008</v>
      </c>
      <c r="W6">
        <v>54.142857142857146</v>
      </c>
      <c r="X6">
        <v>187.33333333333334</v>
      </c>
      <c r="Z6">
        <f>MAX(W2:W14)</f>
        <v>467</v>
      </c>
      <c r="AA6">
        <f>MAX(X2:X14)</f>
        <v>256.16666666666669</v>
      </c>
    </row>
    <row r="7" spans="1:27">
      <c r="A7">
        <v>2010</v>
      </c>
      <c r="B7">
        <v>149</v>
      </c>
      <c r="C7">
        <v>210</v>
      </c>
      <c r="D7">
        <v>42</v>
      </c>
      <c r="E7">
        <v>102</v>
      </c>
      <c r="F7">
        <v>22</v>
      </c>
      <c r="G7">
        <v>535</v>
      </c>
      <c r="H7">
        <f t="shared" si="0"/>
        <v>1060</v>
      </c>
      <c r="I7">
        <f t="shared" si="1"/>
        <v>176.66666666666666</v>
      </c>
      <c r="K7">
        <v>0</v>
      </c>
      <c r="L7">
        <v>0</v>
      </c>
      <c r="M7">
        <v>157</v>
      </c>
      <c r="N7">
        <v>140</v>
      </c>
      <c r="O7">
        <v>92</v>
      </c>
      <c r="P7">
        <v>45</v>
      </c>
      <c r="Q7">
        <v>0</v>
      </c>
      <c r="R7">
        <f t="shared" si="2"/>
        <v>434</v>
      </c>
      <c r="S7">
        <f t="shared" si="3"/>
        <v>62</v>
      </c>
      <c r="V7">
        <v>2009</v>
      </c>
      <c r="W7">
        <v>50.571428571428569</v>
      </c>
      <c r="X7">
        <v>182.5</v>
      </c>
    </row>
    <row r="8" spans="1:27">
      <c r="A8">
        <v>2011</v>
      </c>
      <c r="B8">
        <v>192</v>
      </c>
      <c r="C8">
        <v>231</v>
      </c>
      <c r="D8">
        <v>0</v>
      </c>
      <c r="E8">
        <v>105</v>
      </c>
      <c r="F8">
        <v>96</v>
      </c>
      <c r="G8">
        <v>570</v>
      </c>
      <c r="H8">
        <f t="shared" si="0"/>
        <v>1194</v>
      </c>
      <c r="I8">
        <f t="shared" si="1"/>
        <v>199</v>
      </c>
      <c r="K8">
        <v>74</v>
      </c>
      <c r="L8">
        <v>49</v>
      </c>
      <c r="M8">
        <v>28</v>
      </c>
      <c r="N8">
        <v>331</v>
      </c>
      <c r="O8">
        <v>155</v>
      </c>
      <c r="P8">
        <v>77</v>
      </c>
      <c r="Q8">
        <v>91</v>
      </c>
      <c r="R8">
        <f t="shared" si="2"/>
        <v>805</v>
      </c>
      <c r="S8">
        <f t="shared" si="3"/>
        <v>115</v>
      </c>
      <c r="V8">
        <v>2010</v>
      </c>
      <c r="W8">
        <v>62</v>
      </c>
      <c r="X8">
        <v>176.66666666666666</v>
      </c>
    </row>
    <row r="9" spans="1:27">
      <c r="A9">
        <v>2012</v>
      </c>
      <c r="B9">
        <v>172</v>
      </c>
      <c r="C9">
        <v>214</v>
      </c>
      <c r="D9">
        <v>93</v>
      </c>
      <c r="E9">
        <v>93</v>
      </c>
      <c r="F9">
        <v>152</v>
      </c>
      <c r="G9">
        <v>542</v>
      </c>
      <c r="H9">
        <f t="shared" si="0"/>
        <v>1266</v>
      </c>
      <c r="I9">
        <f t="shared" si="1"/>
        <v>211</v>
      </c>
      <c r="K9">
        <v>194</v>
      </c>
      <c r="L9">
        <v>46</v>
      </c>
      <c r="M9">
        <v>175</v>
      </c>
      <c r="N9">
        <v>425</v>
      </c>
      <c r="O9">
        <v>149</v>
      </c>
      <c r="P9">
        <v>64</v>
      </c>
      <c r="Q9">
        <v>75</v>
      </c>
      <c r="R9">
        <f t="shared" si="2"/>
        <v>1128</v>
      </c>
      <c r="S9">
        <f t="shared" si="3"/>
        <v>161.14285714285714</v>
      </c>
      <c r="V9">
        <v>2011</v>
      </c>
      <c r="W9">
        <v>115</v>
      </c>
      <c r="X9">
        <v>199</v>
      </c>
    </row>
    <row r="10" spans="1:27">
      <c r="A10">
        <v>2013</v>
      </c>
      <c r="B10">
        <v>227</v>
      </c>
      <c r="C10">
        <v>247</v>
      </c>
      <c r="D10">
        <v>64</v>
      </c>
      <c r="E10">
        <v>145</v>
      </c>
      <c r="F10">
        <v>37</v>
      </c>
      <c r="G10">
        <v>515</v>
      </c>
      <c r="H10">
        <f t="shared" si="0"/>
        <v>1235</v>
      </c>
      <c r="I10">
        <f t="shared" si="1"/>
        <v>205.83333333333334</v>
      </c>
      <c r="K10">
        <v>111</v>
      </c>
      <c r="L10">
        <v>112</v>
      </c>
      <c r="M10">
        <v>129</v>
      </c>
      <c r="N10">
        <v>499</v>
      </c>
      <c r="O10">
        <v>169</v>
      </c>
      <c r="P10">
        <v>188</v>
      </c>
      <c r="Q10">
        <v>10</v>
      </c>
      <c r="R10">
        <f t="shared" si="2"/>
        <v>1218</v>
      </c>
      <c r="S10">
        <f t="shared" si="3"/>
        <v>174</v>
      </c>
      <c r="V10">
        <v>2012</v>
      </c>
      <c r="W10">
        <v>161.14285714285714</v>
      </c>
      <c r="X10">
        <v>211</v>
      </c>
    </row>
    <row r="11" spans="1:27">
      <c r="A11">
        <v>2014</v>
      </c>
      <c r="B11">
        <v>196</v>
      </c>
      <c r="C11">
        <v>260</v>
      </c>
      <c r="D11">
        <v>46</v>
      </c>
      <c r="E11">
        <v>66</v>
      </c>
      <c r="F11">
        <v>58</v>
      </c>
      <c r="G11">
        <v>521</v>
      </c>
      <c r="H11">
        <f t="shared" si="0"/>
        <v>1147</v>
      </c>
      <c r="I11">
        <f t="shared" si="1"/>
        <v>191.16666666666666</v>
      </c>
      <c r="K11">
        <v>58</v>
      </c>
      <c r="L11">
        <v>193</v>
      </c>
      <c r="M11">
        <v>86</v>
      </c>
      <c r="N11">
        <v>538</v>
      </c>
      <c r="O11">
        <v>175</v>
      </c>
      <c r="P11">
        <v>204</v>
      </c>
      <c r="Q11">
        <v>76</v>
      </c>
      <c r="R11">
        <f t="shared" si="2"/>
        <v>1330</v>
      </c>
      <c r="S11">
        <f t="shared" si="3"/>
        <v>190</v>
      </c>
      <c r="V11">
        <v>2013</v>
      </c>
      <c r="W11">
        <v>174</v>
      </c>
      <c r="X11">
        <v>205.83333333333334</v>
      </c>
    </row>
    <row r="12" spans="1:27">
      <c r="A12">
        <v>2015</v>
      </c>
      <c r="B12">
        <v>187</v>
      </c>
      <c r="C12">
        <v>327</v>
      </c>
      <c r="D12">
        <v>70</v>
      </c>
      <c r="E12">
        <v>50</v>
      </c>
      <c r="F12">
        <v>32</v>
      </c>
      <c r="G12">
        <v>568</v>
      </c>
      <c r="H12">
        <f t="shared" si="0"/>
        <v>1234</v>
      </c>
      <c r="I12">
        <f t="shared" si="1"/>
        <v>205.66666666666666</v>
      </c>
      <c r="K12">
        <v>344</v>
      </c>
      <c r="L12">
        <v>107</v>
      </c>
      <c r="M12">
        <v>183</v>
      </c>
      <c r="N12">
        <v>681</v>
      </c>
      <c r="O12">
        <v>255</v>
      </c>
      <c r="P12">
        <v>182</v>
      </c>
      <c r="Q12">
        <v>190</v>
      </c>
      <c r="R12">
        <f t="shared" si="2"/>
        <v>1942</v>
      </c>
      <c r="S12">
        <f t="shared" si="3"/>
        <v>277.42857142857144</v>
      </c>
      <c r="V12">
        <v>2014</v>
      </c>
      <c r="W12">
        <v>190</v>
      </c>
      <c r="X12">
        <v>191.16666666666666</v>
      </c>
    </row>
    <row r="13" spans="1:27">
      <c r="A13">
        <v>2016</v>
      </c>
      <c r="B13">
        <v>206</v>
      </c>
      <c r="C13">
        <v>202</v>
      </c>
      <c r="D13">
        <v>70</v>
      </c>
      <c r="E13">
        <v>52</v>
      </c>
      <c r="F13">
        <v>33</v>
      </c>
      <c r="G13">
        <v>475</v>
      </c>
      <c r="H13">
        <f t="shared" si="0"/>
        <v>1038</v>
      </c>
      <c r="I13">
        <f t="shared" si="1"/>
        <v>173</v>
      </c>
      <c r="K13">
        <v>403</v>
      </c>
      <c r="L13">
        <v>310</v>
      </c>
      <c r="M13">
        <v>461</v>
      </c>
      <c r="N13">
        <v>929</v>
      </c>
      <c r="O13">
        <v>439</v>
      </c>
      <c r="P13">
        <v>480</v>
      </c>
      <c r="Q13">
        <v>247</v>
      </c>
      <c r="R13">
        <f t="shared" si="2"/>
        <v>3269</v>
      </c>
      <c r="S13">
        <f t="shared" si="3"/>
        <v>467</v>
      </c>
      <c r="V13">
        <v>2015</v>
      </c>
      <c r="W13">
        <v>277.42857142857144</v>
      </c>
      <c r="X13">
        <v>205.66666666666666</v>
      </c>
    </row>
    <row r="14" spans="1:27" ht="18.75">
      <c r="B14" t="s">
        <v>76</v>
      </c>
      <c r="C14" s="5" t="s">
        <v>46</v>
      </c>
      <c r="D14" s="6" t="s">
        <v>47</v>
      </c>
      <c r="E14" s="6" t="s">
        <v>48</v>
      </c>
      <c r="F14" s="6" t="s">
        <v>49</v>
      </c>
      <c r="G14" s="2" t="s">
        <v>77</v>
      </c>
      <c r="I14" s="2" t="s">
        <v>18</v>
      </c>
      <c r="K14" s="1" t="s">
        <v>70</v>
      </c>
      <c r="L14" s="1" t="s">
        <v>69</v>
      </c>
      <c r="M14" s="1" t="s">
        <v>78</v>
      </c>
      <c r="N14" s="1" t="s">
        <v>51</v>
      </c>
      <c r="O14" s="1" t="s">
        <v>52</v>
      </c>
      <c r="P14" s="1" t="s">
        <v>53</v>
      </c>
      <c r="Q14" s="1" t="s">
        <v>79</v>
      </c>
      <c r="S14" s="1" t="s">
        <v>17</v>
      </c>
      <c r="V14">
        <v>2016</v>
      </c>
      <c r="W14">
        <v>467</v>
      </c>
      <c r="X14">
        <v>173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all data</vt:lpstr>
      <vt:lpstr>terms used</vt:lpstr>
      <vt:lpstr>depression</vt:lpstr>
      <vt:lpstr>bulimia</vt:lpstr>
      <vt:lpstr>anorexia</vt:lpstr>
      <vt:lpstr>suicide</vt:lpstr>
      <vt:lpstr>anxiety</vt:lpstr>
      <vt:lpstr>phobia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Nicola</cp:lastModifiedBy>
  <dcterms:created xsi:type="dcterms:W3CDTF">2018-02-18T21:32:12Z</dcterms:created>
  <dcterms:modified xsi:type="dcterms:W3CDTF">2018-02-20T16:12:38Z</dcterms:modified>
</cp:coreProperties>
</file>