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80" yWindow="110" windowWidth="14810" windowHeight="8010" tabRatio="387" activeTab="1"/>
  </bookViews>
  <sheets>
    <sheet name="Fig.2A and 2B" sheetId="1" r:id="rId1"/>
    <sheet name="Fig.2C and 2D" sheetId="2" r:id="rId2"/>
    <sheet name="Fig.2E" sheetId="3" r:id="rId3"/>
  </sheets>
  <calcPr calcId="145621"/>
</workbook>
</file>

<file path=xl/calcChain.xml><?xml version="1.0" encoding="utf-8"?>
<calcChain xmlns="http://schemas.openxmlformats.org/spreadsheetml/2006/main">
  <c r="B57" i="2" l="1"/>
  <c r="I57" i="2"/>
  <c r="I46" i="2"/>
  <c r="H46" i="2"/>
  <c r="B56" i="2"/>
  <c r="B45" i="2"/>
  <c r="B13" i="1" l="1"/>
  <c r="B10" i="1"/>
  <c r="Q12" i="3" l="1"/>
  <c r="Q11" i="3"/>
  <c r="Q10" i="3"/>
  <c r="Q9" i="3"/>
  <c r="Q8" i="3"/>
  <c r="Q7" i="3"/>
  <c r="Q6" i="3"/>
  <c r="Q5" i="3"/>
  <c r="Q4" i="3"/>
  <c r="Q3" i="3"/>
  <c r="B10" i="2"/>
  <c r="P4" i="3"/>
  <c r="P5" i="3"/>
  <c r="P6" i="3"/>
  <c r="P7" i="3"/>
  <c r="P8" i="3"/>
  <c r="P9" i="3"/>
  <c r="P10" i="3"/>
  <c r="P11" i="3"/>
  <c r="P12" i="3"/>
  <c r="P3" i="3"/>
  <c r="B9" i="2"/>
  <c r="O4" i="3"/>
  <c r="O5" i="3"/>
  <c r="O6" i="3"/>
  <c r="O7" i="3"/>
  <c r="O8" i="3"/>
  <c r="O9" i="3"/>
  <c r="O10" i="3"/>
  <c r="O11" i="3"/>
  <c r="O12" i="3"/>
  <c r="O3" i="3"/>
  <c r="B8" i="2"/>
  <c r="C34" i="2" l="1"/>
  <c r="D34" i="2"/>
  <c r="E34" i="2"/>
  <c r="F34" i="2"/>
  <c r="G34" i="2"/>
  <c r="H34" i="2"/>
  <c r="I34" i="2"/>
  <c r="B34" i="2"/>
  <c r="C13" i="2"/>
  <c r="D13" i="2"/>
  <c r="E13" i="2"/>
  <c r="F13" i="2"/>
  <c r="G13" i="2"/>
  <c r="H13" i="2"/>
  <c r="I13" i="2"/>
  <c r="B13" i="2"/>
  <c r="C12" i="2"/>
  <c r="D12" i="2"/>
  <c r="E12" i="2"/>
  <c r="F12" i="2"/>
  <c r="G12" i="2"/>
  <c r="H12" i="2"/>
  <c r="I12" i="2"/>
  <c r="B12" i="2"/>
  <c r="H56" i="2" l="1"/>
  <c r="H57" i="2" s="1"/>
  <c r="G56" i="2"/>
  <c r="F56" i="2"/>
  <c r="E56" i="2"/>
  <c r="D56" i="2"/>
  <c r="D57" i="2" s="1"/>
  <c r="C56" i="2"/>
  <c r="C57" i="2" s="1"/>
  <c r="C46" i="2"/>
  <c r="C45" i="2"/>
  <c r="D45" i="2"/>
  <c r="D46" i="2" s="1"/>
  <c r="E45" i="2"/>
  <c r="E46" i="2" s="1"/>
  <c r="F45" i="2"/>
  <c r="F46" i="2" s="1"/>
  <c r="G45" i="2"/>
  <c r="G46" i="2" s="1"/>
  <c r="H45" i="2"/>
  <c r="B46" i="2"/>
  <c r="H31" i="2"/>
  <c r="H32" i="2" s="1"/>
  <c r="G31" i="2"/>
  <c r="G32" i="2" s="1"/>
  <c r="F31" i="2"/>
  <c r="F32" i="2" s="1"/>
  <c r="E31" i="2"/>
  <c r="E32" i="2" s="1"/>
  <c r="D31" i="2"/>
  <c r="D32" i="2" s="1"/>
  <c r="C31" i="2"/>
  <c r="C32" i="2" s="1"/>
  <c r="B31" i="2"/>
  <c r="B32" i="2" s="1"/>
  <c r="H9" i="2"/>
  <c r="G9" i="2"/>
  <c r="G10" i="2" s="1"/>
  <c r="F9" i="2"/>
  <c r="E9" i="2"/>
  <c r="D9" i="2"/>
  <c r="C9" i="2"/>
  <c r="C10" i="2" s="1"/>
  <c r="I55" i="2"/>
  <c r="H55" i="2"/>
  <c r="G55" i="2"/>
  <c r="D55" i="2"/>
  <c r="I56" i="2"/>
  <c r="E57" i="2"/>
  <c r="F57" i="2"/>
  <c r="G57" i="2"/>
  <c r="C55" i="2"/>
  <c r="E55" i="2"/>
  <c r="F55" i="2"/>
  <c r="B55" i="2"/>
  <c r="G44" i="2"/>
  <c r="B44" i="2"/>
  <c r="I45" i="2"/>
  <c r="I44" i="2"/>
  <c r="C44" i="2"/>
  <c r="D44" i="2"/>
  <c r="E44" i="2"/>
  <c r="F44" i="2"/>
  <c r="H44" i="2"/>
  <c r="I31" i="2"/>
  <c r="I32" i="2" s="1"/>
  <c r="C30" i="2"/>
  <c r="D30" i="2"/>
  <c r="E30" i="2"/>
  <c r="F30" i="2"/>
  <c r="G30" i="2"/>
  <c r="H30" i="2"/>
  <c r="I30" i="2"/>
  <c r="B30" i="2"/>
  <c r="C8" i="2"/>
  <c r="D8" i="2"/>
  <c r="E8" i="2"/>
  <c r="F8" i="2"/>
  <c r="G8" i="2"/>
  <c r="H8" i="2"/>
  <c r="I8" i="2"/>
  <c r="D10" i="2"/>
  <c r="E10" i="2"/>
  <c r="F10" i="2"/>
  <c r="H10" i="2"/>
  <c r="I9" i="2"/>
  <c r="I10" i="2" s="1"/>
  <c r="I25" i="1" l="1"/>
  <c r="C25" i="1"/>
  <c r="D25" i="1"/>
  <c r="E25" i="1"/>
  <c r="F25" i="1"/>
  <c r="G25" i="1"/>
  <c r="H25" i="1"/>
  <c r="B25" i="1"/>
  <c r="D13" i="1"/>
  <c r="D14" i="1"/>
  <c r="C14" i="1"/>
  <c r="E14" i="1"/>
  <c r="F14" i="1"/>
  <c r="G14" i="1"/>
  <c r="H14" i="1"/>
  <c r="I14" i="1"/>
  <c r="B14" i="1"/>
  <c r="C13" i="1"/>
  <c r="E13" i="1"/>
  <c r="F13" i="1"/>
  <c r="G13" i="1"/>
  <c r="H13" i="1"/>
  <c r="I13" i="1"/>
  <c r="I33" i="1"/>
  <c r="I34" i="1" s="1"/>
  <c r="I32" i="1"/>
  <c r="I22" i="1"/>
  <c r="I23" i="1" s="1"/>
  <c r="I21" i="1"/>
  <c r="I10" i="1"/>
  <c r="I11" i="1" s="1"/>
  <c r="I9" i="1"/>
  <c r="C32" i="1"/>
  <c r="D32" i="1"/>
  <c r="E32" i="1"/>
  <c r="F32" i="1"/>
  <c r="G32" i="1"/>
  <c r="H32" i="1"/>
  <c r="C33" i="1"/>
  <c r="C34" i="1" s="1"/>
  <c r="D33" i="1"/>
  <c r="D34" i="1" s="1"/>
  <c r="E33" i="1"/>
  <c r="E34" i="1" s="1"/>
  <c r="F33" i="1"/>
  <c r="F34" i="1" s="1"/>
  <c r="G33" i="1"/>
  <c r="G34" i="1" s="1"/>
  <c r="H33" i="1"/>
  <c r="H34" i="1" s="1"/>
  <c r="B33" i="1"/>
  <c r="B34" i="1" s="1"/>
  <c r="B32" i="1"/>
  <c r="C21" i="1"/>
  <c r="D21" i="1"/>
  <c r="E21" i="1"/>
  <c r="F21" i="1"/>
  <c r="G21" i="1"/>
  <c r="H21" i="1"/>
  <c r="C22" i="1"/>
  <c r="C23" i="1" s="1"/>
  <c r="D22" i="1"/>
  <c r="D23" i="1" s="1"/>
  <c r="E22" i="1"/>
  <c r="E23" i="1" s="1"/>
  <c r="F22" i="1"/>
  <c r="G22" i="1"/>
  <c r="G23" i="1" s="1"/>
  <c r="H22" i="1"/>
  <c r="H23" i="1" s="1"/>
  <c r="F23" i="1"/>
  <c r="B22" i="1"/>
  <c r="B23" i="1" s="1"/>
  <c r="B21" i="1"/>
  <c r="C10" i="1"/>
  <c r="C11" i="1" s="1"/>
  <c r="D10" i="1"/>
  <c r="D11" i="1" s="1"/>
  <c r="E10" i="1"/>
  <c r="E11" i="1" s="1"/>
  <c r="F10" i="1"/>
  <c r="F11" i="1" s="1"/>
  <c r="G10" i="1"/>
  <c r="G11" i="1" s="1"/>
  <c r="H10" i="1"/>
  <c r="H11" i="1" s="1"/>
  <c r="B11" i="1"/>
  <c r="C9" i="1"/>
  <c r="H9" i="1"/>
  <c r="G9" i="1"/>
  <c r="F9" i="1"/>
  <c r="E9" i="1"/>
  <c r="D9" i="1"/>
  <c r="B9" i="1"/>
</calcChain>
</file>

<file path=xl/sharedStrings.xml><?xml version="1.0" encoding="utf-8"?>
<sst xmlns="http://schemas.openxmlformats.org/spreadsheetml/2006/main" count="129" uniqueCount="62">
  <si>
    <t>Number of mouse</t>
    <phoneticPr fontId="1" type="noConversion"/>
  </si>
  <si>
    <t>0 min</t>
    <phoneticPr fontId="1" type="noConversion"/>
  </si>
  <si>
    <t>15 min</t>
    <phoneticPr fontId="1" type="noConversion"/>
  </si>
  <si>
    <t>30 min</t>
    <phoneticPr fontId="1" type="noConversion"/>
  </si>
  <si>
    <t>45 min</t>
    <phoneticPr fontId="1" type="noConversion"/>
  </si>
  <si>
    <t>60 min</t>
    <phoneticPr fontId="1" type="noConversion"/>
  </si>
  <si>
    <t>90 min</t>
    <phoneticPr fontId="1" type="noConversion"/>
  </si>
  <si>
    <t>120 min</t>
    <phoneticPr fontId="1" type="noConversion"/>
  </si>
  <si>
    <t>Average value</t>
    <phoneticPr fontId="1" type="noConversion"/>
  </si>
  <si>
    <t>Standard deviation(SDV)</t>
    <phoneticPr fontId="1" type="noConversion"/>
  </si>
  <si>
    <t xml:space="preserve">Standard error of the mean (SEM) </t>
    <phoneticPr fontId="1" type="noConversion"/>
  </si>
  <si>
    <t>Triple-Tg IPGTT</t>
    <phoneticPr fontId="1" type="noConversion"/>
  </si>
  <si>
    <t>Nc IPGTT</t>
    <phoneticPr fontId="1" type="noConversion"/>
  </si>
  <si>
    <t>Area under the curve (AUC)</t>
    <phoneticPr fontId="1" type="noConversion"/>
  </si>
  <si>
    <t>Single-Tg IPGTT</t>
    <phoneticPr fontId="1" type="noConversion"/>
  </si>
  <si>
    <t>T-test(Single-Tg vs Nc)</t>
    <phoneticPr fontId="1" type="noConversion"/>
  </si>
  <si>
    <t>T-test(Triple-Tg vs Single-Tg)</t>
    <phoneticPr fontId="1" type="noConversion"/>
  </si>
  <si>
    <t>T-test(Triple-Tg vs Nc)</t>
    <phoneticPr fontId="1" type="noConversion"/>
  </si>
  <si>
    <t>Double-Tg HFHSD IPGTT</t>
    <phoneticPr fontId="1" type="noConversion"/>
  </si>
  <si>
    <t>Nc HFHSD IPGTT</t>
    <phoneticPr fontId="1" type="noConversion"/>
  </si>
  <si>
    <t>Nc ControlD IPGTT</t>
    <phoneticPr fontId="1" type="noConversion"/>
  </si>
  <si>
    <t>8*1</t>
    <phoneticPr fontId="2" type="noConversion"/>
  </si>
  <si>
    <t>8*6</t>
    <phoneticPr fontId="2" type="noConversion"/>
  </si>
  <si>
    <t>8*29</t>
    <phoneticPr fontId="2" type="noConversion"/>
  </si>
  <si>
    <t>8*11</t>
    <phoneticPr fontId="2" type="noConversion"/>
  </si>
  <si>
    <t>8*8</t>
    <phoneticPr fontId="2" type="noConversion"/>
  </si>
  <si>
    <t>8*13</t>
    <phoneticPr fontId="2" type="noConversion"/>
  </si>
  <si>
    <t>8*10</t>
    <phoneticPr fontId="2" type="noConversion"/>
  </si>
  <si>
    <t>8*30</t>
    <phoneticPr fontId="2" type="noConversion"/>
  </si>
  <si>
    <t>8*28</t>
    <phoneticPr fontId="2" type="noConversion"/>
  </si>
  <si>
    <t>8*24</t>
    <phoneticPr fontId="2" type="noConversion"/>
  </si>
  <si>
    <t>8*25</t>
    <phoneticPr fontId="2" type="noConversion"/>
  </si>
  <si>
    <t>8*31</t>
    <phoneticPr fontId="2" type="noConversion"/>
  </si>
  <si>
    <t>8*22</t>
    <phoneticPr fontId="2" type="noConversion"/>
  </si>
  <si>
    <t>8*27</t>
    <phoneticPr fontId="2" type="noConversion"/>
  </si>
  <si>
    <t>T-test(Triple-Tg vs Double-Tg)</t>
    <phoneticPr fontId="1" type="noConversion"/>
  </si>
  <si>
    <t>T-test(Triple-Tg vs Nc HFHSD)</t>
    <phoneticPr fontId="1" type="noConversion"/>
  </si>
  <si>
    <t>T-test(Double-Tg vs Nc HFHSD)</t>
    <phoneticPr fontId="1" type="noConversion"/>
  </si>
  <si>
    <t>Triple-Tg HFHSD</t>
  </si>
  <si>
    <t>Nc HFHSD</t>
  </si>
  <si>
    <t>Nc ControlD</t>
  </si>
  <si>
    <t>Double-Tg HFHSD</t>
  </si>
  <si>
    <t>Nc' HFHSD</t>
  </si>
  <si>
    <t>Double-Tg ControlD</t>
  </si>
  <si>
    <t>Nc' ControlD</t>
  </si>
  <si>
    <t>Single-Tg HFHSD</t>
  </si>
  <si>
    <t>Single-Tg ControlD</t>
  </si>
  <si>
    <t>Triple-Tg ControlD</t>
    <phoneticPr fontId="1" type="noConversion"/>
  </si>
  <si>
    <t>Types of mice</t>
    <phoneticPr fontId="1" type="noConversion"/>
  </si>
  <si>
    <t xml:space="preserve">Fasting plasma glucose levels </t>
    <phoneticPr fontId="1" type="noConversion"/>
  </si>
  <si>
    <t>Average value</t>
    <phoneticPr fontId="1" type="noConversion"/>
  </si>
  <si>
    <t>Average</t>
    <phoneticPr fontId="1" type="noConversion"/>
  </si>
  <si>
    <t>SDV</t>
    <phoneticPr fontId="1" type="noConversion"/>
  </si>
  <si>
    <t>SEM</t>
    <phoneticPr fontId="1" type="noConversion"/>
  </si>
  <si>
    <t xml:space="preserve">Triple-Tg IPGTT </t>
    <phoneticPr fontId="1" type="noConversion"/>
  </si>
  <si>
    <t>15 min</t>
    <phoneticPr fontId="1" type="noConversion"/>
  </si>
  <si>
    <t>0 min(mmol/l)</t>
    <phoneticPr fontId="1" type="noConversion"/>
  </si>
  <si>
    <t>Area under the curve (AUC)(mmol/l·min)</t>
    <phoneticPr fontId="1" type="noConversion"/>
  </si>
  <si>
    <t>IPGTT raw data without HFHSD diet induction (5-month-old animals)</t>
    <phoneticPr fontId="1" type="noConversion"/>
  </si>
  <si>
    <t>IPGTT raw data with HFHS diet induction (~11-month-old animals)</t>
    <phoneticPr fontId="1" type="noConversion"/>
  </si>
  <si>
    <t xml:space="preserve">Fasting plasma glucose levels raw data of the three kinds of transgenic mice at the time of sacrifice </t>
    <phoneticPr fontId="1" type="noConversion"/>
  </si>
  <si>
    <t>Standard deviation(SDV)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</si>
</sst>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_);[Red]\(0.0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2"/>
    </font>
    <font>
      <sz val="11"/>
      <name val="宋体"/>
      <family val="2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77" fontId="9" fillId="0" borderId="0" xfId="0" applyNumberFormat="1" applyFont="1"/>
    <xf numFmtId="2" fontId="9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workbookViewId="0">
      <selection activeCell="A23" sqref="A23"/>
    </sheetView>
  </sheetViews>
  <sheetFormatPr defaultRowHeight="14"/>
  <cols>
    <col min="1" max="1" width="35.6328125" customWidth="1"/>
    <col min="2" max="2" width="15.90625" bestFit="1" customWidth="1"/>
    <col min="3" max="8" width="10.26953125" bestFit="1" customWidth="1"/>
    <col min="9" max="9" width="44.7265625" customWidth="1"/>
  </cols>
  <sheetData>
    <row r="1" spans="1:14">
      <c r="A1" s="25" t="s">
        <v>58</v>
      </c>
      <c r="B1" s="26"/>
      <c r="C1" s="26"/>
      <c r="D1" s="26"/>
      <c r="E1" s="26"/>
      <c r="F1" s="26"/>
      <c r="G1" s="26"/>
      <c r="H1" s="26"/>
      <c r="I1" s="26"/>
    </row>
    <row r="2" spans="1:14">
      <c r="A2" s="24" t="s">
        <v>54</v>
      </c>
      <c r="B2" s="24"/>
      <c r="C2" s="24"/>
      <c r="D2" s="24"/>
      <c r="E2" s="24"/>
      <c r="F2" s="24"/>
      <c r="G2" s="24"/>
      <c r="H2" s="24"/>
      <c r="I2" s="24"/>
      <c r="J2" s="1"/>
      <c r="K2" s="1"/>
      <c r="L2" s="1"/>
      <c r="M2" s="1"/>
      <c r="N2" s="1"/>
    </row>
    <row r="3" spans="1:14">
      <c r="A3" s="8" t="s">
        <v>0</v>
      </c>
      <c r="B3" s="8" t="s">
        <v>56</v>
      </c>
      <c r="C3" s="8" t="s">
        <v>55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57</v>
      </c>
      <c r="J3" s="1"/>
      <c r="K3" s="1"/>
      <c r="L3" s="1"/>
      <c r="M3" s="1"/>
      <c r="N3" s="1"/>
    </row>
    <row r="4" spans="1:14">
      <c r="A4" s="8">
        <v>6</v>
      </c>
      <c r="B4" s="3">
        <v>7.1</v>
      </c>
      <c r="C4" s="4">
        <v>14.2</v>
      </c>
      <c r="D4" s="3">
        <v>13.4</v>
      </c>
      <c r="E4" s="3">
        <v>12.2</v>
      </c>
      <c r="F4" s="3">
        <v>11.3</v>
      </c>
      <c r="G4" s="3">
        <v>9.1999999999999993</v>
      </c>
      <c r="H4" s="3">
        <v>9.6999999999999993</v>
      </c>
      <c r="I4" s="3">
        <v>1326</v>
      </c>
      <c r="J4" s="1"/>
      <c r="K4" s="1"/>
      <c r="L4" s="1"/>
      <c r="M4" s="1"/>
      <c r="N4" s="1"/>
    </row>
    <row r="5" spans="1:14">
      <c r="A5" s="8">
        <v>12</v>
      </c>
      <c r="B5" s="3">
        <v>7.6</v>
      </c>
      <c r="C5" s="4">
        <v>18.3</v>
      </c>
      <c r="D5" s="3">
        <v>16.100000000000001</v>
      </c>
      <c r="E5" s="3">
        <v>14.7</v>
      </c>
      <c r="F5" s="3">
        <v>11.2</v>
      </c>
      <c r="G5" s="3">
        <v>8.6999999999999993</v>
      </c>
      <c r="H5" s="3">
        <v>6.8</v>
      </c>
      <c r="I5" s="3">
        <v>1409</v>
      </c>
      <c r="J5" s="1"/>
      <c r="K5" s="1"/>
      <c r="L5" s="1"/>
      <c r="M5" s="1"/>
      <c r="N5" s="1"/>
    </row>
    <row r="6" spans="1:14">
      <c r="A6" s="8">
        <v>16</v>
      </c>
      <c r="B6" s="3">
        <v>7.6</v>
      </c>
      <c r="C6" s="4">
        <v>19.899999999999999</v>
      </c>
      <c r="D6" s="3">
        <v>16.600000000000001</v>
      </c>
      <c r="E6" s="3">
        <v>13.5</v>
      </c>
      <c r="F6" s="3">
        <v>12.8</v>
      </c>
      <c r="G6" s="3">
        <v>9.4</v>
      </c>
      <c r="H6" s="3">
        <v>10.199999999999999</v>
      </c>
      <c r="I6" s="3">
        <v>1530</v>
      </c>
      <c r="J6" s="1"/>
      <c r="K6" s="1"/>
      <c r="L6" s="1"/>
      <c r="M6" s="1"/>
      <c r="N6" s="1"/>
    </row>
    <row r="7" spans="1:14">
      <c r="A7" s="8">
        <v>27</v>
      </c>
      <c r="B7" s="3">
        <v>8.65</v>
      </c>
      <c r="C7" s="4">
        <v>23.8</v>
      </c>
      <c r="D7" s="3">
        <v>17.899999999999999</v>
      </c>
      <c r="E7" s="3">
        <v>14.9</v>
      </c>
      <c r="F7" s="3">
        <v>14.7</v>
      </c>
      <c r="G7" s="3">
        <v>10.8</v>
      </c>
      <c r="H7" s="3">
        <v>11</v>
      </c>
      <c r="I7" s="3">
        <v>1734</v>
      </c>
      <c r="J7" s="1"/>
      <c r="K7" s="1"/>
      <c r="L7" s="1"/>
      <c r="M7" s="1"/>
      <c r="N7" s="1"/>
    </row>
    <row r="8" spans="1:14">
      <c r="A8" s="8">
        <v>58</v>
      </c>
      <c r="B8" s="3">
        <v>5.05</v>
      </c>
      <c r="C8" s="4">
        <v>14</v>
      </c>
      <c r="D8" s="3">
        <v>15.3</v>
      </c>
      <c r="E8" s="3">
        <v>13.5</v>
      </c>
      <c r="F8" s="3">
        <v>14.4</v>
      </c>
      <c r="G8" s="3">
        <v>9.4</v>
      </c>
      <c r="H8" s="3">
        <v>10.9</v>
      </c>
      <c r="I8" s="3">
        <v>1449</v>
      </c>
      <c r="J8" s="1"/>
      <c r="K8" s="1"/>
      <c r="L8" s="1"/>
      <c r="M8" s="1"/>
      <c r="N8" s="1"/>
    </row>
    <row r="9" spans="1:14">
      <c r="A9" s="8" t="s">
        <v>8</v>
      </c>
      <c r="B9" s="3">
        <f t="shared" ref="B9:H9" si="0">AVERAGE(B4:B8)</f>
        <v>7.1999999999999984</v>
      </c>
      <c r="C9" s="3">
        <f>AVERAGE(C4:C8)</f>
        <v>18.04</v>
      </c>
      <c r="D9" s="3">
        <f t="shared" si="0"/>
        <v>15.86</v>
      </c>
      <c r="E9" s="3">
        <f t="shared" si="0"/>
        <v>13.76</v>
      </c>
      <c r="F9" s="3">
        <f t="shared" si="0"/>
        <v>12.88</v>
      </c>
      <c r="G9" s="3">
        <f t="shared" si="0"/>
        <v>9.4999999999999982</v>
      </c>
      <c r="H9" s="3">
        <f t="shared" si="0"/>
        <v>9.7200000000000006</v>
      </c>
      <c r="I9" s="3">
        <f>AVERAGE(I4:I8)</f>
        <v>1489.6</v>
      </c>
      <c r="J9" s="1"/>
      <c r="K9" s="1"/>
      <c r="L9" s="1"/>
      <c r="M9" s="1"/>
      <c r="N9" s="1"/>
    </row>
    <row r="10" spans="1:14">
      <c r="A10" s="8" t="s">
        <v>9</v>
      </c>
      <c r="B10" s="3">
        <f>STDEV(B4:B8)</f>
        <v>1.3280624985293485</v>
      </c>
      <c r="C10" s="3">
        <f t="shared" ref="C10:H10" si="1">STDEV(C4:C8)</f>
        <v>4.1161875564653254</v>
      </c>
      <c r="D10" s="3">
        <f t="shared" si="1"/>
        <v>1.6682325976913408</v>
      </c>
      <c r="E10" s="3">
        <f t="shared" si="1"/>
        <v>1.0899541274750972</v>
      </c>
      <c r="F10" s="3">
        <f t="shared" si="1"/>
        <v>1.6543881044059663</v>
      </c>
      <c r="G10" s="3">
        <f t="shared" si="1"/>
        <v>0.78102496759066597</v>
      </c>
      <c r="H10" s="3">
        <f t="shared" si="1"/>
        <v>1.7166828478201799</v>
      </c>
      <c r="I10" s="3">
        <f>_xlfn.STDEV.P(I4:I8)</f>
        <v>138.76108964691795</v>
      </c>
      <c r="J10" s="1"/>
      <c r="K10" s="1"/>
      <c r="L10" s="1"/>
      <c r="M10" s="1"/>
      <c r="N10" s="1"/>
    </row>
    <row r="11" spans="1:14">
      <c r="A11" s="8" t="s">
        <v>10</v>
      </c>
      <c r="B11" s="3">
        <f>B10/SQRT(5)</f>
        <v>0.59392760501596753</v>
      </c>
      <c r="C11" s="3">
        <f>C10/SQRT(5)</f>
        <v>1.8408150368790441</v>
      </c>
      <c r="D11" s="3">
        <f t="shared" ref="D11:H11" si="2">D10/SQRT(5)</f>
        <v>0.74605629814377927</v>
      </c>
      <c r="E11" s="3">
        <f t="shared" si="2"/>
        <v>0.48744230427815771</v>
      </c>
      <c r="F11" s="3">
        <f t="shared" si="2"/>
        <v>0.739864852523752</v>
      </c>
      <c r="G11" s="3">
        <f t="shared" si="2"/>
        <v>0.34928498393145985</v>
      </c>
      <c r="H11" s="3">
        <f t="shared" si="2"/>
        <v>0.76772390870676976</v>
      </c>
      <c r="I11" s="3">
        <f>I10/SQRT(5)</f>
        <v>62.055845816490162</v>
      </c>
      <c r="J11" s="1"/>
      <c r="K11" s="1"/>
      <c r="L11" s="1"/>
      <c r="M11" s="1"/>
      <c r="N11" s="1"/>
    </row>
    <row r="12" spans="1:14">
      <c r="A12" s="8"/>
      <c r="B12" s="3"/>
      <c r="C12" s="3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</row>
    <row r="13" spans="1:14">
      <c r="A13" s="8" t="s">
        <v>16</v>
      </c>
      <c r="B13" s="5">
        <f>_xlfn.T.TEST(B4:B8,B18:B20,1,2)</f>
        <v>6.7110974015953629E-3</v>
      </c>
      <c r="C13" s="5">
        <f t="shared" ref="C13:I13" si="3">_xlfn.T.TEST(C4:C8,C18:C20,1,2)</f>
        <v>0.12979004332404431</v>
      </c>
      <c r="D13" s="5">
        <f t="shared" si="3"/>
        <v>0.41160295528871138</v>
      </c>
      <c r="E13" s="5">
        <f t="shared" si="3"/>
        <v>0.35766106006573994</v>
      </c>
      <c r="F13" s="5">
        <f t="shared" si="3"/>
        <v>0.41747773451709358</v>
      </c>
      <c r="G13" s="5">
        <f t="shared" si="3"/>
        <v>0.44988393588562037</v>
      </c>
      <c r="H13" s="5">
        <f t="shared" si="3"/>
        <v>2.7268524961762738E-2</v>
      </c>
      <c r="I13" s="5">
        <f t="shared" si="3"/>
        <v>0.22127276860848683</v>
      </c>
      <c r="J13" s="1"/>
      <c r="K13" s="1"/>
      <c r="L13" s="1"/>
      <c r="M13" s="1"/>
      <c r="N13" s="1"/>
    </row>
    <row r="14" spans="1:14">
      <c r="A14" s="8" t="s">
        <v>17</v>
      </c>
      <c r="B14" s="5">
        <f t="shared" ref="B14:I14" si="4">_xlfn.T.TEST(B4:B8,B29:B31,1,2)</f>
        <v>1.2606998936814747E-2</v>
      </c>
      <c r="C14" s="5">
        <f t="shared" si="4"/>
        <v>2.5077046878836676E-2</v>
      </c>
      <c r="D14" s="5">
        <f t="shared" si="4"/>
        <v>2.9139412027586714E-2</v>
      </c>
      <c r="E14" s="5">
        <f t="shared" si="4"/>
        <v>1.4196389292619217E-2</v>
      </c>
      <c r="F14" s="5">
        <f t="shared" si="4"/>
        <v>4.363241604214619E-2</v>
      </c>
      <c r="G14" s="5">
        <f t="shared" si="4"/>
        <v>6.8149817332358212E-2</v>
      </c>
      <c r="H14" s="5">
        <f t="shared" si="4"/>
        <v>6.0667288580678574E-2</v>
      </c>
      <c r="I14" s="5">
        <f t="shared" si="4"/>
        <v>1.409728888419263E-2</v>
      </c>
      <c r="J14" s="1"/>
      <c r="K14" s="1"/>
      <c r="L14" s="1"/>
      <c r="M14" s="1"/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24" t="s">
        <v>14</v>
      </c>
      <c r="B16" s="24"/>
      <c r="C16" s="24"/>
      <c r="D16" s="24"/>
      <c r="E16" s="24"/>
      <c r="F16" s="24"/>
      <c r="G16" s="24"/>
      <c r="H16" s="24"/>
      <c r="I16" s="24"/>
      <c r="J16" s="1"/>
      <c r="K16" s="1"/>
      <c r="L16" s="1"/>
      <c r="M16" s="1"/>
      <c r="N16" s="1"/>
    </row>
    <row r="17" spans="1:14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13</v>
      </c>
      <c r="J17" s="1"/>
      <c r="K17" s="1"/>
      <c r="L17" s="1"/>
      <c r="M17" s="1"/>
      <c r="N17" s="1"/>
    </row>
    <row r="18" spans="1:14">
      <c r="A18" s="9">
        <v>86</v>
      </c>
      <c r="B18" s="6">
        <v>4.4000000000000004</v>
      </c>
      <c r="C18" s="7">
        <v>15.6</v>
      </c>
      <c r="D18" s="7">
        <v>18.3</v>
      </c>
      <c r="E18" s="7">
        <v>16.399999999999999</v>
      </c>
      <c r="F18" s="7">
        <v>15.9</v>
      </c>
      <c r="G18" s="7">
        <v>11.7</v>
      </c>
      <c r="H18" s="7">
        <v>7.9</v>
      </c>
      <c r="I18" s="3">
        <v>1615</v>
      </c>
      <c r="J18" s="1"/>
      <c r="K18" s="1"/>
      <c r="L18" s="1"/>
      <c r="M18" s="1"/>
      <c r="N18" s="1"/>
    </row>
    <row r="19" spans="1:14">
      <c r="A19" s="9">
        <v>89</v>
      </c>
      <c r="B19" s="6">
        <v>4.2</v>
      </c>
      <c r="C19" s="7">
        <v>13.7</v>
      </c>
      <c r="D19" s="7">
        <v>16.899999999999999</v>
      </c>
      <c r="E19" s="7">
        <v>14.3</v>
      </c>
      <c r="F19" s="7">
        <v>11.4</v>
      </c>
      <c r="G19" s="7">
        <v>8.9</v>
      </c>
      <c r="H19" s="7">
        <v>7.2</v>
      </c>
      <c r="I19" s="3">
        <v>1337</v>
      </c>
      <c r="J19" s="1"/>
      <c r="K19" s="1"/>
      <c r="L19" s="1"/>
      <c r="M19" s="1"/>
      <c r="N19" s="1"/>
    </row>
    <row r="20" spans="1:14">
      <c r="A20" s="9">
        <v>87</v>
      </c>
      <c r="B20" s="6">
        <v>4.7</v>
      </c>
      <c r="C20" s="7">
        <v>15.5</v>
      </c>
      <c r="D20" s="7">
        <v>13.4</v>
      </c>
      <c r="E20" s="7">
        <v>11.9</v>
      </c>
      <c r="F20" s="7">
        <v>10.3</v>
      </c>
      <c r="G20" s="7">
        <v>7.5</v>
      </c>
      <c r="H20" s="7">
        <v>6.4</v>
      </c>
      <c r="I20" s="3">
        <v>1200</v>
      </c>
      <c r="J20" s="1"/>
      <c r="K20" s="1"/>
      <c r="L20" s="1"/>
      <c r="M20" s="1"/>
      <c r="N20" s="1"/>
    </row>
    <row r="21" spans="1:14">
      <c r="A21" s="8" t="s">
        <v>8</v>
      </c>
      <c r="B21" s="3">
        <f>AVERAGE(B18:B20)</f>
        <v>4.4333333333333336</v>
      </c>
      <c r="C21" s="3">
        <f t="shared" ref="C21:H21" si="5">AVERAGE(C18:C20)</f>
        <v>14.933333333333332</v>
      </c>
      <c r="D21" s="3">
        <f t="shared" si="5"/>
        <v>16.2</v>
      </c>
      <c r="E21" s="3">
        <f t="shared" si="5"/>
        <v>14.200000000000001</v>
      </c>
      <c r="F21" s="3">
        <f t="shared" si="5"/>
        <v>12.533333333333333</v>
      </c>
      <c r="G21" s="3">
        <f t="shared" si="5"/>
        <v>9.3666666666666671</v>
      </c>
      <c r="H21" s="3">
        <f t="shared" si="5"/>
        <v>7.166666666666667</v>
      </c>
      <c r="I21" s="3">
        <f>AVERAGE(I16:I20)</f>
        <v>1384</v>
      </c>
      <c r="J21" s="1"/>
      <c r="K21" s="1"/>
      <c r="L21" s="1"/>
      <c r="M21" s="1"/>
      <c r="N21" s="1"/>
    </row>
    <row r="22" spans="1:14">
      <c r="A22" s="8" t="s">
        <v>9</v>
      </c>
      <c r="B22" s="3">
        <f>_xlfn.STDEV.P(B18:B20)</f>
        <v>0.20548046676563253</v>
      </c>
      <c r="C22" s="3">
        <f t="shared" ref="C22:H22" si="6">_xlfn.STDEV.P(C18:C20)</f>
        <v>0.87305339024725326</v>
      </c>
      <c r="D22" s="3">
        <f t="shared" si="6"/>
        <v>2.0607442021431588</v>
      </c>
      <c r="E22" s="3">
        <f t="shared" si="6"/>
        <v>1.8384776310850122</v>
      </c>
      <c r="F22" s="3">
        <f t="shared" si="6"/>
        <v>2.4225789747475432</v>
      </c>
      <c r="G22" s="3">
        <f t="shared" si="6"/>
        <v>1.7461067804945041</v>
      </c>
      <c r="H22" s="3">
        <f t="shared" si="6"/>
        <v>0.61282587702834124</v>
      </c>
      <c r="I22" s="3">
        <f t="shared" ref="I22" si="7">_xlfn.STDEV.P(I16:I20)</f>
        <v>172.65186551748192</v>
      </c>
      <c r="J22" s="1"/>
      <c r="K22" s="1"/>
      <c r="L22" s="1"/>
      <c r="M22" s="1"/>
      <c r="N22" s="1"/>
    </row>
    <row r="23" spans="1:14">
      <c r="A23" s="8" t="s">
        <v>10</v>
      </c>
      <c r="B23" s="3">
        <f>B22/SQRT(3)</f>
        <v>0.11863420280034789</v>
      </c>
      <c r="C23" s="3">
        <f t="shared" ref="C23:H23" si="8">C22/SQRT(3)</f>
        <v>0.5040576098761671</v>
      </c>
      <c r="D23" s="3">
        <f t="shared" si="8"/>
        <v>1.1897712198383135</v>
      </c>
      <c r="E23" s="3">
        <f t="shared" si="8"/>
        <v>1.0614455552060373</v>
      </c>
      <c r="F23" s="3">
        <f t="shared" si="8"/>
        <v>1.3986766232036218</v>
      </c>
      <c r="G23" s="3">
        <f t="shared" si="8"/>
        <v>1.0081152197523329</v>
      </c>
      <c r="H23" s="3">
        <f t="shared" si="8"/>
        <v>0.35381518506868131</v>
      </c>
      <c r="I23" s="3">
        <f>I22/SQRT(3)</f>
        <v>99.68060103260926</v>
      </c>
      <c r="J23" s="1"/>
      <c r="K23" s="1"/>
      <c r="L23" s="1"/>
      <c r="M23" s="1"/>
      <c r="N23" s="1"/>
    </row>
    <row r="24" spans="1:14">
      <c r="A24" s="8"/>
      <c r="B24" s="3"/>
      <c r="C24" s="3"/>
      <c r="D24" s="3"/>
      <c r="E24" s="3"/>
      <c r="F24" s="3"/>
      <c r="G24" s="3"/>
      <c r="H24" s="3"/>
      <c r="I24" s="3"/>
      <c r="J24" s="1"/>
      <c r="K24" s="1"/>
      <c r="L24" s="1"/>
      <c r="M24" s="1"/>
      <c r="N24" s="1"/>
    </row>
    <row r="25" spans="1:14">
      <c r="A25" s="8" t="s">
        <v>15</v>
      </c>
      <c r="B25" s="5">
        <f t="shared" ref="B25:I25" si="9">_xlfn.T.TEST(B18:B20,B29:B31,1,2)</f>
        <v>6.1714983655059889E-2</v>
      </c>
      <c r="C25" s="5">
        <f t="shared" si="9"/>
        <v>1.3831265040805889E-2</v>
      </c>
      <c r="D25" s="5">
        <f t="shared" si="9"/>
        <v>7.1910772400305023E-2</v>
      </c>
      <c r="E25" s="5">
        <f t="shared" si="9"/>
        <v>6.597581843851269E-2</v>
      </c>
      <c r="F25" s="5">
        <f t="shared" si="9"/>
        <v>0.16608387929013554</v>
      </c>
      <c r="G25" s="5">
        <f t="shared" si="9"/>
        <v>0.25584127117511096</v>
      </c>
      <c r="H25" s="5">
        <f t="shared" si="9"/>
        <v>0.17165822034864167</v>
      </c>
      <c r="I25" s="5">
        <f t="shared" si="9"/>
        <v>0.11211182909017844</v>
      </c>
      <c r="J25" s="1"/>
      <c r="K25" s="1"/>
      <c r="L25" s="1"/>
      <c r="M25" s="1"/>
      <c r="N25" s="1"/>
    </row>
    <row r="26" spans="1:14">
      <c r="A26" s="8"/>
      <c r="B26" s="3"/>
      <c r="C26" s="3"/>
      <c r="D26" s="3"/>
      <c r="E26" s="3"/>
      <c r="F26" s="3"/>
      <c r="G26" s="3"/>
      <c r="H26" s="3"/>
      <c r="I26" s="3"/>
      <c r="J26" s="1"/>
      <c r="K26" s="1"/>
      <c r="L26" s="1"/>
      <c r="M26" s="1"/>
      <c r="N26" s="1"/>
    </row>
    <row r="27" spans="1:14">
      <c r="A27" s="24" t="s">
        <v>12</v>
      </c>
      <c r="B27" s="24"/>
      <c r="C27" s="24"/>
      <c r="D27" s="24"/>
      <c r="E27" s="24"/>
      <c r="F27" s="24"/>
      <c r="G27" s="24"/>
      <c r="H27" s="24"/>
      <c r="I27" s="24"/>
      <c r="J27" s="1"/>
      <c r="K27" s="1"/>
      <c r="L27" s="1"/>
      <c r="M27" s="1"/>
      <c r="N27" s="1"/>
    </row>
    <row r="28" spans="1:14">
      <c r="A28" s="8" t="s">
        <v>0</v>
      </c>
      <c r="B28" s="8" t="s">
        <v>1</v>
      </c>
      <c r="C28" s="8" t="s">
        <v>2</v>
      </c>
      <c r="D28" s="8" t="s">
        <v>3</v>
      </c>
      <c r="E28" s="8" t="s">
        <v>4</v>
      </c>
      <c r="F28" s="8" t="s">
        <v>5</v>
      </c>
      <c r="G28" s="8" t="s">
        <v>6</v>
      </c>
      <c r="H28" s="8" t="s">
        <v>7</v>
      </c>
      <c r="I28" s="8" t="s">
        <v>13</v>
      </c>
      <c r="J28" s="1"/>
      <c r="K28" s="1"/>
      <c r="L28" s="1"/>
      <c r="M28" s="1"/>
      <c r="N28" s="1"/>
    </row>
    <row r="29" spans="1:14">
      <c r="A29" s="9">
        <v>85</v>
      </c>
      <c r="B29" s="6">
        <v>4.8</v>
      </c>
      <c r="C29" s="7">
        <v>10.8</v>
      </c>
      <c r="D29" s="7">
        <v>9.4</v>
      </c>
      <c r="E29" s="7">
        <v>10.199999999999999</v>
      </c>
      <c r="F29" s="7">
        <v>8.8000000000000007</v>
      </c>
      <c r="G29" s="7">
        <v>7.2</v>
      </c>
      <c r="H29" s="7">
        <v>7.4</v>
      </c>
      <c r="I29" s="3">
        <v>1017</v>
      </c>
      <c r="J29" s="1"/>
      <c r="K29" s="1"/>
      <c r="L29" s="1"/>
      <c r="M29" s="1"/>
      <c r="N29" s="1"/>
    </row>
    <row r="30" spans="1:14">
      <c r="A30" s="9">
        <v>84</v>
      </c>
      <c r="B30" s="6">
        <v>4.5999999999999996</v>
      </c>
      <c r="C30" s="7">
        <v>13</v>
      </c>
      <c r="D30" s="7">
        <v>14.1</v>
      </c>
      <c r="E30" s="7">
        <v>12</v>
      </c>
      <c r="F30" s="7">
        <v>12.4</v>
      </c>
      <c r="G30" s="7">
        <v>9.4</v>
      </c>
      <c r="H30" s="7">
        <v>7.4</v>
      </c>
      <c r="I30" s="3">
        <v>1293</v>
      </c>
    </row>
    <row r="31" spans="1:14">
      <c r="A31" s="9">
        <v>81</v>
      </c>
      <c r="B31" s="6">
        <v>5.0999999999999996</v>
      </c>
      <c r="C31" s="7">
        <v>12</v>
      </c>
      <c r="D31" s="7">
        <v>13.7</v>
      </c>
      <c r="E31" s="7">
        <v>12.2</v>
      </c>
      <c r="F31" s="7">
        <v>9.6999999999999993</v>
      </c>
      <c r="G31" s="7">
        <v>8.5</v>
      </c>
      <c r="H31" s="7">
        <v>8.6</v>
      </c>
      <c r="I31" s="3">
        <v>1209</v>
      </c>
    </row>
    <row r="32" spans="1:14">
      <c r="A32" s="8" t="s">
        <v>8</v>
      </c>
      <c r="B32" s="3">
        <f>AVERAGE(B29:B31)</f>
        <v>4.833333333333333</v>
      </c>
      <c r="C32" s="3">
        <f t="shared" ref="C32:H32" si="10">AVERAGE(C29:C31)</f>
        <v>11.933333333333332</v>
      </c>
      <c r="D32" s="3">
        <f t="shared" si="10"/>
        <v>12.4</v>
      </c>
      <c r="E32" s="3">
        <f t="shared" si="10"/>
        <v>11.466666666666667</v>
      </c>
      <c r="F32" s="3">
        <f t="shared" si="10"/>
        <v>10.3</v>
      </c>
      <c r="G32" s="3">
        <f t="shared" si="10"/>
        <v>8.3666666666666671</v>
      </c>
      <c r="H32" s="3">
        <f t="shared" si="10"/>
        <v>7.8</v>
      </c>
      <c r="I32" s="3">
        <f>AVERAGE(I27:I31)</f>
        <v>1173</v>
      </c>
    </row>
    <row r="33" spans="1:9">
      <c r="A33" s="8" t="s">
        <v>9</v>
      </c>
      <c r="B33" s="3">
        <f>_xlfn.STDEV.P(B29:B31)</f>
        <v>0.20548046676563253</v>
      </c>
      <c r="C33" s="3">
        <f t="shared" ref="C33:H33" si="11">_xlfn.STDEV.P(C29:C31)</f>
        <v>0.89938250421546917</v>
      </c>
      <c r="D33" s="3">
        <f t="shared" si="11"/>
        <v>2.1275964529643874</v>
      </c>
      <c r="E33" s="3">
        <f t="shared" si="11"/>
        <v>0.89938250421546961</v>
      </c>
      <c r="F33" s="3">
        <f t="shared" si="11"/>
        <v>1.5297058540778334</v>
      </c>
      <c r="G33" s="3">
        <f t="shared" si="11"/>
        <v>0.9030811456095994</v>
      </c>
      <c r="H33" s="3">
        <f t="shared" si="11"/>
        <v>0.56568542494923768</v>
      </c>
      <c r="I33" s="3">
        <f t="shared" ref="I33" si="12">_xlfn.STDEV.P(I27:I31)</f>
        <v>115.51623262554921</v>
      </c>
    </row>
    <row r="34" spans="1:9">
      <c r="A34" s="8" t="s">
        <v>10</v>
      </c>
      <c r="B34" s="3">
        <f>B33/SQRT(3)</f>
        <v>0.11863420280034789</v>
      </c>
      <c r="C34" s="3">
        <f t="shared" ref="C34:H34" si="13">C33/SQRT(3)</f>
        <v>0.51925873091324093</v>
      </c>
      <c r="D34" s="3">
        <f t="shared" si="13"/>
        <v>1.2283683848458822</v>
      </c>
      <c r="E34" s="3">
        <f t="shared" si="13"/>
        <v>0.51925873091324115</v>
      </c>
      <c r="F34" s="3">
        <f t="shared" si="13"/>
        <v>0.88317608663278357</v>
      </c>
      <c r="G34" s="3">
        <f t="shared" si="13"/>
        <v>0.52139414251777783</v>
      </c>
      <c r="H34" s="3">
        <f t="shared" si="13"/>
        <v>0.32659863237109021</v>
      </c>
      <c r="I34" s="3">
        <f>I33/SQRT(3)</f>
        <v>66.693328002132276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</sheetData>
  <mergeCells count="4">
    <mergeCell ref="A2:I2"/>
    <mergeCell ref="A16:I16"/>
    <mergeCell ref="A27:I27"/>
    <mergeCell ref="A1:I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F11" sqref="F11"/>
    </sheetView>
  </sheetViews>
  <sheetFormatPr defaultRowHeight="14"/>
  <cols>
    <col min="1" max="1" width="35.6328125" customWidth="1"/>
    <col min="2" max="8" width="10.26953125" bestFit="1" customWidth="1"/>
    <col min="9" max="9" width="30.81640625" customWidth="1"/>
  </cols>
  <sheetData>
    <row r="1" spans="1:9">
      <c r="A1" s="27" t="s">
        <v>59</v>
      </c>
      <c r="B1" s="28"/>
      <c r="C1" s="28"/>
      <c r="D1" s="28"/>
      <c r="E1" s="28"/>
      <c r="F1" s="28"/>
      <c r="G1" s="28"/>
      <c r="H1" s="28"/>
      <c r="I1" s="28"/>
    </row>
    <row r="2" spans="1:9">
      <c r="A2" s="24" t="s">
        <v>11</v>
      </c>
      <c r="B2" s="24"/>
      <c r="C2" s="24"/>
      <c r="D2" s="24"/>
      <c r="E2" s="24"/>
      <c r="F2" s="24"/>
      <c r="G2" s="24"/>
      <c r="H2" s="24"/>
      <c r="I2" s="24"/>
    </row>
    <row r="3" spans="1:9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13</v>
      </c>
    </row>
    <row r="4" spans="1:9" s="12" customFormat="1">
      <c r="A4" s="19">
        <v>2</v>
      </c>
      <c r="B4" s="10">
        <v>7.2</v>
      </c>
      <c r="C4" s="14">
        <v>25.3</v>
      </c>
      <c r="D4" s="14">
        <v>22.7</v>
      </c>
      <c r="E4" s="14">
        <v>24.2</v>
      </c>
      <c r="F4" s="14">
        <v>23</v>
      </c>
      <c r="G4" s="14">
        <v>18.600000000000001</v>
      </c>
      <c r="H4" s="14">
        <v>17.399999999999999</v>
      </c>
      <c r="I4" s="2">
        <v>2474</v>
      </c>
    </row>
    <row r="5" spans="1:9" s="12" customFormat="1">
      <c r="A5" s="19">
        <v>9</v>
      </c>
      <c r="B5" s="10">
        <v>8.1999999999999993</v>
      </c>
      <c r="C5" s="14">
        <v>22.2</v>
      </c>
      <c r="D5" s="14">
        <v>18.8</v>
      </c>
      <c r="E5" s="14">
        <v>18.5</v>
      </c>
      <c r="F5" s="14">
        <v>17.600000000000001</v>
      </c>
      <c r="G5" s="14">
        <v>16.3</v>
      </c>
      <c r="H5" s="14">
        <v>13.7</v>
      </c>
      <c r="I5" s="2">
        <v>2045</v>
      </c>
    </row>
    <row r="6" spans="1:9" s="12" customFormat="1">
      <c r="A6" s="19">
        <v>15</v>
      </c>
      <c r="B6" s="10">
        <v>7.9</v>
      </c>
      <c r="C6" s="14">
        <v>21.9</v>
      </c>
      <c r="D6" s="14">
        <v>27</v>
      </c>
      <c r="E6" s="14">
        <v>27.2</v>
      </c>
      <c r="F6" s="14">
        <v>23</v>
      </c>
      <c r="G6" s="14">
        <v>23.2</v>
      </c>
      <c r="H6" s="14">
        <v>17.3</v>
      </c>
      <c r="I6" s="2">
        <v>2674</v>
      </c>
    </row>
    <row r="7" spans="1:9" s="12" customFormat="1">
      <c r="A7" s="19">
        <v>18</v>
      </c>
      <c r="B7" s="10">
        <v>9.9</v>
      </c>
      <c r="C7" s="14">
        <v>21.8</v>
      </c>
      <c r="D7" s="14">
        <v>20.9</v>
      </c>
      <c r="E7" s="14">
        <v>21.7</v>
      </c>
      <c r="F7" s="14">
        <v>19.2</v>
      </c>
      <c r="G7" s="14">
        <v>21.2</v>
      </c>
      <c r="H7" s="14">
        <v>16.8</v>
      </c>
      <c r="I7" s="2">
        <v>2360</v>
      </c>
    </row>
    <row r="8" spans="1:9" s="12" customFormat="1">
      <c r="A8" s="13" t="s">
        <v>50</v>
      </c>
      <c r="B8" s="11">
        <f t="shared" ref="B8:I8" si="0">AVERAGE(B4:B7)</f>
        <v>8.2999999999999989</v>
      </c>
      <c r="C8" s="15">
        <f t="shared" si="0"/>
        <v>22.8</v>
      </c>
      <c r="D8" s="15">
        <f t="shared" si="0"/>
        <v>22.35</v>
      </c>
      <c r="E8" s="15">
        <f t="shared" si="0"/>
        <v>22.900000000000002</v>
      </c>
      <c r="F8" s="15">
        <f t="shared" si="0"/>
        <v>20.7</v>
      </c>
      <c r="G8" s="15">
        <f t="shared" si="0"/>
        <v>19.825000000000003</v>
      </c>
      <c r="H8" s="15">
        <f t="shared" si="0"/>
        <v>16.3</v>
      </c>
      <c r="I8" s="11">
        <f t="shared" si="0"/>
        <v>2388.25</v>
      </c>
    </row>
    <row r="9" spans="1:9" s="12" customFormat="1">
      <c r="A9" s="13" t="s">
        <v>9</v>
      </c>
      <c r="B9" s="11">
        <f>_xlfn.STDEV.P(B4:B7)</f>
        <v>0.99247166206396731</v>
      </c>
      <c r="C9" s="11">
        <f t="shared" ref="C9:H9" si="1">_xlfn.STDEV.P(C4:C7)</f>
        <v>1.4508618128546913</v>
      </c>
      <c r="D9" s="11">
        <f t="shared" si="1"/>
        <v>3.0186917696247084</v>
      </c>
      <c r="E9" s="11">
        <f t="shared" si="1"/>
        <v>3.2007811546558274</v>
      </c>
      <c r="F9" s="11">
        <f t="shared" si="1"/>
        <v>2.3685438564654171</v>
      </c>
      <c r="G9" s="11">
        <f t="shared" si="1"/>
        <v>2.6080404521402536</v>
      </c>
      <c r="H9" s="11">
        <f t="shared" si="1"/>
        <v>1.5182226450688978</v>
      </c>
      <c r="I9" s="11">
        <f>_xlfn.STDEV.P(I4:I7)</f>
        <v>227.82929464842752</v>
      </c>
    </row>
    <row r="10" spans="1:9" s="12" customFormat="1">
      <c r="A10" s="13" t="s">
        <v>10</v>
      </c>
      <c r="B10" s="11">
        <f>B9/SQRT(4)</f>
        <v>0.49623583103198365</v>
      </c>
      <c r="C10" s="11">
        <f t="shared" ref="C10:I10" si="2">C9/SQRT(4)</f>
        <v>0.72543090642734565</v>
      </c>
      <c r="D10" s="11">
        <f t="shared" si="2"/>
        <v>1.5093458848123542</v>
      </c>
      <c r="E10" s="11">
        <f>E9/SQRT(4)</f>
        <v>1.6003905773279137</v>
      </c>
      <c r="F10" s="11">
        <f t="shared" si="2"/>
        <v>1.1842719282327085</v>
      </c>
      <c r="G10" s="11">
        <f t="shared" si="2"/>
        <v>1.3040202260701268</v>
      </c>
      <c r="H10" s="11">
        <f t="shared" si="2"/>
        <v>0.75911132253444891</v>
      </c>
      <c r="I10" s="11">
        <f t="shared" si="2"/>
        <v>113.91464732421376</v>
      </c>
    </row>
    <row r="11" spans="1:9">
      <c r="A11" s="8"/>
      <c r="B11" s="3"/>
      <c r="C11" s="3"/>
      <c r="D11" s="3"/>
      <c r="E11" s="3"/>
      <c r="F11" s="3"/>
      <c r="G11" s="3"/>
      <c r="H11" s="3"/>
      <c r="I11" s="3"/>
    </row>
    <row r="12" spans="1:9">
      <c r="A12" s="8" t="s">
        <v>35</v>
      </c>
      <c r="B12" s="5">
        <f>_xlfn.T.TEST(B4:B7,B17:B29,1,2)</f>
        <v>0.24965382514667206</v>
      </c>
      <c r="C12" s="5">
        <f t="shared" ref="C12:I12" si="3">_xlfn.T.TEST(C4:C7,C17:C29,1,2)</f>
        <v>0.49474077687904322</v>
      </c>
      <c r="D12" s="5">
        <f t="shared" si="3"/>
        <v>0.30609859846626791</v>
      </c>
      <c r="E12" s="5">
        <f t="shared" si="3"/>
        <v>0.25037764485058078</v>
      </c>
      <c r="F12" s="5">
        <f t="shared" si="3"/>
        <v>0.16041856069837845</v>
      </c>
      <c r="G12" s="5">
        <f t="shared" si="3"/>
        <v>6.1860904894346189E-2</v>
      </c>
      <c r="H12" s="5">
        <f t="shared" si="3"/>
        <v>0.10877522322179178</v>
      </c>
      <c r="I12" s="5">
        <f t="shared" si="3"/>
        <v>0.1190390023387763</v>
      </c>
    </row>
    <row r="13" spans="1:9">
      <c r="A13" s="8" t="s">
        <v>36</v>
      </c>
      <c r="B13" s="5">
        <f>_xlfn.T.TEST(B4:B7,B38:B43,1,2)</f>
        <v>0.25994833015913887</v>
      </c>
      <c r="C13" s="5">
        <f t="shared" ref="C13:I13" si="4">_xlfn.T.TEST(C4:C7,C38:C43,1,2)</f>
        <v>0.32577941516539888</v>
      </c>
      <c r="D13" s="5">
        <f t="shared" si="4"/>
        <v>0.17212718762624865</v>
      </c>
      <c r="E13" s="5">
        <f t="shared" si="4"/>
        <v>0.10894437366133843</v>
      </c>
      <c r="F13" s="5">
        <f t="shared" si="4"/>
        <v>3.4758744936798765E-2</v>
      </c>
      <c r="G13" s="5">
        <f t="shared" si="4"/>
        <v>5.0391967244497217E-3</v>
      </c>
      <c r="H13" s="5">
        <f t="shared" si="4"/>
        <v>8.5853465626273863E-3</v>
      </c>
      <c r="I13" s="5">
        <f t="shared" si="4"/>
        <v>2.4702845415138151E-2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24" t="s">
        <v>18</v>
      </c>
      <c r="B15" s="24"/>
      <c r="C15" s="24"/>
      <c r="D15" s="24"/>
      <c r="E15" s="24"/>
      <c r="F15" s="24"/>
      <c r="G15" s="24"/>
      <c r="H15" s="24"/>
      <c r="I15" s="24"/>
    </row>
    <row r="16" spans="1:9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13</v>
      </c>
    </row>
    <row r="17" spans="1:9">
      <c r="A17" s="17" t="s">
        <v>21</v>
      </c>
      <c r="B17" s="16">
        <v>7.7</v>
      </c>
      <c r="C17" s="16">
        <v>20.3</v>
      </c>
      <c r="D17" s="16">
        <v>17.600000000000001</v>
      </c>
      <c r="E17" s="16">
        <v>13.4</v>
      </c>
      <c r="F17" s="16">
        <v>10.199999999999999</v>
      </c>
      <c r="G17" s="16">
        <v>9.1</v>
      </c>
      <c r="H17" s="16">
        <v>7.8</v>
      </c>
      <c r="I17" s="2">
        <v>1447</v>
      </c>
    </row>
    <row r="18" spans="1:9">
      <c r="A18" s="17" t="s">
        <v>22</v>
      </c>
      <c r="B18" s="16">
        <v>7.2</v>
      </c>
      <c r="C18" s="16">
        <v>26.1</v>
      </c>
      <c r="D18" s="16">
        <v>25.8</v>
      </c>
      <c r="E18" s="16">
        <v>19.2</v>
      </c>
      <c r="F18" s="16">
        <v>10.7</v>
      </c>
      <c r="G18" s="16">
        <v>8.1</v>
      </c>
      <c r="H18" s="16">
        <v>8.9</v>
      </c>
      <c r="I18" s="2">
        <v>1738</v>
      </c>
    </row>
    <row r="19" spans="1:9">
      <c r="A19" s="17" t="s">
        <v>23</v>
      </c>
      <c r="B19" s="16">
        <v>10.1</v>
      </c>
      <c r="C19" s="16">
        <v>25.1</v>
      </c>
      <c r="D19" s="16">
        <v>19.8</v>
      </c>
      <c r="E19" s="16">
        <v>12.8</v>
      </c>
      <c r="F19" s="16">
        <v>15.3</v>
      </c>
      <c r="G19" s="16">
        <v>13.8</v>
      </c>
      <c r="H19" s="16">
        <v>9.4</v>
      </c>
      <c r="I19" s="2">
        <v>1841</v>
      </c>
    </row>
    <row r="20" spans="1:9">
      <c r="A20" s="17" t="s">
        <v>24</v>
      </c>
      <c r="B20" s="16">
        <v>8.1</v>
      </c>
      <c r="C20" s="16">
        <v>21.3</v>
      </c>
      <c r="D20" s="16">
        <v>23.4</v>
      </c>
      <c r="E20" s="16">
        <v>14.1</v>
      </c>
      <c r="F20" s="16">
        <v>14.6</v>
      </c>
      <c r="G20" s="16">
        <v>9.6</v>
      </c>
      <c r="H20" s="16">
        <v>9.8000000000000007</v>
      </c>
      <c r="I20" s="2">
        <v>1706</v>
      </c>
    </row>
    <row r="21" spans="1:9">
      <c r="A21" s="17">
        <v>1</v>
      </c>
      <c r="B21" s="16">
        <v>8.6999999999999993</v>
      </c>
      <c r="C21" s="16">
        <v>24.2</v>
      </c>
      <c r="D21" s="16">
        <v>21</v>
      </c>
      <c r="E21" s="16">
        <v>24.9</v>
      </c>
      <c r="F21" s="16">
        <v>23.2</v>
      </c>
      <c r="G21" s="16">
        <v>19.5</v>
      </c>
      <c r="H21" s="16">
        <v>19.600000000000001</v>
      </c>
      <c r="I21" s="2">
        <v>2518</v>
      </c>
    </row>
    <row r="22" spans="1:9">
      <c r="A22" s="17">
        <v>20</v>
      </c>
      <c r="B22" s="16">
        <v>8.3000000000000007</v>
      </c>
      <c r="C22" s="16">
        <v>18.600000000000001</v>
      </c>
      <c r="D22" s="16">
        <v>14.8</v>
      </c>
      <c r="E22" s="16">
        <v>15.1</v>
      </c>
      <c r="F22" s="16">
        <v>13.3</v>
      </c>
      <c r="G22" s="16">
        <v>8.6999999999999993</v>
      </c>
      <c r="H22" s="16">
        <v>9.9</v>
      </c>
      <c r="I22" s="2">
        <v>1499</v>
      </c>
    </row>
    <row r="23" spans="1:9">
      <c r="A23" s="17">
        <v>5</v>
      </c>
      <c r="B23" s="16">
        <v>7.1</v>
      </c>
      <c r="C23" s="16">
        <v>19.7</v>
      </c>
      <c r="D23" s="16">
        <v>22</v>
      </c>
      <c r="E23" s="16">
        <v>20.3</v>
      </c>
      <c r="F23" s="16">
        <v>15.3</v>
      </c>
      <c r="G23" s="16">
        <v>12.7</v>
      </c>
      <c r="H23" s="16">
        <v>13.2</v>
      </c>
      <c r="I23" s="2">
        <v>1907</v>
      </c>
    </row>
    <row r="24" spans="1:9">
      <c r="A24" s="17" t="s">
        <v>25</v>
      </c>
      <c r="B24" s="16">
        <v>8.1999999999999993</v>
      </c>
      <c r="C24" s="16">
        <v>20.3</v>
      </c>
      <c r="D24" s="16">
        <v>24.1</v>
      </c>
      <c r="E24" s="16">
        <v>22.2</v>
      </c>
      <c r="F24" s="16">
        <v>18.3</v>
      </c>
      <c r="G24" s="16">
        <v>11.9</v>
      </c>
      <c r="H24" s="16">
        <v>10.4</v>
      </c>
      <c r="I24" s="2">
        <v>1985</v>
      </c>
    </row>
    <row r="25" spans="1:9">
      <c r="A25" s="17">
        <v>26</v>
      </c>
      <c r="B25" s="16">
        <v>8.3000000000000007</v>
      </c>
      <c r="C25" s="16">
        <v>14.2</v>
      </c>
      <c r="D25" s="16">
        <v>15.5</v>
      </c>
      <c r="E25" s="16">
        <v>22.1</v>
      </c>
      <c r="F25" s="16">
        <v>20.100000000000001</v>
      </c>
      <c r="G25" s="16">
        <v>15.6</v>
      </c>
      <c r="H25" s="16">
        <v>18</v>
      </c>
      <c r="I25" s="2">
        <v>2030</v>
      </c>
    </row>
    <row r="26" spans="1:9">
      <c r="A26" s="17" t="s">
        <v>26</v>
      </c>
      <c r="B26" s="16">
        <v>6.1</v>
      </c>
      <c r="C26" s="16">
        <v>27.9</v>
      </c>
      <c r="D26" s="16">
        <v>21.4</v>
      </c>
      <c r="E26" s="16">
        <v>16.2</v>
      </c>
      <c r="F26" s="16">
        <v>12.1</v>
      </c>
      <c r="G26" s="16">
        <v>9.1999999999999993</v>
      </c>
      <c r="H26" s="16">
        <v>6.6</v>
      </c>
      <c r="I26" s="2">
        <v>1676</v>
      </c>
    </row>
    <row r="27" spans="1:9">
      <c r="A27" s="17" t="s">
        <v>27</v>
      </c>
      <c r="B27" s="16">
        <v>8.1</v>
      </c>
      <c r="C27" s="16">
        <v>30.7</v>
      </c>
      <c r="D27" s="16">
        <v>28.6</v>
      </c>
      <c r="E27" s="16">
        <v>35</v>
      </c>
      <c r="F27" s="16">
        <v>35</v>
      </c>
      <c r="G27" s="16">
        <v>35</v>
      </c>
      <c r="H27" s="16">
        <v>27.1</v>
      </c>
      <c r="I27" s="2">
        <v>3719</v>
      </c>
    </row>
    <row r="28" spans="1:9">
      <c r="A28" s="17">
        <v>2</v>
      </c>
      <c r="B28" s="16">
        <v>5.5</v>
      </c>
      <c r="C28" s="16">
        <v>21.7</v>
      </c>
      <c r="D28" s="16">
        <v>18.8</v>
      </c>
      <c r="E28" s="16">
        <v>24.4</v>
      </c>
      <c r="F28" s="16">
        <v>15.2</v>
      </c>
      <c r="G28" s="16">
        <v>13.8</v>
      </c>
      <c r="H28" s="16">
        <v>8.9</v>
      </c>
      <c r="I28" s="2">
        <v>1904</v>
      </c>
    </row>
    <row r="29" spans="1:9">
      <c r="A29" s="17">
        <v>55</v>
      </c>
      <c r="B29" s="16">
        <v>8.5</v>
      </c>
      <c r="C29" s="16">
        <v>25.9</v>
      </c>
      <c r="D29" s="16">
        <v>22.9</v>
      </c>
      <c r="E29" s="16">
        <v>27.3</v>
      </c>
      <c r="F29" s="16">
        <v>19.899999999999999</v>
      </c>
      <c r="G29" s="16">
        <v>11.4</v>
      </c>
      <c r="H29" s="16">
        <v>12</v>
      </c>
      <c r="I29" s="2">
        <v>2175</v>
      </c>
    </row>
    <row r="30" spans="1:9">
      <c r="A30" s="8" t="s">
        <v>8</v>
      </c>
      <c r="B30" s="3">
        <f>AVERAGE(B17:B29)</f>
        <v>7.8384615384615364</v>
      </c>
      <c r="C30" s="3">
        <f t="shared" ref="C30:I30" si="5">AVERAGE(C17:C29)</f>
        <v>22.769230769230766</v>
      </c>
      <c r="D30" s="3">
        <f t="shared" si="5"/>
        <v>21.207692307692305</v>
      </c>
      <c r="E30" s="3">
        <f t="shared" si="5"/>
        <v>20.53846153846154</v>
      </c>
      <c r="F30" s="3">
        <f t="shared" si="5"/>
        <v>17.169230769230769</v>
      </c>
      <c r="G30" s="3">
        <f t="shared" si="5"/>
        <v>13.723076923076924</v>
      </c>
      <c r="H30" s="3">
        <f t="shared" si="5"/>
        <v>12.430769230769233</v>
      </c>
      <c r="I30" s="3">
        <f t="shared" si="5"/>
        <v>2011.1538461538462</v>
      </c>
    </row>
    <row r="31" spans="1:9">
      <c r="A31" s="8" t="s">
        <v>9</v>
      </c>
      <c r="B31" s="3">
        <f>STDEV(B17:B29)</f>
        <v>1.1708532939260456</v>
      </c>
      <c r="C31" s="3">
        <f t="shared" ref="C31:H31" si="6">STDEV(C17:C29)</f>
        <v>4.4095322154367524</v>
      </c>
      <c r="D31" s="3">
        <f t="shared" si="6"/>
        <v>3.9466149078380113</v>
      </c>
      <c r="E31" s="3">
        <f t="shared" si="6"/>
        <v>6.4325394753988157</v>
      </c>
      <c r="F31" s="3">
        <f t="shared" si="6"/>
        <v>6.5839938000406972</v>
      </c>
      <c r="G31" s="3">
        <f t="shared" si="6"/>
        <v>7.1592776458422405</v>
      </c>
      <c r="H31" s="3">
        <f t="shared" si="6"/>
        <v>5.8122549576139253</v>
      </c>
      <c r="I31" s="3">
        <f t="shared" ref="I31" si="7">_xlfn.STDEV.P(I17:I29)</f>
        <v>562.51014980980858</v>
      </c>
    </row>
    <row r="32" spans="1:9">
      <c r="A32" s="8" t="s">
        <v>10</v>
      </c>
      <c r="B32" s="3">
        <f>B31/SQRT(13)</f>
        <v>0.32473627594586674</v>
      </c>
      <c r="C32" s="3">
        <f t="shared" ref="C32:H32" si="8">C31/SQRT(13)</f>
        <v>1.2229841925821181</v>
      </c>
      <c r="D32" s="3">
        <f t="shared" si="8"/>
        <v>1.0945940319015797</v>
      </c>
      <c r="E32" s="3">
        <f t="shared" si="8"/>
        <v>1.7840654546151278</v>
      </c>
      <c r="F32" s="3">
        <f t="shared" si="8"/>
        <v>1.8260713264141335</v>
      </c>
      <c r="G32" s="3">
        <f t="shared" si="8"/>
        <v>1.9856263574897937</v>
      </c>
      <c r="H32" s="3">
        <f t="shared" si="8"/>
        <v>1.6120294827497526</v>
      </c>
      <c r="I32" s="3">
        <f>I31/SQRT(3)</f>
        <v>324.76538641458973</v>
      </c>
    </row>
    <row r="33" spans="1:9">
      <c r="A33" s="8"/>
      <c r="B33" s="3"/>
      <c r="C33" s="3"/>
      <c r="D33" s="3"/>
      <c r="E33" s="3"/>
      <c r="F33" s="3"/>
      <c r="G33" s="3"/>
      <c r="H33" s="3"/>
      <c r="I33" s="3"/>
    </row>
    <row r="34" spans="1:9">
      <c r="A34" s="8" t="s">
        <v>37</v>
      </c>
      <c r="B34" s="5">
        <f>_xlfn.T.TEST(B17:B29,B38:B43,1,2)</f>
        <v>0.28716697931645874</v>
      </c>
      <c r="C34" s="5">
        <f t="shared" ref="C34:I34" si="9">_xlfn.T.TEST(C17:C29,C38:C43,1,2)</f>
        <v>0.28781381825562163</v>
      </c>
      <c r="D34" s="5">
        <f t="shared" si="9"/>
        <v>0.20654980230720826</v>
      </c>
      <c r="E34" s="5">
        <f t="shared" si="9"/>
        <v>0.24877338834651108</v>
      </c>
      <c r="F34" s="5">
        <f t="shared" si="9"/>
        <v>0.28729590142417388</v>
      </c>
      <c r="G34" s="5">
        <f t="shared" si="9"/>
        <v>0.28893275696896731</v>
      </c>
      <c r="H34" s="5">
        <f t="shared" si="9"/>
        <v>0.13965936283814223</v>
      </c>
      <c r="I34" s="5">
        <f t="shared" si="9"/>
        <v>0.21568445843172335</v>
      </c>
    </row>
    <row r="35" spans="1:9">
      <c r="A35" s="8"/>
      <c r="B35" s="3"/>
      <c r="C35" s="3"/>
      <c r="D35" s="3"/>
      <c r="E35" s="3"/>
      <c r="F35" s="3"/>
      <c r="G35" s="3"/>
      <c r="H35" s="3"/>
      <c r="I35" s="3"/>
    </row>
    <row r="36" spans="1:9">
      <c r="A36" s="24" t="s">
        <v>19</v>
      </c>
      <c r="B36" s="24"/>
      <c r="C36" s="24"/>
      <c r="D36" s="24"/>
      <c r="E36" s="24"/>
      <c r="F36" s="24"/>
      <c r="G36" s="24"/>
      <c r="H36" s="24"/>
      <c r="I36" s="24"/>
    </row>
    <row r="37" spans="1:9">
      <c r="A37" s="8" t="s">
        <v>0</v>
      </c>
      <c r="B37" s="8" t="s">
        <v>1</v>
      </c>
      <c r="C37" s="8" t="s">
        <v>2</v>
      </c>
      <c r="D37" s="8" t="s">
        <v>3</v>
      </c>
      <c r="E37" s="8" t="s">
        <v>4</v>
      </c>
      <c r="F37" s="8" t="s">
        <v>5</v>
      </c>
      <c r="G37" s="8" t="s">
        <v>6</v>
      </c>
      <c r="H37" s="8" t="s">
        <v>7</v>
      </c>
      <c r="I37" s="8" t="s">
        <v>13</v>
      </c>
    </row>
    <row r="38" spans="1:9">
      <c r="A38" s="17" t="s">
        <v>28</v>
      </c>
      <c r="B38" s="16">
        <v>4.7</v>
      </c>
      <c r="C38" s="16">
        <v>25.1</v>
      </c>
      <c r="D38" s="16">
        <v>22.2</v>
      </c>
      <c r="E38" s="16">
        <v>14.2</v>
      </c>
      <c r="F38" s="16">
        <v>12.1</v>
      </c>
      <c r="G38" s="16">
        <v>7.7</v>
      </c>
      <c r="H38" s="16">
        <v>5.7</v>
      </c>
      <c r="I38" s="2">
        <v>1547</v>
      </c>
    </row>
    <row r="39" spans="1:9">
      <c r="A39" s="17" t="s">
        <v>29</v>
      </c>
      <c r="B39" s="16">
        <v>5.2</v>
      </c>
      <c r="C39" s="16">
        <v>25.4</v>
      </c>
      <c r="D39" s="16">
        <v>24.5</v>
      </c>
      <c r="E39" s="16">
        <v>27.9</v>
      </c>
      <c r="F39" s="16">
        <v>21.8</v>
      </c>
      <c r="G39" s="16">
        <v>15.7</v>
      </c>
      <c r="H39" s="16">
        <v>10.3</v>
      </c>
      <c r="I39" s="2">
        <v>2322</v>
      </c>
    </row>
    <row r="40" spans="1:9">
      <c r="A40" s="17" t="s">
        <v>30</v>
      </c>
      <c r="B40" s="16">
        <v>5.6</v>
      </c>
      <c r="C40" s="16">
        <v>23.3</v>
      </c>
      <c r="D40" s="16">
        <v>21.4</v>
      </c>
      <c r="E40" s="16">
        <v>22.2</v>
      </c>
      <c r="F40" s="16">
        <v>15.9</v>
      </c>
      <c r="G40" s="16">
        <v>14.8</v>
      </c>
      <c r="H40" s="16">
        <v>10.199999999999999</v>
      </c>
      <c r="I40" s="2">
        <v>2000</v>
      </c>
    </row>
    <row r="41" spans="1:9">
      <c r="A41" s="17">
        <v>17</v>
      </c>
      <c r="B41" s="16">
        <v>8.4</v>
      </c>
      <c r="C41" s="16">
        <v>14.3</v>
      </c>
      <c r="D41" s="16">
        <v>11.3</v>
      </c>
      <c r="E41" s="16">
        <v>11.1</v>
      </c>
      <c r="F41" s="16">
        <v>11.3</v>
      </c>
      <c r="G41" s="16">
        <v>6.7</v>
      </c>
      <c r="H41" s="16">
        <v>3.7</v>
      </c>
      <c r="I41" s="2">
        <v>1124</v>
      </c>
    </row>
    <row r="42" spans="1:9">
      <c r="A42" s="17">
        <v>30</v>
      </c>
      <c r="B42" s="16">
        <v>8.8000000000000007</v>
      </c>
      <c r="C42" s="16">
        <v>14.2</v>
      </c>
      <c r="D42" s="16">
        <v>15.4</v>
      </c>
      <c r="E42" s="16">
        <v>16.899999999999999</v>
      </c>
      <c r="F42" s="16">
        <v>12.1</v>
      </c>
      <c r="G42" s="16">
        <v>11.4</v>
      </c>
      <c r="H42" s="16">
        <v>11</v>
      </c>
      <c r="I42" s="2">
        <v>1543</v>
      </c>
    </row>
    <row r="43" spans="1:9">
      <c r="A43" s="17">
        <v>15</v>
      </c>
      <c r="B43" s="16">
        <v>11.4</v>
      </c>
      <c r="C43" s="16">
        <v>26.2</v>
      </c>
      <c r="D43" s="16">
        <v>21.8</v>
      </c>
      <c r="E43" s="16">
        <v>18</v>
      </c>
      <c r="F43" s="16">
        <v>19.600000000000001</v>
      </c>
      <c r="G43" s="16">
        <v>15.3</v>
      </c>
      <c r="H43" s="16">
        <v>15.8</v>
      </c>
      <c r="I43" s="2">
        <v>2213</v>
      </c>
    </row>
    <row r="44" spans="1:9">
      <c r="A44" s="8" t="s">
        <v>8</v>
      </c>
      <c r="B44" s="3">
        <f>AVERAGE(B38:B43)</f>
        <v>7.3500000000000005</v>
      </c>
      <c r="C44" s="3">
        <f t="shared" ref="C44:H44" si="10">AVERAGE(C38:C43)</f>
        <v>21.416666666666668</v>
      </c>
      <c r="D44" s="3">
        <f t="shared" si="10"/>
        <v>19.433333333333334</v>
      </c>
      <c r="E44" s="3">
        <f t="shared" si="10"/>
        <v>18.383333333333329</v>
      </c>
      <c r="F44" s="3">
        <f t="shared" si="10"/>
        <v>15.466666666666663</v>
      </c>
      <c r="G44" s="3">
        <f>AVERAGE(G38:G43)</f>
        <v>11.933333333333335</v>
      </c>
      <c r="H44" s="3">
        <f t="shared" si="10"/>
        <v>9.4500000000000011</v>
      </c>
      <c r="I44" s="3">
        <f>AVERAGE(I38:I43)</f>
        <v>1791.5</v>
      </c>
    </row>
    <row r="45" spans="1:9">
      <c r="A45" s="8" t="s">
        <v>61</v>
      </c>
      <c r="B45" s="3">
        <f>STDEV(B38:B43)</f>
        <v>2.6197328108034221</v>
      </c>
      <c r="C45" s="3">
        <f t="shared" ref="C45:H45" si="11">STDEV(C38:C43)</f>
        <v>5.63184398458149</v>
      </c>
      <c r="D45" s="3">
        <f t="shared" si="11"/>
        <v>5.0042648477740093</v>
      </c>
      <c r="E45" s="3">
        <f t="shared" si="11"/>
        <v>5.9670484049207086</v>
      </c>
      <c r="F45" s="3">
        <f t="shared" si="11"/>
        <v>4.4139173833078047</v>
      </c>
      <c r="G45" s="3">
        <f t="shared" si="11"/>
        <v>3.9832984656772368</v>
      </c>
      <c r="H45" s="3">
        <f t="shared" si="11"/>
        <v>4.2693090775908926</v>
      </c>
      <c r="I45" s="3">
        <f t="shared" ref="I45" si="12">_xlfn.STDEV.P(I38:I43)</f>
        <v>422.2269334532478</v>
      </c>
    </row>
    <row r="46" spans="1:9">
      <c r="A46" s="8" t="s">
        <v>10</v>
      </c>
      <c r="B46" s="3">
        <f>B45/SQRT(6)</f>
        <v>1.0695014414825879</v>
      </c>
      <c r="C46" s="3">
        <f t="shared" ref="C46:H46" si="13">C45/SQRT(6)</f>
        <v>2.2991906788645839</v>
      </c>
      <c r="D46" s="3">
        <f t="shared" si="13"/>
        <v>2.042982569132143</v>
      </c>
      <c r="E46" s="3">
        <f t="shared" si="13"/>
        <v>2.4360373104240001</v>
      </c>
      <c r="F46" s="3">
        <f t="shared" si="13"/>
        <v>1.8019742259841389</v>
      </c>
      <c r="G46" s="3">
        <f t="shared" si="13"/>
        <v>1.6261747890200606</v>
      </c>
      <c r="H46" s="3">
        <f>H45/SQRT(6)</f>
        <v>1.7429381323883339</v>
      </c>
      <c r="I46" s="3">
        <f>I45/SQRT(6)</f>
        <v>172.37342377008767</v>
      </c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24" t="s">
        <v>20</v>
      </c>
      <c r="B48" s="24"/>
      <c r="C48" s="24"/>
      <c r="D48" s="24"/>
      <c r="E48" s="24"/>
      <c r="F48" s="24"/>
      <c r="G48" s="24"/>
      <c r="H48" s="24"/>
      <c r="I48" s="24"/>
    </row>
    <row r="49" spans="1:9">
      <c r="A49" s="8" t="s">
        <v>0</v>
      </c>
      <c r="B49" s="8" t="s">
        <v>1</v>
      </c>
      <c r="C49" s="8" t="s">
        <v>2</v>
      </c>
      <c r="D49" s="8" t="s">
        <v>3</v>
      </c>
      <c r="E49" s="8" t="s">
        <v>4</v>
      </c>
      <c r="F49" s="8" t="s">
        <v>5</v>
      </c>
      <c r="G49" s="8" t="s">
        <v>6</v>
      </c>
      <c r="H49" s="8" t="s">
        <v>7</v>
      </c>
      <c r="I49" s="8" t="s">
        <v>13</v>
      </c>
    </row>
    <row r="50" spans="1:9">
      <c r="A50" s="17" t="s">
        <v>31</v>
      </c>
      <c r="B50" s="16">
        <v>6.4</v>
      </c>
      <c r="C50" s="16">
        <v>19.399999999999999</v>
      </c>
      <c r="D50" s="16">
        <v>20.7</v>
      </c>
      <c r="E50" s="16">
        <v>15.4</v>
      </c>
      <c r="F50" s="16">
        <v>11.8</v>
      </c>
      <c r="G50" s="16">
        <v>8.9</v>
      </c>
      <c r="H50" s="16">
        <v>8.8000000000000007</v>
      </c>
      <c r="I50" s="2">
        <v>1545</v>
      </c>
    </row>
    <row r="51" spans="1:9">
      <c r="A51" s="17" t="s">
        <v>32</v>
      </c>
      <c r="B51" s="16">
        <v>6.4</v>
      </c>
      <c r="C51" s="16">
        <v>13.1</v>
      </c>
      <c r="D51" s="16">
        <v>16.7</v>
      </c>
      <c r="E51" s="16">
        <v>19.600000000000001</v>
      </c>
      <c r="F51" s="16">
        <v>13.3</v>
      </c>
      <c r="G51" s="16">
        <v>10.1</v>
      </c>
      <c r="H51" s="16">
        <v>7.4</v>
      </c>
      <c r="I51" s="2">
        <v>1502</v>
      </c>
    </row>
    <row r="52" spans="1:9">
      <c r="A52" s="17" t="s">
        <v>33</v>
      </c>
      <c r="B52" s="16">
        <v>5.7</v>
      </c>
      <c r="C52" s="16">
        <v>14.6</v>
      </c>
      <c r="D52" s="16">
        <v>15.3</v>
      </c>
      <c r="E52" s="16">
        <v>12.5</v>
      </c>
      <c r="F52" s="16">
        <v>10.1</v>
      </c>
      <c r="G52" s="16">
        <v>8.6999999999999993</v>
      </c>
      <c r="H52" s="16">
        <v>6.6</v>
      </c>
      <c r="I52" s="2">
        <v>1266</v>
      </c>
    </row>
    <row r="53" spans="1:9">
      <c r="A53" s="17" t="s">
        <v>34</v>
      </c>
      <c r="B53" s="16">
        <v>6.6</v>
      </c>
      <c r="C53" s="18">
        <v>18.2</v>
      </c>
      <c r="D53" s="18">
        <v>20.9</v>
      </c>
      <c r="E53" s="18">
        <v>17.3</v>
      </c>
      <c r="F53" s="18">
        <v>13.1</v>
      </c>
      <c r="G53" s="18">
        <v>12.1</v>
      </c>
      <c r="H53" s="18">
        <v>10.1</v>
      </c>
      <c r="I53" s="2">
        <v>1705</v>
      </c>
    </row>
    <row r="54" spans="1:9">
      <c r="A54" s="17">
        <v>44</v>
      </c>
      <c r="B54" s="16">
        <v>7</v>
      </c>
      <c r="C54" s="18">
        <v>22</v>
      </c>
      <c r="D54" s="18">
        <v>13</v>
      </c>
      <c r="E54" s="18">
        <v>11</v>
      </c>
      <c r="F54" s="18">
        <v>10.5</v>
      </c>
      <c r="G54" s="18">
        <v>7.4</v>
      </c>
      <c r="H54" s="18">
        <v>8.4</v>
      </c>
      <c r="I54" s="2">
        <v>1327</v>
      </c>
    </row>
    <row r="55" spans="1:9">
      <c r="A55" s="8" t="s">
        <v>8</v>
      </c>
      <c r="B55" s="3">
        <f>AVERAGE(B50:B54)</f>
        <v>6.42</v>
      </c>
      <c r="C55" s="3">
        <f t="shared" ref="C55:F55" si="14">AVERAGE(C50:C54)</f>
        <v>17.46</v>
      </c>
      <c r="D55" s="3">
        <f>AVERAGE(D50:D54)</f>
        <v>17.32</v>
      </c>
      <c r="E55" s="3">
        <f t="shared" si="14"/>
        <v>15.16</v>
      </c>
      <c r="F55" s="3">
        <f t="shared" si="14"/>
        <v>11.760000000000002</v>
      </c>
      <c r="G55" s="3">
        <f>AVERAGE(G50:G54)</f>
        <v>9.44</v>
      </c>
      <c r="H55" s="3">
        <f>AVERAGE(H50:H54)</f>
        <v>8.2600000000000016</v>
      </c>
      <c r="I55" s="3">
        <f>AVERAGE(I50:I54)</f>
        <v>1469</v>
      </c>
    </row>
    <row r="56" spans="1:9">
      <c r="A56" s="8" t="s">
        <v>9</v>
      </c>
      <c r="B56" s="3">
        <f>STDEV(B50:B54)</f>
        <v>0.47116875957558974</v>
      </c>
      <c r="C56" s="3">
        <f t="shared" ref="C56:H56" si="15">STDEV(C50:C54)</f>
        <v>3.6094320882931181</v>
      </c>
      <c r="D56" s="3">
        <f t="shared" si="15"/>
        <v>3.4412207136421786</v>
      </c>
      <c r="E56" s="3">
        <f t="shared" si="15"/>
        <v>3.4904154480520009</v>
      </c>
      <c r="F56" s="3">
        <f t="shared" si="15"/>
        <v>1.4587666023048327</v>
      </c>
      <c r="G56" s="3">
        <f t="shared" si="15"/>
        <v>1.7686152775547315</v>
      </c>
      <c r="H56" s="3">
        <f t="shared" si="15"/>
        <v>1.340895223348934</v>
      </c>
      <c r="I56" s="3">
        <f>_xlfn.STDEV.P(I50:I54)</f>
        <v>157.43824186010207</v>
      </c>
    </row>
    <row r="57" spans="1:9">
      <c r="A57" s="8" t="s">
        <v>10</v>
      </c>
      <c r="B57" s="3">
        <f>B56/SQRT(5)</f>
        <v>0.21071307505705472</v>
      </c>
      <c r="C57" s="3">
        <f t="shared" ref="C57:I57" si="16">C56/SQRT(5)</f>
        <v>1.614187101918487</v>
      </c>
      <c r="D57" s="3">
        <f t="shared" si="16"/>
        <v>1.5389606882568498</v>
      </c>
      <c r="E57" s="3">
        <f t="shared" si="16"/>
        <v>1.5609612423119319</v>
      </c>
      <c r="F57" s="3">
        <f t="shared" si="16"/>
        <v>0.65238025721200144</v>
      </c>
      <c r="G57" s="3">
        <f t="shared" si="16"/>
        <v>0.79094879733140744</v>
      </c>
      <c r="H57" s="3">
        <f t="shared" si="16"/>
        <v>0.59966657402259593</v>
      </c>
      <c r="I57" s="3">
        <f>I56/SQRT(5)</f>
        <v>70.408522211448229</v>
      </c>
    </row>
  </sheetData>
  <mergeCells count="5">
    <mergeCell ref="A2:I2"/>
    <mergeCell ref="A15:I15"/>
    <mergeCell ref="A36:I36"/>
    <mergeCell ref="A48:I48"/>
    <mergeCell ref="A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O14" sqref="O14"/>
    </sheetView>
  </sheetViews>
  <sheetFormatPr defaultRowHeight="14"/>
  <cols>
    <col min="1" max="1" width="20" customWidth="1"/>
    <col min="2" max="3" width="4.26953125" customWidth="1"/>
    <col min="4" max="4" width="5.26953125" customWidth="1"/>
    <col min="5" max="5" width="4.26953125" customWidth="1"/>
    <col min="6" max="6" width="5.26953125" customWidth="1"/>
    <col min="7" max="14" width="4.26953125" customWidth="1"/>
    <col min="15" max="15" width="16.54296875" customWidth="1"/>
  </cols>
  <sheetData>
    <row r="1" spans="1:18">
      <c r="A1" s="29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>
      <c r="A2" s="23" t="s">
        <v>48</v>
      </c>
      <c r="B2" s="30" t="s">
        <v>49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3" t="s">
        <v>51</v>
      </c>
      <c r="P2" s="23" t="s">
        <v>52</v>
      </c>
      <c r="Q2" s="23" t="s">
        <v>53</v>
      </c>
      <c r="R2" s="22"/>
    </row>
    <row r="3" spans="1:18">
      <c r="A3" s="2" t="s">
        <v>38</v>
      </c>
      <c r="B3" s="2">
        <v>9</v>
      </c>
      <c r="C3" s="2">
        <v>8</v>
      </c>
      <c r="D3" s="2">
        <v>8.6</v>
      </c>
      <c r="E3" s="2">
        <v>9.3000000000000007</v>
      </c>
      <c r="F3" s="2">
        <v>5.35</v>
      </c>
      <c r="G3" s="22"/>
      <c r="H3" s="22"/>
      <c r="I3" s="22"/>
      <c r="J3" s="22"/>
      <c r="K3" s="22"/>
      <c r="L3" s="22"/>
      <c r="M3" s="22"/>
      <c r="N3" s="22"/>
      <c r="O3" s="3">
        <f>AVERAGE(B3:N3)</f>
        <v>8.0500000000000007</v>
      </c>
      <c r="P3" s="3">
        <f>_xlfn.STDEV.P(B3:N3)</f>
        <v>1.4184498581197611</v>
      </c>
      <c r="Q3" s="3">
        <f>P3/SQRT(5)</f>
        <v>0.63435006108614356</v>
      </c>
    </row>
    <row r="4" spans="1:18">
      <c r="A4" s="2" t="s">
        <v>47</v>
      </c>
      <c r="B4" s="2">
        <v>8.6999999999999993</v>
      </c>
      <c r="C4" s="2">
        <v>7.8</v>
      </c>
      <c r="D4" s="2">
        <v>9.3000000000000007</v>
      </c>
      <c r="E4" s="2">
        <v>6.6</v>
      </c>
      <c r="F4" s="2">
        <v>7.8</v>
      </c>
      <c r="G4" s="22"/>
      <c r="H4" s="22"/>
      <c r="I4" s="22"/>
      <c r="J4" s="22"/>
      <c r="K4" s="22"/>
      <c r="L4" s="22"/>
      <c r="M4" s="22"/>
      <c r="N4" s="22"/>
      <c r="O4" s="3">
        <f t="shared" ref="O4:O12" si="0">AVERAGE(B4:N4)</f>
        <v>8.0399999999999991</v>
      </c>
      <c r="P4" s="3">
        <f t="shared" ref="P4:P12" si="1">_xlfn.STDEV.P(B4:N4)</f>
        <v>0.91782351244670501</v>
      </c>
      <c r="Q4" s="3">
        <f>P4/SQRT(5)</f>
        <v>0.41046315303569131</v>
      </c>
    </row>
    <row r="5" spans="1:18">
      <c r="A5" s="2" t="s">
        <v>41</v>
      </c>
      <c r="B5" s="2">
        <v>7.7</v>
      </c>
      <c r="C5" s="2">
        <v>7.2</v>
      </c>
      <c r="D5" s="2">
        <v>10.1</v>
      </c>
      <c r="E5" s="2">
        <v>8.1</v>
      </c>
      <c r="F5" s="2">
        <v>8.6999999999999993</v>
      </c>
      <c r="G5" s="2">
        <v>8.3000000000000007</v>
      </c>
      <c r="H5" s="2">
        <v>7.1</v>
      </c>
      <c r="I5" s="2">
        <v>8.1999999999999993</v>
      </c>
      <c r="J5" s="2">
        <v>8.3000000000000007</v>
      </c>
      <c r="K5" s="2">
        <v>6.1</v>
      </c>
      <c r="L5" s="2">
        <v>8.1</v>
      </c>
      <c r="M5" s="2">
        <v>5.5</v>
      </c>
      <c r="N5" s="2">
        <v>8.5</v>
      </c>
      <c r="O5" s="3">
        <f t="shared" si="0"/>
        <v>7.8384615384615364</v>
      </c>
      <c r="P5" s="3">
        <f t="shared" si="1"/>
        <v>1.1249194579978978</v>
      </c>
      <c r="Q5" s="3">
        <f>P5/SQRT(13)</f>
        <v>0.31199652204450617</v>
      </c>
    </row>
    <row r="6" spans="1:18">
      <c r="A6" s="2" t="s">
        <v>43</v>
      </c>
      <c r="B6" s="2">
        <v>5.9</v>
      </c>
      <c r="C6" s="2">
        <v>7.8</v>
      </c>
      <c r="D6" s="2">
        <v>7.8</v>
      </c>
      <c r="E6" s="2">
        <v>7.6</v>
      </c>
      <c r="F6" s="22"/>
      <c r="G6" s="22"/>
      <c r="H6" s="22"/>
      <c r="I6" s="22"/>
      <c r="J6" s="22"/>
      <c r="K6" s="22"/>
      <c r="L6" s="22"/>
      <c r="M6" s="22"/>
      <c r="N6" s="22"/>
      <c r="O6" s="3">
        <f t="shared" si="0"/>
        <v>7.2750000000000004</v>
      </c>
      <c r="P6" s="3">
        <f t="shared" si="1"/>
        <v>0.79804448497561609</v>
      </c>
      <c r="Q6" s="3">
        <f>P6/SQRT(4)</f>
        <v>0.39902224248780804</v>
      </c>
    </row>
    <row r="7" spans="1:18">
      <c r="A7" s="2" t="s">
        <v>45</v>
      </c>
      <c r="B7" s="2">
        <v>5.5</v>
      </c>
      <c r="C7" s="2">
        <v>4.8</v>
      </c>
      <c r="D7" s="2">
        <v>6.6</v>
      </c>
      <c r="E7" s="2">
        <v>8.8000000000000007</v>
      </c>
      <c r="F7" s="2">
        <v>5</v>
      </c>
      <c r="G7" s="2"/>
      <c r="H7" s="2"/>
      <c r="I7" s="2"/>
      <c r="J7" s="2"/>
      <c r="K7" s="2"/>
      <c r="L7" s="2"/>
      <c r="M7" s="2"/>
      <c r="N7" s="22"/>
      <c r="O7" s="3">
        <f t="shared" si="0"/>
        <v>6.14</v>
      </c>
      <c r="P7" s="3">
        <f t="shared" si="1"/>
        <v>1.4691494137765573</v>
      </c>
      <c r="Q7" s="3">
        <f>P7/SQRT(5)</f>
        <v>0.65702359166166957</v>
      </c>
    </row>
    <row r="8" spans="1:18">
      <c r="A8" s="2" t="s">
        <v>46</v>
      </c>
      <c r="B8" s="2">
        <v>7.9</v>
      </c>
      <c r="C8" s="2">
        <v>5.7</v>
      </c>
      <c r="D8" s="2">
        <v>4.2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3">
        <f t="shared" si="0"/>
        <v>5.9333333333333336</v>
      </c>
      <c r="P8" s="3">
        <f t="shared" si="1"/>
        <v>1.5195028426721964</v>
      </c>
      <c r="Q8" s="3">
        <f>P8/SQRT(3)</f>
        <v>0.87728537525119421</v>
      </c>
    </row>
    <row r="9" spans="1:18">
      <c r="A9" s="2" t="s">
        <v>39</v>
      </c>
      <c r="B9" s="2">
        <v>6.9</v>
      </c>
      <c r="C9" s="2">
        <v>5.8</v>
      </c>
      <c r="D9" s="2">
        <v>4</v>
      </c>
      <c r="E9" s="2">
        <v>5.6</v>
      </c>
      <c r="F9" s="2">
        <v>4.5999999999999996</v>
      </c>
      <c r="G9" s="2">
        <v>6.4</v>
      </c>
      <c r="H9" s="22"/>
      <c r="I9" s="22"/>
      <c r="J9" s="22"/>
      <c r="K9" s="22"/>
      <c r="L9" s="22"/>
      <c r="M9" s="22"/>
      <c r="N9" s="22"/>
      <c r="O9" s="3">
        <f t="shared" si="0"/>
        <v>5.55</v>
      </c>
      <c r="P9" s="3">
        <f t="shared" si="1"/>
        <v>0.99289140057376546</v>
      </c>
      <c r="Q9" s="3">
        <f>P9/SQRT(6)</f>
        <v>0.40534621690051043</v>
      </c>
    </row>
    <row r="10" spans="1:18">
      <c r="A10" s="2" t="s">
        <v>40</v>
      </c>
      <c r="B10" s="2">
        <v>5.4</v>
      </c>
      <c r="C10" s="2">
        <v>5.7</v>
      </c>
      <c r="D10" s="2">
        <v>7.13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3">
        <f t="shared" si="0"/>
        <v>6.0766666666666671</v>
      </c>
      <c r="P10" s="3">
        <f t="shared" si="1"/>
        <v>0.75482153887893233</v>
      </c>
      <c r="Q10" s="3">
        <f>P10/SQRT(3)</f>
        <v>0.43579641866187918</v>
      </c>
    </row>
    <row r="11" spans="1:18">
      <c r="A11" s="2" t="s">
        <v>42</v>
      </c>
      <c r="B11" s="2">
        <v>4.7</v>
      </c>
      <c r="C11" s="2">
        <v>5.2</v>
      </c>
      <c r="D11" s="2">
        <v>5.6</v>
      </c>
      <c r="E11" s="2">
        <v>8.4</v>
      </c>
      <c r="F11" s="2">
        <v>8.8000000000000007</v>
      </c>
      <c r="G11" s="22"/>
      <c r="H11" s="22"/>
      <c r="I11" s="22"/>
      <c r="J11" s="22"/>
      <c r="K11" s="22"/>
      <c r="L11" s="22"/>
      <c r="M11" s="22"/>
      <c r="N11" s="22"/>
      <c r="O11" s="3">
        <f t="shared" si="0"/>
        <v>6.5400000000000009</v>
      </c>
      <c r="P11" s="3">
        <f t="shared" si="1"/>
        <v>1.7106723824274461</v>
      </c>
      <c r="Q11" s="3">
        <f>P11/SQRT(5)</f>
        <v>0.76503594686785725</v>
      </c>
    </row>
    <row r="12" spans="1:18">
      <c r="A12" s="2" t="s">
        <v>44</v>
      </c>
      <c r="B12" s="2">
        <v>6.4</v>
      </c>
      <c r="C12" s="2">
        <v>6.4</v>
      </c>
      <c r="D12" s="2">
        <v>5.7</v>
      </c>
      <c r="E12" s="2">
        <v>6.6</v>
      </c>
      <c r="F12" s="2">
        <v>7</v>
      </c>
      <c r="G12" s="22"/>
      <c r="H12" s="22"/>
      <c r="I12" s="22"/>
      <c r="J12" s="22"/>
      <c r="K12" s="22"/>
      <c r="L12" s="22"/>
      <c r="M12" s="22"/>
      <c r="N12" s="22"/>
      <c r="O12" s="3">
        <f t="shared" si="0"/>
        <v>6.42</v>
      </c>
      <c r="P12" s="3">
        <f t="shared" si="1"/>
        <v>0.42142615011410944</v>
      </c>
      <c r="Q12" s="3">
        <f>P12/SQRT(5)</f>
        <v>0.18846750383023589</v>
      </c>
    </row>
    <row r="13" spans="1:18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"/>
      <c r="P13" s="1"/>
      <c r="Q13" s="1"/>
    </row>
    <row r="16" spans="1:18"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2:11"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2:11"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2:11"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2:11"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2:11"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2:11"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2:11"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2:11"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2:11"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2:11"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2:11"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2:11"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2:11">
      <c r="B29" s="20"/>
      <c r="C29" s="20"/>
      <c r="D29" s="20"/>
      <c r="E29" s="20"/>
      <c r="F29" s="20"/>
      <c r="G29" s="20"/>
      <c r="H29" s="20"/>
      <c r="I29" s="20"/>
      <c r="J29" s="20"/>
      <c r="K29" s="20"/>
    </row>
  </sheetData>
  <mergeCells count="2">
    <mergeCell ref="A1:R1"/>
    <mergeCell ref="B2:N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Fig.2A and 2B</vt:lpstr>
      <vt:lpstr>Fig.2C and 2D</vt:lpstr>
      <vt:lpstr>Fig.2E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2017-11-12T04:52:36Z</dcterms:modified>
</cp:coreProperties>
</file>