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firstSheet="1" activeTab="2"/>
  </bookViews>
  <sheets>
    <sheet name="AR - teste" sheetId="7" state="hidden" r:id="rId1"/>
    <sheet name="Figure 3" sheetId="15" r:id="rId2"/>
    <sheet name="Figure 4" sheetId="16" r:id="rId3"/>
    <sheet name="Process Parameters" sheetId="17" r:id="rId4"/>
  </sheets>
  <calcPr calcId="125725"/>
</workbook>
</file>

<file path=xl/calcChain.xml><?xml version="1.0" encoding="utf-8"?>
<calcChain xmlns="http://schemas.openxmlformats.org/spreadsheetml/2006/main">
  <c r="D14" i="16"/>
  <c r="D15" s="1"/>
  <c r="C14"/>
  <c r="C15" s="1"/>
  <c r="B14"/>
  <c r="E14" s="1"/>
  <c r="D28"/>
  <c r="D29" s="1"/>
  <c r="C28"/>
  <c r="C29" s="1"/>
  <c r="B28"/>
  <c r="E28" s="1"/>
  <c r="D43"/>
  <c r="D44" s="1"/>
  <c r="C43"/>
  <c r="C44" s="1"/>
  <c r="B43"/>
  <c r="E43" s="1"/>
  <c r="C34" i="17"/>
  <c r="C35"/>
  <c r="E33" s="1"/>
  <c r="C36"/>
  <c r="D36" s="1"/>
  <c r="C37"/>
  <c r="C38"/>
  <c r="C39"/>
  <c r="C40"/>
  <c r="C41"/>
  <c r="C33"/>
  <c r="D33" l="1"/>
  <c r="D39"/>
  <c r="B15" i="16"/>
  <c r="B29"/>
  <c r="B44"/>
  <c r="E39" i="17"/>
  <c r="E36"/>
  <c r="N43" i="15"/>
  <c r="N44" s="1"/>
  <c r="M43"/>
  <c r="M44" s="1"/>
  <c r="L43"/>
  <c r="O43" s="1"/>
  <c r="H44"/>
  <c r="I44"/>
  <c r="G44"/>
  <c r="D44"/>
  <c r="C44"/>
  <c r="B44"/>
  <c r="I43"/>
  <c r="H43"/>
  <c r="G43"/>
  <c r="J43" s="1"/>
  <c r="E43"/>
  <c r="D43"/>
  <c r="C43"/>
  <c r="B43"/>
  <c r="E35"/>
  <c r="E15" i="16" l="1"/>
  <c r="F15"/>
  <c r="E29"/>
  <c r="F29"/>
  <c r="E44"/>
  <c r="F44"/>
  <c r="L44" i="15"/>
  <c r="E44"/>
  <c r="F44"/>
  <c r="D27" i="17"/>
  <c r="D26"/>
  <c r="D25"/>
  <c r="D24"/>
  <c r="D23"/>
  <c r="D22"/>
  <c r="D21"/>
  <c r="D20"/>
  <c r="D19"/>
  <c r="F19" l="1"/>
  <c r="E22"/>
  <c r="O44" i="15"/>
  <c r="P44"/>
  <c r="K44"/>
  <c r="J44"/>
  <c r="E19" i="17"/>
  <c r="F22"/>
  <c r="E25"/>
  <c r="F25"/>
  <c r="D13" l="1"/>
  <c r="D12"/>
  <c r="D11"/>
  <c r="D10"/>
  <c r="D9"/>
  <c r="D8"/>
  <c r="D7"/>
  <c r="D6"/>
  <c r="D5"/>
  <c r="F41" i="16"/>
  <c r="E41"/>
  <c r="F40"/>
  <c r="E40"/>
  <c r="F39"/>
  <c r="E39"/>
  <c r="F38"/>
  <c r="E38"/>
  <c r="F37"/>
  <c r="E37"/>
  <c r="F36"/>
  <c r="E36"/>
  <c r="F35"/>
  <c r="E35"/>
  <c r="F34"/>
  <c r="E34"/>
  <c r="F26"/>
  <c r="E26"/>
  <c r="F25"/>
  <c r="E25"/>
  <c r="F24"/>
  <c r="E24"/>
  <c r="F23"/>
  <c r="E23"/>
  <c r="F22"/>
  <c r="E22"/>
  <c r="F21"/>
  <c r="E21"/>
  <c r="F20"/>
  <c r="E20"/>
  <c r="F19"/>
  <c r="E19"/>
  <c r="F12"/>
  <c r="E12"/>
  <c r="F11"/>
  <c r="E11"/>
  <c r="F10"/>
  <c r="E10"/>
  <c r="F9"/>
  <c r="E9"/>
  <c r="F8"/>
  <c r="E8"/>
  <c r="F7"/>
  <c r="E7"/>
  <c r="F6"/>
  <c r="E6"/>
  <c r="F5"/>
  <c r="E5"/>
  <c r="E11" i="17" l="1"/>
  <c r="E5"/>
  <c r="F8"/>
  <c r="F11"/>
  <c r="E8"/>
  <c r="F5"/>
  <c r="P41" i="15"/>
  <c r="O41"/>
  <c r="K41"/>
  <c r="J41"/>
  <c r="F41"/>
  <c r="E41"/>
  <c r="P40"/>
  <c r="O40"/>
  <c r="K40"/>
  <c r="J40"/>
  <c r="F40"/>
  <c r="E40"/>
  <c r="P39"/>
  <c r="O39"/>
  <c r="K39"/>
  <c r="J39"/>
  <c r="F39"/>
  <c r="E39"/>
  <c r="P38"/>
  <c r="O38"/>
  <c r="K38"/>
  <c r="J38"/>
  <c r="F38"/>
  <c r="E38"/>
  <c r="P37"/>
  <c r="O37"/>
  <c r="K37"/>
  <c r="J37"/>
  <c r="F37"/>
  <c r="E37"/>
  <c r="P36"/>
  <c r="O36"/>
  <c r="K36"/>
  <c r="J36"/>
  <c r="F36"/>
  <c r="E36"/>
  <c r="P35"/>
  <c r="O35"/>
  <c r="K35"/>
  <c r="J35"/>
  <c r="F35"/>
  <c r="P34"/>
  <c r="O34"/>
  <c r="K34"/>
  <c r="J34"/>
  <c r="F34"/>
  <c r="E34"/>
  <c r="C8" i="7" l="1"/>
  <c r="C7"/>
  <c r="C6"/>
  <c r="C5"/>
  <c r="C4"/>
  <c r="C3"/>
</calcChain>
</file>

<file path=xl/sharedStrings.xml><?xml version="1.0" encoding="utf-8"?>
<sst xmlns="http://schemas.openxmlformats.org/spreadsheetml/2006/main" count="110" uniqueCount="49">
  <si>
    <t>Curva AR</t>
  </si>
  <si>
    <t>Xylose g L-1</t>
  </si>
  <si>
    <t>UFVJM R10</t>
  </si>
  <si>
    <t>UFVJM R131</t>
  </si>
  <si>
    <t>UFVJM R150</t>
  </si>
  <si>
    <t>SD</t>
  </si>
  <si>
    <t>hours</t>
  </si>
  <si>
    <t>Average</t>
  </si>
  <si>
    <t>Figure 3: Progress curve (cell growth vs carbohydrate consumption) of G. geotrichum UFVJM-R10 (A), G. geotrichum UFVJM-R150 (B) and C. akabanensis UFVJM-R131 (C)</t>
  </si>
  <si>
    <t>Figure 4: Cell growth pattern of three selected D-xylose fermenting strains expressed in dry weigth.</t>
  </si>
  <si>
    <t>UFVJM-10R</t>
  </si>
  <si>
    <t>Hours</t>
  </si>
  <si>
    <t>DW-1 (gL-1)</t>
  </si>
  <si>
    <t>DW-2 (gL-1)</t>
  </si>
  <si>
    <t>DW-3 (gL-1)</t>
  </si>
  <si>
    <t>Stand. Desv.</t>
  </si>
  <si>
    <t>UFVJM - R10</t>
  </si>
  <si>
    <t>UFVJM - R131</t>
  </si>
  <si>
    <t>UFVJM - R150</t>
  </si>
  <si>
    <t>UFVJM-150R</t>
  </si>
  <si>
    <t>UFVJM-131R</t>
  </si>
  <si>
    <t>Xf-Xi  g/L</t>
  </si>
  <si>
    <t>Y p/x</t>
  </si>
  <si>
    <t>Y x/s</t>
  </si>
  <si>
    <t>UFVJM R10/1</t>
  </si>
  <si>
    <t>UFVJM R10/2</t>
  </si>
  <si>
    <t>UFVJM R10/3</t>
  </si>
  <si>
    <t>UFVJM R131/1</t>
  </si>
  <si>
    <t>UFVJM R 131/2</t>
  </si>
  <si>
    <t>UFVJM R131/3</t>
  </si>
  <si>
    <t>UFVJM R150/1</t>
  </si>
  <si>
    <t>UFVJM R150/2</t>
  </si>
  <si>
    <t>UFVJM R150/3</t>
  </si>
  <si>
    <t>UFVJM R131/2</t>
  </si>
  <si>
    <r>
      <rPr>
        <b/>
        <sz val="11"/>
        <color theme="1"/>
        <rFont val="Calibri"/>
        <family val="2"/>
        <scheme val="minor"/>
      </rPr>
      <t>Y p/x</t>
    </r>
    <r>
      <rPr>
        <sz val="11"/>
        <color theme="1"/>
        <rFont val="Calibri"/>
        <family val="2"/>
        <scheme val="minor"/>
      </rPr>
      <t xml:space="preserve"> = g product/  g de cell</t>
    </r>
  </si>
  <si>
    <t>Sample</t>
  </si>
  <si>
    <t>Ethanol g/L</t>
  </si>
  <si>
    <t>Standar Deviation</t>
  </si>
  <si>
    <t>Consumed RS g/L</t>
  </si>
  <si>
    <t>Y p/x average</t>
  </si>
  <si>
    <t>Cell count (Neubauer chamber) Cells mL-1</t>
  </si>
  <si>
    <r>
      <rPr>
        <b/>
        <sz val="11"/>
        <color theme="1"/>
        <rFont val="Calibri"/>
        <family val="2"/>
        <scheme val="minor"/>
      </rPr>
      <t>Y p/s</t>
    </r>
    <r>
      <rPr>
        <sz val="11"/>
        <color theme="1"/>
        <rFont val="Calibri"/>
        <family val="2"/>
        <scheme val="minor"/>
      </rPr>
      <t xml:space="preserve"> = g ethanol/ g consumed substrate</t>
    </r>
  </si>
  <si>
    <t>Y p/s average</t>
  </si>
  <si>
    <t>LN(X1)-LN(X0)</t>
  </si>
  <si>
    <t>(LN(X1)-LN(X0))/(t1-t0)</t>
  </si>
  <si>
    <t>uX</t>
  </si>
  <si>
    <t>Qp</t>
  </si>
  <si>
    <t>Qp = g ethanol L-1 / fermentation time</t>
  </si>
  <si>
    <t>Qp Average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</si>
</sst>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/>
    <xf numFmtId="0" fontId="0" fillId="0" borderId="0" xfId="0" applyFill="1" applyAlignmen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1" fontId="0" fillId="0" borderId="0" xfId="0" applyNumberFormat="1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11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11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11" fontId="0" fillId="5" borderId="0" xfId="0" applyNumberFormat="1" applyFill="1"/>
    <xf numFmtId="0" fontId="1" fillId="5" borderId="0" xfId="0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6" borderId="0" xfId="0" applyNumberFormat="1" applyFill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8328433945757084"/>
                  <c:y val="-2.9195100612423818E-2"/>
                </c:manualLayout>
              </c:layout>
              <c:numFmt formatCode="General" sourceLinked="0"/>
            </c:trendlineLbl>
          </c:trendline>
          <c:xVal>
            <c:numRef>
              <c:f>'AR - teste'!$B$11:$B$16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'AR - teste'!$C$11:$C$16</c:f>
              <c:numCache>
                <c:formatCode>General</c:formatCode>
                <c:ptCount val="6"/>
                <c:pt idx="0">
                  <c:v>0</c:v>
                </c:pt>
                <c:pt idx="2">
                  <c:v>6.4000000000000001E-2</c:v>
                </c:pt>
                <c:pt idx="3">
                  <c:v>0.10699999999999998</c:v>
                </c:pt>
                <c:pt idx="4">
                  <c:v>0.15799999999999997</c:v>
                </c:pt>
                <c:pt idx="5">
                  <c:v>0.23699999999999999</c:v>
                </c:pt>
              </c:numCache>
            </c:numRef>
          </c:yVal>
        </c:ser>
        <c:axId val="128596992"/>
        <c:axId val="128619264"/>
      </c:scatterChart>
      <c:valAx>
        <c:axId val="128596992"/>
        <c:scaling>
          <c:orientation val="minMax"/>
        </c:scaling>
        <c:axPos val="b"/>
        <c:numFmt formatCode="General" sourceLinked="1"/>
        <c:tickLblPos val="nextTo"/>
        <c:crossAx val="128619264"/>
        <c:crosses val="autoZero"/>
        <c:crossBetween val="midCat"/>
      </c:valAx>
      <c:valAx>
        <c:axId val="128619264"/>
        <c:scaling>
          <c:orientation val="minMax"/>
        </c:scaling>
        <c:axPos val="l"/>
        <c:majorGridlines/>
        <c:numFmt formatCode="General" sourceLinked="1"/>
        <c:tickLblPos val="nextTo"/>
        <c:crossAx val="1285969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95947927712478"/>
          <c:y val="5.0547349464528615E-2"/>
          <c:w val="0.63138897036151365"/>
          <c:h val="0.76091537827844624"/>
        </c:manualLayout>
      </c:layout>
      <c:scatterChart>
        <c:scatterStyle val="lineMarker"/>
        <c:ser>
          <c:idx val="0"/>
          <c:order val="0"/>
          <c:tx>
            <c:v>UFVJM R10</c:v>
          </c:tx>
          <c:spPr>
            <a:ln w="25400">
              <a:noFill/>
            </a:ln>
          </c:spPr>
          <c:marker>
            <c:symbol val="circle"/>
            <c:size val="6"/>
            <c:spPr>
              <a:noFill/>
              <a:ln w="15875">
                <a:solidFill>
                  <a:schemeClr val="tx1"/>
                </a:solidFill>
              </a:ln>
            </c:spPr>
          </c:marker>
          <c:trendline>
            <c:spPr>
              <a:ln w="19050"/>
            </c:spPr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'Figure 3'!$D$23:$D$29</c:f>
                <c:numCache>
                  <c:formatCode>General</c:formatCode>
                  <c:ptCount val="7"/>
                  <c:pt idx="0">
                    <c:v>3.2</c:v>
                  </c:pt>
                  <c:pt idx="1">
                    <c:v>2.4900000000000002</c:v>
                  </c:pt>
                  <c:pt idx="2">
                    <c:v>1.74</c:v>
                  </c:pt>
                  <c:pt idx="3">
                    <c:v>1.1599999999999999</c:v>
                  </c:pt>
                  <c:pt idx="4">
                    <c:v>0.43</c:v>
                  </c:pt>
                  <c:pt idx="5">
                    <c:v>0.01</c:v>
                  </c:pt>
                  <c:pt idx="6">
                    <c:v>7.0000000000000007E-2</c:v>
                  </c:pt>
                </c:numCache>
              </c:numRef>
            </c:plus>
            <c:minus>
              <c:numRef>
                <c:f>'Figure 3'!$D$23:$D$29</c:f>
                <c:numCache>
                  <c:formatCode>General</c:formatCode>
                  <c:ptCount val="7"/>
                  <c:pt idx="0">
                    <c:v>3.2</c:v>
                  </c:pt>
                  <c:pt idx="1">
                    <c:v>2.4900000000000002</c:v>
                  </c:pt>
                  <c:pt idx="2">
                    <c:v>1.74</c:v>
                  </c:pt>
                  <c:pt idx="3">
                    <c:v>1.1599999999999999</c:v>
                  </c:pt>
                  <c:pt idx="4">
                    <c:v>0.43</c:v>
                  </c:pt>
                  <c:pt idx="5">
                    <c:v>0.01</c:v>
                  </c:pt>
                  <c:pt idx="6">
                    <c:v>7.0000000000000007E-2</c:v>
                  </c:pt>
                </c:numCache>
              </c:numRef>
            </c:minus>
          </c:errBars>
          <c:xVal>
            <c:numRef>
              <c:f>'Figure 3'!$B$23:$B$29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3'!$C$23:$C$29</c:f>
              <c:numCache>
                <c:formatCode>0.0</c:formatCode>
                <c:ptCount val="7"/>
                <c:pt idx="0">
                  <c:v>14.71</c:v>
                </c:pt>
                <c:pt idx="1">
                  <c:v>10.48</c:v>
                </c:pt>
                <c:pt idx="2">
                  <c:v>8.3000000000000007</c:v>
                </c:pt>
                <c:pt idx="3">
                  <c:v>5.0599999999999996</c:v>
                </c:pt>
                <c:pt idx="4">
                  <c:v>1.94</c:v>
                </c:pt>
                <c:pt idx="5">
                  <c:v>0.04</c:v>
                </c:pt>
                <c:pt idx="6">
                  <c:v>0.1</c:v>
                </c:pt>
              </c:numCache>
            </c:numRef>
          </c:yVal>
        </c:ser>
        <c:axId val="129267200"/>
        <c:axId val="129269120"/>
      </c:scatterChart>
      <c:scatterChart>
        <c:scatterStyle val="lineMarker"/>
        <c:ser>
          <c:idx val="1"/>
          <c:order val="1"/>
          <c:tx>
            <c:v>Crescimento</c:v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trendline>
            <c:spPr>
              <a:ln w="19050"/>
            </c:spPr>
            <c:trendlineType val="poly"/>
            <c:order val="3"/>
            <c:intercept val="0"/>
          </c:trendline>
          <c:xVal>
            <c:numRef>
              <c:f>'Figure 3'!$A$34:$A$40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3'!$E$34:$E$40</c:f>
              <c:numCache>
                <c:formatCode>0.00E+00</c:formatCode>
                <c:ptCount val="7"/>
                <c:pt idx="0">
                  <c:v>1466666.666666667</c:v>
                </c:pt>
                <c:pt idx="1">
                  <c:v>20478333.333333332</c:v>
                </c:pt>
                <c:pt idx="2">
                  <c:v>7583333.333333333</c:v>
                </c:pt>
                <c:pt idx="3">
                  <c:v>27808333.333333332</c:v>
                </c:pt>
                <c:pt idx="4">
                  <c:v>44625000</c:v>
                </c:pt>
                <c:pt idx="5">
                  <c:v>52708333.333333336</c:v>
                </c:pt>
                <c:pt idx="6">
                  <c:v>124775000</c:v>
                </c:pt>
              </c:numCache>
            </c:numRef>
          </c:yVal>
        </c:ser>
        <c:axId val="129277312"/>
        <c:axId val="129275392"/>
      </c:scatterChart>
      <c:valAx>
        <c:axId val="129267200"/>
        <c:scaling>
          <c:orientation val="minMax"/>
          <c:max val="7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</c:title>
        <c:numFmt formatCode="0" sourceLinked="1"/>
        <c:tickLblPos val="nextTo"/>
        <c:crossAx val="129269120"/>
        <c:crossesAt val="0"/>
        <c:crossBetween val="midCat"/>
        <c:majorUnit val="12"/>
      </c:valAx>
      <c:valAx>
        <c:axId val="129269120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Xylose (g/L)</a:t>
                </a:r>
              </a:p>
            </c:rich>
          </c:tx>
          <c:layout>
            <c:manualLayout>
              <c:xMode val="edge"/>
              <c:yMode val="edge"/>
              <c:x val="1.0796579875368348E-2"/>
              <c:y val="0.30543517826695032"/>
            </c:manualLayout>
          </c:layout>
        </c:title>
        <c:numFmt formatCode="0" sourceLinked="0"/>
        <c:tickLblPos val="nextTo"/>
        <c:crossAx val="129267200"/>
        <c:crossesAt val="0"/>
        <c:crossBetween val="midCat"/>
        <c:majorUnit val="4"/>
      </c:valAx>
      <c:valAx>
        <c:axId val="129275392"/>
        <c:scaling>
          <c:logBase val="10"/>
          <c:orientation val="minMax"/>
          <c:min val="1000000"/>
        </c:scaling>
        <c:axPos val="r"/>
        <c:numFmt formatCode="#,##0" sourceLinked="0"/>
        <c:tickLblPos val="nextTo"/>
        <c:crossAx val="129277312"/>
        <c:crosses val="max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91212989493791752"/>
                <c:y val="0.1332724102917791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millions of cells / mL</a:t>
                  </a:r>
                </a:p>
              </c:rich>
            </c:tx>
          </c:dispUnitsLbl>
        </c:dispUnits>
      </c:valAx>
      <c:valAx>
        <c:axId val="129277312"/>
        <c:scaling>
          <c:orientation val="minMax"/>
        </c:scaling>
        <c:delete val="1"/>
        <c:axPos val="b"/>
        <c:numFmt formatCode="General" sourceLinked="1"/>
        <c:tickLblPos val="none"/>
        <c:crossAx val="129275392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3560017748497769"/>
          <c:y val="1.1077264976914376E-2"/>
          <c:w val="0.46322827125119387"/>
          <c:h val="0.1052474280131042"/>
        </c:manualLayout>
      </c:layout>
    </c:legend>
    <c:plotVisOnly val="1"/>
    <c:dispBlanksAs val="gap"/>
  </c:chart>
  <c:spPr>
    <a:noFill/>
    <a:ln w="25400" cap="flat" cmpd="sng" algn="ctr">
      <a:noFill/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>
        <c:manualLayout>
          <c:layoutTarget val="inner"/>
          <c:xMode val="edge"/>
          <c:yMode val="edge"/>
          <c:x val="0.17081184336198671"/>
          <c:y val="5.0547349464528615E-2"/>
          <c:w val="0.59342884431709653"/>
          <c:h val="0.76091537827844646"/>
        </c:manualLayout>
      </c:layout>
      <c:scatterChart>
        <c:scatterStyle val="lineMarker"/>
        <c:ser>
          <c:idx val="1"/>
          <c:order val="0"/>
          <c:tx>
            <c:v>UFVJM R131</c:v>
          </c:tx>
          <c:spPr>
            <a:ln w="25400">
              <a:noFill/>
            </a:ln>
          </c:spPr>
          <c:marker>
            <c:symbol val="square"/>
            <c:size val="6"/>
            <c:spPr>
              <a:noFill/>
              <a:ln w="15875">
                <a:solidFill>
                  <a:prstClr val="black"/>
                </a:solidFill>
              </a:ln>
            </c:spPr>
          </c:marker>
          <c:trendline>
            <c:trendlineType val="log"/>
          </c:trendline>
          <c:trendline>
            <c:spPr>
              <a:ln w="19050"/>
            </c:spPr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'Figure 3'!$H$23:$H$29</c:f>
                <c:numCache>
                  <c:formatCode>General</c:formatCode>
                  <c:ptCount val="7"/>
                  <c:pt idx="0">
                    <c:v>2.4300000000000002</c:v>
                  </c:pt>
                  <c:pt idx="1">
                    <c:v>2.56</c:v>
                  </c:pt>
                  <c:pt idx="2">
                    <c:v>2.77</c:v>
                  </c:pt>
                  <c:pt idx="3">
                    <c:v>1.01</c:v>
                  </c:pt>
                  <c:pt idx="4">
                    <c:v>0.01</c:v>
                  </c:pt>
                  <c:pt idx="5">
                    <c:v>6.4792416328109878E-3</c:v>
                  </c:pt>
                  <c:pt idx="6">
                    <c:v>0.09</c:v>
                  </c:pt>
                </c:numCache>
              </c:numRef>
            </c:plus>
            <c:minus>
              <c:numRef>
                <c:f>'Figure 3'!$H$23:$H$29</c:f>
                <c:numCache>
                  <c:formatCode>General</c:formatCode>
                  <c:ptCount val="7"/>
                  <c:pt idx="0">
                    <c:v>2.4300000000000002</c:v>
                  </c:pt>
                  <c:pt idx="1">
                    <c:v>2.56</c:v>
                  </c:pt>
                  <c:pt idx="2">
                    <c:v>2.77</c:v>
                  </c:pt>
                  <c:pt idx="3">
                    <c:v>1.01</c:v>
                  </c:pt>
                  <c:pt idx="4">
                    <c:v>0.01</c:v>
                  </c:pt>
                  <c:pt idx="5">
                    <c:v>6.4792416328109878E-3</c:v>
                  </c:pt>
                  <c:pt idx="6">
                    <c:v>0.09</c:v>
                  </c:pt>
                </c:numCache>
              </c:numRef>
            </c:minus>
          </c:errBars>
          <c:xVal>
            <c:numRef>
              <c:f>'Figure 3'!$F$23:$F$29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3'!$G$23:$G$29</c:f>
              <c:numCache>
                <c:formatCode>0.0</c:formatCode>
                <c:ptCount val="7"/>
                <c:pt idx="0">
                  <c:v>15.4</c:v>
                </c:pt>
                <c:pt idx="1">
                  <c:v>9.9600000000000009</c:v>
                </c:pt>
                <c:pt idx="2">
                  <c:v>8.5299999999999994</c:v>
                </c:pt>
                <c:pt idx="3">
                  <c:v>4.18</c:v>
                </c:pt>
                <c:pt idx="4">
                  <c:v>0.09</c:v>
                </c:pt>
                <c:pt idx="5">
                  <c:v>0.05</c:v>
                </c:pt>
                <c:pt idx="6">
                  <c:v>0.12</c:v>
                </c:pt>
              </c:numCache>
            </c:numRef>
          </c:yVal>
        </c:ser>
        <c:axId val="129126400"/>
        <c:axId val="129128320"/>
      </c:scatterChart>
      <c:scatterChart>
        <c:scatterStyle val="lineMarker"/>
        <c:ser>
          <c:idx val="0"/>
          <c:order val="1"/>
          <c:tx>
            <c:v>Crescimento</c:v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</a:ln>
            </c:spPr>
          </c:marker>
          <c:trendline>
            <c:spPr>
              <a:ln w="19050"/>
            </c:spPr>
            <c:trendlineType val="poly"/>
            <c:order val="2"/>
            <c:intercept val="0"/>
          </c:trendline>
          <c:xVal>
            <c:numRef>
              <c:f>'Figure 3'!$A$34:$A$40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3'!$J$34:$J$40</c:f>
              <c:numCache>
                <c:formatCode>0.00E+00</c:formatCode>
                <c:ptCount val="7"/>
                <c:pt idx="0">
                  <c:v>1906666.6666666667</c:v>
                </c:pt>
                <c:pt idx="1">
                  <c:v>158340000</c:v>
                </c:pt>
                <c:pt idx="2">
                  <c:v>328083333.33333331</c:v>
                </c:pt>
                <c:pt idx="3">
                  <c:v>519860000</c:v>
                </c:pt>
                <c:pt idx="4">
                  <c:v>704375000</c:v>
                </c:pt>
                <c:pt idx="5">
                  <c:v>882500000</c:v>
                </c:pt>
                <c:pt idx="6">
                  <c:v>1018708333.3333334</c:v>
                </c:pt>
              </c:numCache>
            </c:numRef>
          </c:yVal>
        </c:ser>
        <c:axId val="129148800"/>
        <c:axId val="129146880"/>
      </c:scatterChart>
      <c:valAx>
        <c:axId val="129126400"/>
        <c:scaling>
          <c:orientation val="minMax"/>
          <c:max val="7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</c:title>
        <c:numFmt formatCode="0" sourceLinked="1"/>
        <c:tickLblPos val="nextTo"/>
        <c:crossAx val="129128320"/>
        <c:crossesAt val="0"/>
        <c:crossBetween val="midCat"/>
        <c:majorUnit val="12"/>
      </c:valAx>
      <c:valAx>
        <c:axId val="129128320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Xylose (g/L)</a:t>
                </a:r>
              </a:p>
            </c:rich>
          </c:tx>
          <c:layout>
            <c:manualLayout>
              <c:xMode val="edge"/>
              <c:yMode val="edge"/>
              <c:x val="1.0796438549691562E-2"/>
              <c:y val="0.33463235367930788"/>
            </c:manualLayout>
          </c:layout>
        </c:title>
        <c:numFmt formatCode="0" sourceLinked="0"/>
        <c:tickLblPos val="nextTo"/>
        <c:crossAx val="129126400"/>
        <c:crossesAt val="0"/>
        <c:crossBetween val="midCat"/>
        <c:majorUnit val="4"/>
      </c:valAx>
      <c:valAx>
        <c:axId val="129146880"/>
        <c:scaling>
          <c:logBase val="10"/>
          <c:orientation val="minMax"/>
          <c:min val="1000000"/>
        </c:scaling>
        <c:axPos val="r"/>
        <c:numFmt formatCode="#,##0" sourceLinked="0"/>
        <c:tickLblPos val="nextTo"/>
        <c:crossAx val="129148800"/>
        <c:crosses val="max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93505253104106956"/>
                <c:y val="0.1284062302431174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200" b="1" i="0" u="none" strike="noStrike" baseline="0"/>
                    <a:t>millions of cells </a:t>
                  </a:r>
                  <a:r>
                    <a:rPr lang="en-US"/>
                    <a:t>/ mL</a:t>
                  </a:r>
                </a:p>
              </c:rich>
            </c:tx>
          </c:dispUnitsLbl>
        </c:dispUnits>
      </c:valAx>
      <c:valAx>
        <c:axId val="129148800"/>
        <c:scaling>
          <c:orientation val="minMax"/>
        </c:scaling>
        <c:delete val="1"/>
        <c:axPos val="b"/>
        <c:numFmt formatCode="General" sourceLinked="1"/>
        <c:tickLblPos val="none"/>
        <c:crossAx val="129146880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0885710203130076"/>
          <c:y val="3.0541985171561613E-2"/>
          <c:w val="0.52955500906226138"/>
          <c:h val="0.1441768684023987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571464025449579"/>
          <c:y val="5.0547349464528615E-2"/>
          <c:w val="0.61635148042024834"/>
          <c:h val="0.76091537827844646"/>
        </c:manualLayout>
      </c:layout>
      <c:scatterChart>
        <c:scatterStyle val="lineMarker"/>
        <c:ser>
          <c:idx val="2"/>
          <c:order val="0"/>
          <c:tx>
            <c:v>UFVJM R150</c:v>
          </c:tx>
          <c:spPr>
            <a:ln w="25400">
              <a:noFill/>
            </a:ln>
          </c:spPr>
          <c:marker>
            <c:symbol val="x"/>
            <c:size val="7"/>
            <c:spPr>
              <a:noFill/>
              <a:ln w="15875">
                <a:solidFill>
                  <a:sysClr val="windowText" lastClr="000000"/>
                </a:solidFill>
              </a:ln>
            </c:spPr>
          </c:marker>
          <c:trendline>
            <c:spPr>
              <a:ln w="19050"/>
            </c:spPr>
            <c:trendlineType val="poly"/>
            <c:order val="2"/>
          </c:trendline>
          <c:errBars>
            <c:errDir val="y"/>
            <c:errBarType val="both"/>
            <c:errValType val="cust"/>
            <c:plus>
              <c:numRef>
                <c:f>'Figure 3'!$L$23:$L$29</c:f>
                <c:numCache>
                  <c:formatCode>General</c:formatCode>
                  <c:ptCount val="7"/>
                  <c:pt idx="0">
                    <c:v>1.77</c:v>
                  </c:pt>
                  <c:pt idx="1">
                    <c:v>1.0900000000000001</c:v>
                  </c:pt>
                  <c:pt idx="2">
                    <c:v>1.71</c:v>
                  </c:pt>
                  <c:pt idx="3">
                    <c:v>0.7</c:v>
                  </c:pt>
                  <c:pt idx="4">
                    <c:v>0.22</c:v>
                  </c:pt>
                  <c:pt idx="5">
                    <c:v>0.01</c:v>
                  </c:pt>
                  <c:pt idx="6">
                    <c:v>0.01</c:v>
                  </c:pt>
                </c:numCache>
              </c:numRef>
            </c:plus>
            <c:minus>
              <c:numRef>
                <c:f>'Figure 3'!$L$23:$L$29</c:f>
                <c:numCache>
                  <c:formatCode>General</c:formatCode>
                  <c:ptCount val="7"/>
                  <c:pt idx="0">
                    <c:v>1.77</c:v>
                  </c:pt>
                  <c:pt idx="1">
                    <c:v>1.0900000000000001</c:v>
                  </c:pt>
                  <c:pt idx="2">
                    <c:v>1.71</c:v>
                  </c:pt>
                  <c:pt idx="3">
                    <c:v>0.7</c:v>
                  </c:pt>
                  <c:pt idx="4">
                    <c:v>0.22</c:v>
                  </c:pt>
                  <c:pt idx="5">
                    <c:v>0.01</c:v>
                  </c:pt>
                  <c:pt idx="6">
                    <c:v>0.01</c:v>
                  </c:pt>
                </c:numCache>
              </c:numRef>
            </c:minus>
          </c:errBars>
          <c:xVal>
            <c:numRef>
              <c:f>'Figure 3'!$J$23:$J$29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3'!$K$23:$K$29</c:f>
              <c:numCache>
                <c:formatCode>0.0</c:formatCode>
                <c:ptCount val="7"/>
                <c:pt idx="0">
                  <c:v>17.55</c:v>
                </c:pt>
                <c:pt idx="1">
                  <c:v>10.44</c:v>
                </c:pt>
                <c:pt idx="2">
                  <c:v>8.8800000000000008</c:v>
                </c:pt>
                <c:pt idx="3">
                  <c:v>6.5</c:v>
                </c:pt>
                <c:pt idx="4">
                  <c:v>2.75</c:v>
                </c:pt>
                <c:pt idx="5">
                  <c:v>0.05</c:v>
                </c:pt>
                <c:pt idx="6">
                  <c:v>0.13</c:v>
                </c:pt>
              </c:numCache>
            </c:numRef>
          </c:yVal>
        </c:ser>
        <c:axId val="129333504"/>
        <c:axId val="129343872"/>
      </c:scatterChart>
      <c:scatterChart>
        <c:scatterStyle val="lineMarker"/>
        <c:ser>
          <c:idx val="0"/>
          <c:order val="1"/>
          <c:tx>
            <c:v>Crescimento</c:v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 w="15875">
                <a:solidFill>
                  <a:sysClr val="windowText" lastClr="000000"/>
                </a:solidFill>
              </a:ln>
            </c:spPr>
          </c:marker>
          <c:trendline>
            <c:trendlineType val="log"/>
          </c:trendline>
          <c:trendline>
            <c:spPr>
              <a:ln w="19050"/>
            </c:spPr>
            <c:trendlineType val="poly"/>
            <c:order val="2"/>
            <c:intercept val="0"/>
          </c:trendline>
          <c:xVal>
            <c:numRef>
              <c:f>'Figure 3'!$A$34:$A$40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'Figure 3'!$O$34:$O$40</c:f>
              <c:numCache>
                <c:formatCode>0.00E+00</c:formatCode>
                <c:ptCount val="7"/>
                <c:pt idx="0">
                  <c:v>458333.33333333343</c:v>
                </c:pt>
                <c:pt idx="1">
                  <c:v>10688333.333333334</c:v>
                </c:pt>
                <c:pt idx="2">
                  <c:v>4908333.333333333</c:v>
                </c:pt>
                <c:pt idx="3">
                  <c:v>56208333.333333336</c:v>
                </c:pt>
                <c:pt idx="4">
                  <c:v>45375000</c:v>
                </c:pt>
                <c:pt idx="5">
                  <c:v>81266666.666666672</c:v>
                </c:pt>
                <c:pt idx="6">
                  <c:v>117300000</c:v>
                </c:pt>
              </c:numCache>
            </c:numRef>
          </c:yVal>
        </c:ser>
        <c:axId val="129347968"/>
        <c:axId val="129345792"/>
      </c:scatterChart>
      <c:valAx>
        <c:axId val="129333504"/>
        <c:scaling>
          <c:orientation val="minMax"/>
          <c:max val="7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</c:title>
        <c:numFmt formatCode="0" sourceLinked="1"/>
        <c:tickLblPos val="nextTo"/>
        <c:crossAx val="129343872"/>
        <c:crossesAt val="0"/>
        <c:crossBetween val="midCat"/>
        <c:majorUnit val="12"/>
      </c:valAx>
      <c:valAx>
        <c:axId val="129343872"/>
        <c:scaling>
          <c:orientation val="minMax"/>
          <c:max val="2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Xylose (g/L)</a:t>
                </a:r>
              </a:p>
            </c:rich>
          </c:tx>
          <c:layout>
            <c:manualLayout>
              <c:xMode val="edge"/>
              <c:yMode val="edge"/>
              <c:x val="1.0796438549691562E-2"/>
              <c:y val="0.33463235367930788"/>
            </c:manualLayout>
          </c:layout>
        </c:title>
        <c:numFmt formatCode="0" sourceLinked="0"/>
        <c:tickLblPos val="nextTo"/>
        <c:crossAx val="129333504"/>
        <c:crossesAt val="0"/>
        <c:crossBetween val="midCat"/>
        <c:majorUnit val="4"/>
      </c:valAx>
      <c:valAx>
        <c:axId val="129345792"/>
        <c:scaling>
          <c:logBase val="10"/>
          <c:orientation val="minMax"/>
          <c:min val="100000"/>
        </c:scaling>
        <c:axPos val="r"/>
        <c:numFmt formatCode="#,##0" sourceLinked="0"/>
        <c:tickLblPos val="nextTo"/>
        <c:crossAx val="129347968"/>
        <c:crosses val="max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93581661891117474"/>
                <c:y val="0.14787095043776471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200" b="1" i="0" u="none" strike="noStrike" baseline="0"/>
                    <a:t>millions of cells </a:t>
                  </a:r>
                  <a:r>
                    <a:rPr lang="en-US"/>
                    <a:t>/ mL</a:t>
                  </a:r>
                </a:p>
              </c:rich>
            </c:tx>
          </c:dispUnitsLbl>
        </c:dispUnits>
      </c:valAx>
      <c:valAx>
        <c:axId val="129347968"/>
        <c:scaling>
          <c:orientation val="minMax"/>
        </c:scaling>
        <c:delete val="1"/>
        <c:axPos val="b"/>
        <c:numFmt formatCode="General" sourceLinked="1"/>
        <c:tickLblPos val="none"/>
        <c:crossAx val="129345792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39420616835503"/>
          <c:y val="3.0541985171561613E-2"/>
          <c:w val="0.45940783190066903"/>
          <c:h val="0.11497978811042781"/>
        </c:manualLayout>
      </c:layout>
    </c:legend>
    <c:plotVisOnly val="1"/>
    <c:dispBlanksAs val="gap"/>
  </c:chart>
  <c:spPr>
    <a:noFill/>
    <a:ln w="25400" cap="flat" cmpd="sng" algn="ctr">
      <a:noFill/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738290735048493"/>
          <c:y val="5.1400554097404488E-2"/>
          <c:w val="0.77187895630693326"/>
          <c:h val="0.73444808982210552"/>
        </c:manualLayout>
      </c:layout>
      <c:scatterChart>
        <c:scatterStyle val="smoothMarker"/>
        <c:ser>
          <c:idx val="0"/>
          <c:order val="0"/>
          <c:tx>
            <c:strRef>
              <c:f>'Figure 4'!$I$4</c:f>
              <c:strCache>
                <c:ptCount val="1"/>
                <c:pt idx="0">
                  <c:v>UFVJM - R10</c:v>
                </c:pt>
              </c:strCache>
            </c:strRef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circle"/>
            <c:size val="7"/>
            <c:spPr>
              <a:noFill/>
              <a:ln w="12700">
                <a:solidFill>
                  <a:prstClr val="black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'Figure 4'!$J$5:$J$12</c:f>
                <c:numCache>
                  <c:formatCode>General</c:formatCode>
                  <c:ptCount val="8"/>
                  <c:pt idx="0">
                    <c:v>0.45415902553507703</c:v>
                  </c:pt>
                  <c:pt idx="1">
                    <c:v>3.806657788313371</c:v>
                  </c:pt>
                  <c:pt idx="2">
                    <c:v>1.233430537614298</c:v>
                  </c:pt>
                  <c:pt idx="3">
                    <c:v>2.7333476261348539</c:v>
                  </c:pt>
                  <c:pt idx="4">
                    <c:v>0.56116185649617667</c:v>
                  </c:pt>
                  <c:pt idx="5">
                    <c:v>0.1341698886178877</c:v>
                  </c:pt>
                  <c:pt idx="6">
                    <c:v>1.8822793429160583</c:v>
                  </c:pt>
                  <c:pt idx="7">
                    <c:v>1.8981216967573442</c:v>
                  </c:pt>
                </c:numCache>
              </c:numRef>
            </c:plus>
            <c:minus>
              <c:numRef>
                <c:f>'Figure 4'!$J$5:$J$12</c:f>
                <c:numCache>
                  <c:formatCode>General</c:formatCode>
                  <c:ptCount val="8"/>
                  <c:pt idx="0">
                    <c:v>0.45415902553507703</c:v>
                  </c:pt>
                  <c:pt idx="1">
                    <c:v>3.806657788313371</c:v>
                  </c:pt>
                  <c:pt idx="2">
                    <c:v>1.233430537614298</c:v>
                  </c:pt>
                  <c:pt idx="3">
                    <c:v>2.7333476261348539</c:v>
                  </c:pt>
                  <c:pt idx="4">
                    <c:v>0.56116185649617667</c:v>
                  </c:pt>
                  <c:pt idx="5">
                    <c:v>0.1341698886178877</c:v>
                  </c:pt>
                  <c:pt idx="6">
                    <c:v>1.8822793429160583</c:v>
                  </c:pt>
                  <c:pt idx="7">
                    <c:v>1.8981216967573442</c:v>
                  </c:pt>
                </c:numCache>
              </c:numRef>
            </c:minus>
          </c:errBars>
          <c:xVal>
            <c:numRef>
              <c:f>'Figure 4'!$H$5:$H$12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'Figure 4'!$I$5:$I$12</c:f>
              <c:numCache>
                <c:formatCode>0.000</c:formatCode>
                <c:ptCount val="8"/>
                <c:pt idx="0">
                  <c:v>2.0871443641246592</c:v>
                </c:pt>
                <c:pt idx="1">
                  <c:v>9.8158786772456494</c:v>
                </c:pt>
                <c:pt idx="2">
                  <c:v>6.1604636378462772</c:v>
                </c:pt>
                <c:pt idx="3">
                  <c:v>11.789601510759274</c:v>
                </c:pt>
                <c:pt idx="4">
                  <c:v>15.138914048661505</c:v>
                </c:pt>
                <c:pt idx="5">
                  <c:v>16.431469837641153</c:v>
                </c:pt>
                <c:pt idx="6">
                  <c:v>25.010005431301455</c:v>
                </c:pt>
                <c:pt idx="7">
                  <c:v>25.864326242440598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4'!$K$4</c:f>
              <c:strCache>
                <c:ptCount val="1"/>
                <c:pt idx="0">
                  <c:v>UFVJM - R131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pPr>
              <a:noFill/>
              <a:ln w="15875">
                <a:solidFill>
                  <a:prstClr val="black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'Figure 4'!$L$5:$L$12</c:f>
                <c:numCache>
                  <c:formatCode>General</c:formatCode>
                  <c:ptCount val="8"/>
                  <c:pt idx="0">
                    <c:v>1.4356299430331397E-2</c:v>
                  </c:pt>
                  <c:pt idx="1">
                    <c:v>0.14897342044808781</c:v>
                  </c:pt>
                  <c:pt idx="2">
                    <c:v>0.76804380951435547</c:v>
                  </c:pt>
                  <c:pt idx="3">
                    <c:v>0.71060000000000301</c:v>
                  </c:pt>
                  <c:pt idx="4">
                    <c:v>2.8337530326406366</c:v>
                  </c:pt>
                  <c:pt idx="5">
                    <c:v>0.39031237489997272</c:v>
                  </c:pt>
                  <c:pt idx="6">
                    <c:v>0.9313106803497061</c:v>
                  </c:pt>
                  <c:pt idx="7">
                    <c:v>0.94889519091070362</c:v>
                  </c:pt>
                </c:numCache>
              </c:numRef>
            </c:plus>
            <c:minus>
              <c:numRef>
                <c:f>'Figure 4'!$L$5:$L$12</c:f>
                <c:numCache>
                  <c:formatCode>General</c:formatCode>
                  <c:ptCount val="8"/>
                  <c:pt idx="0">
                    <c:v>1.4356299430331397E-2</c:v>
                  </c:pt>
                  <c:pt idx="1">
                    <c:v>0.14897342044808781</c:v>
                  </c:pt>
                  <c:pt idx="2">
                    <c:v>0.76804380951435547</c:v>
                  </c:pt>
                  <c:pt idx="3">
                    <c:v>0.71060000000000301</c:v>
                  </c:pt>
                  <c:pt idx="4">
                    <c:v>2.8337530326406366</c:v>
                  </c:pt>
                  <c:pt idx="5">
                    <c:v>0.39031237489997272</c:v>
                  </c:pt>
                  <c:pt idx="6">
                    <c:v>0.9313106803497061</c:v>
                  </c:pt>
                  <c:pt idx="7">
                    <c:v>0.94889519091070362</c:v>
                  </c:pt>
                </c:numCache>
              </c:numRef>
            </c:minus>
          </c:errBars>
          <c:xVal>
            <c:numRef>
              <c:f>'Figure 4'!$H$5:$H$12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'Figure 4'!$K$5:$K$12</c:f>
              <c:numCache>
                <c:formatCode>0.000</c:formatCode>
                <c:ptCount val="8"/>
                <c:pt idx="0">
                  <c:v>3.8133333333333332E-2</c:v>
                </c:pt>
                <c:pt idx="1">
                  <c:v>3.1667999999999998</c:v>
                </c:pt>
                <c:pt idx="2">
                  <c:v>6.5616666666666665</c:v>
                </c:pt>
                <c:pt idx="3">
                  <c:v>10.3972</c:v>
                </c:pt>
                <c:pt idx="4">
                  <c:v>14.0875</c:v>
                </c:pt>
                <c:pt idx="5">
                  <c:v>17.649999999999999</c:v>
                </c:pt>
                <c:pt idx="6">
                  <c:v>20.374166666666664</c:v>
                </c:pt>
                <c:pt idx="7">
                  <c:v>20.201666666666664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4'!$M$4</c:f>
              <c:strCache>
                <c:ptCount val="1"/>
                <c:pt idx="0">
                  <c:v>UFVJM - R150</c:v>
                </c:pt>
              </c:strCache>
            </c:strRef>
          </c:tx>
          <c:spPr>
            <a:ln w="22225">
              <a:solidFill>
                <a:prstClr val="black"/>
              </a:solidFill>
              <a:prstDash val="lgDashDot"/>
            </a:ln>
          </c:spPr>
          <c:marker>
            <c:symbol val="triangle"/>
            <c:size val="7"/>
            <c:spPr>
              <a:noFill/>
              <a:ln w="12700">
                <a:solidFill>
                  <a:prstClr val="black"/>
                </a:solidFill>
              </a:ln>
            </c:spPr>
          </c:marker>
          <c:trendline>
            <c:trendlineType val="log"/>
          </c:trendline>
          <c:trendline>
            <c:trendlineType val="power"/>
          </c:trendline>
          <c:errBars>
            <c:errDir val="y"/>
            <c:errBarType val="both"/>
            <c:errValType val="cust"/>
            <c:plus>
              <c:numRef>
                <c:f>'Figure 4'!$N$5:$N$12</c:f>
                <c:numCache>
                  <c:formatCode>General</c:formatCode>
                  <c:ptCount val="8"/>
                  <c:pt idx="0">
                    <c:v>3.4641016151377574E-2</c:v>
                  </c:pt>
                  <c:pt idx="1">
                    <c:v>0.3116208559523736</c:v>
                  </c:pt>
                  <c:pt idx="2">
                    <c:v>1.356387786180699</c:v>
                  </c:pt>
                  <c:pt idx="3">
                    <c:v>0.6607086272807503</c:v>
                  </c:pt>
                  <c:pt idx="4">
                    <c:v>0.56939324756286225</c:v>
                  </c:pt>
                  <c:pt idx="5">
                    <c:v>1.0929924504682673</c:v>
                  </c:pt>
                  <c:pt idx="6">
                    <c:v>0.80805853119259463</c:v>
                  </c:pt>
                  <c:pt idx="7">
                    <c:v>0.96560917454380246</c:v>
                  </c:pt>
                </c:numCache>
              </c:numRef>
            </c:plus>
            <c:minus>
              <c:numRef>
                <c:f>'Figure 4'!$N$5:$N$12</c:f>
                <c:numCache>
                  <c:formatCode>General</c:formatCode>
                  <c:ptCount val="8"/>
                  <c:pt idx="0">
                    <c:v>3.4641016151377574E-2</c:v>
                  </c:pt>
                  <c:pt idx="1">
                    <c:v>0.3116208559523736</c:v>
                  </c:pt>
                  <c:pt idx="2">
                    <c:v>1.356387786180699</c:v>
                  </c:pt>
                  <c:pt idx="3">
                    <c:v>0.6607086272807503</c:v>
                  </c:pt>
                  <c:pt idx="4">
                    <c:v>0.56939324756286225</c:v>
                  </c:pt>
                  <c:pt idx="5">
                    <c:v>1.0929924504682673</c:v>
                  </c:pt>
                  <c:pt idx="6">
                    <c:v>0.80805853119259463</c:v>
                  </c:pt>
                  <c:pt idx="7">
                    <c:v>0.96560917454380246</c:v>
                  </c:pt>
                </c:numCache>
              </c:numRef>
            </c:minus>
          </c:errBars>
          <c:xVal>
            <c:numRef>
              <c:f>'Figure 4'!$H$5:$H$12</c:f>
              <c:numCache>
                <c:formatCode>General</c:formatCode>
                <c:ptCount val="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96</c:v>
                </c:pt>
              </c:numCache>
            </c:numRef>
          </c:xVal>
          <c:yVal>
            <c:numRef>
              <c:f>'Figure 4'!$M$5:$M$12</c:f>
              <c:numCache>
                <c:formatCode>0.000</c:formatCode>
                <c:ptCount val="8"/>
                <c:pt idx="0">
                  <c:v>1.21</c:v>
                </c:pt>
                <c:pt idx="1">
                  <c:v>5.3668319269968148</c:v>
                </c:pt>
                <c:pt idx="2">
                  <c:v>4.7919913056713055</c:v>
                </c:pt>
                <c:pt idx="3">
                  <c:v>16.173549225273071</c:v>
                </c:pt>
                <c:pt idx="4">
                  <c:v>15.715580671782035</c:v>
                </c:pt>
                <c:pt idx="5">
                  <c:v>20.289685651131805</c:v>
                </c:pt>
                <c:pt idx="6">
                  <c:v>24.301578554855151</c:v>
                </c:pt>
                <c:pt idx="7">
                  <c:v>25.476420928194997</c:v>
                </c:pt>
              </c:numCache>
            </c:numRef>
          </c:yVal>
          <c:smooth val="1"/>
        </c:ser>
        <c:axId val="129425792"/>
        <c:axId val="129427712"/>
      </c:scatterChart>
      <c:valAx>
        <c:axId val="129425792"/>
        <c:scaling>
          <c:orientation val="minMax"/>
          <c:max val="100"/>
          <c:min val="-5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(hours)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9427712"/>
        <c:crossesAt val="1.0000000000000005E-2"/>
        <c:crossBetween val="midCat"/>
        <c:majorUnit val="15"/>
      </c:valAx>
      <c:valAx>
        <c:axId val="129427712"/>
        <c:scaling>
          <c:logBase val="10"/>
          <c:orientation val="minMax"/>
          <c:max val="100"/>
          <c:min val="1.0000000000000004E-2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Biomass (g L</a:t>
                </a:r>
                <a:r>
                  <a:rPr lang="en-US" sz="1600" baseline="30000"/>
                  <a:t>-1</a:t>
                </a:r>
                <a:r>
                  <a:rPr lang="en-US" sz="1600"/>
                  <a:t>)</a:t>
                </a:r>
              </a:p>
            </c:rich>
          </c:tx>
          <c:layout/>
        </c:title>
        <c:numFmt formatCode="0.0" sourceLinked="0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9425792"/>
        <c:crossesAt val="-10"/>
        <c:crossBetween val="midCat"/>
      </c:valAx>
    </c:plotArea>
    <c:legend>
      <c:legendPos val="r"/>
      <c:layout>
        <c:manualLayout>
          <c:xMode val="edge"/>
          <c:yMode val="edge"/>
          <c:x val="0.46475416553355564"/>
          <c:y val="0.43175044551101388"/>
          <c:w val="0.3865627778840105"/>
          <c:h val="0.24377611150016226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114300</xdr:rowOff>
    </xdr:from>
    <xdr:to>
      <xdr:col>11</xdr:col>
      <xdr:colOff>314325</xdr:colOff>
      <xdr:row>18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6</xdr:col>
      <xdr:colOff>47625</xdr:colOff>
      <xdr:row>18</xdr:row>
      <xdr:rowOff>133350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11</xdr:col>
      <xdr:colOff>238125</xdr:colOff>
      <xdr:row>18</xdr:row>
      <xdr:rowOff>133350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276225</xdr:colOff>
      <xdr:row>18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14</xdr:row>
      <xdr:rowOff>190499</xdr:rowOff>
    </xdr:from>
    <xdr:to>
      <xdr:col>15</xdr:col>
      <xdr:colOff>219074</xdr:colOff>
      <xdr:row>38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E27" sqref="E27"/>
    </sheetView>
  </sheetViews>
  <sheetFormatPr defaultRowHeight="15"/>
  <sheetData>
    <row r="2" spans="1:3">
      <c r="B2" s="1" t="s">
        <v>0</v>
      </c>
    </row>
    <row r="3" spans="1:3">
      <c r="A3">
        <v>0</v>
      </c>
      <c r="B3">
        <v>0.19900000000000001</v>
      </c>
      <c r="C3">
        <f t="shared" ref="C3:C8" si="0">B3-0.199</f>
        <v>0</v>
      </c>
    </row>
    <row r="4" spans="1:3">
      <c r="A4">
        <v>0.2</v>
      </c>
      <c r="B4">
        <v>0.115</v>
      </c>
      <c r="C4" s="1">
        <f t="shared" si="0"/>
        <v>-8.4000000000000005E-2</v>
      </c>
    </row>
    <row r="5" spans="1:3">
      <c r="A5">
        <v>0.4</v>
      </c>
      <c r="B5">
        <v>0.26300000000000001</v>
      </c>
      <c r="C5" s="1">
        <f t="shared" si="0"/>
        <v>6.4000000000000001E-2</v>
      </c>
    </row>
    <row r="6" spans="1:3">
      <c r="A6">
        <v>0.6</v>
      </c>
      <c r="B6">
        <v>0.30599999999999999</v>
      </c>
      <c r="C6" s="1">
        <f t="shared" si="0"/>
        <v>0.10699999999999998</v>
      </c>
    </row>
    <row r="7" spans="1:3">
      <c r="A7">
        <v>0.8</v>
      </c>
      <c r="B7">
        <v>0.35699999999999998</v>
      </c>
      <c r="C7" s="1">
        <f t="shared" si="0"/>
        <v>0.15799999999999997</v>
      </c>
    </row>
    <row r="8" spans="1:3">
      <c r="A8">
        <v>1</v>
      </c>
      <c r="B8">
        <v>0.436</v>
      </c>
      <c r="C8" s="1">
        <f t="shared" si="0"/>
        <v>0.23699999999999999</v>
      </c>
    </row>
    <row r="11" spans="1:3">
      <c r="B11" s="1">
        <v>0</v>
      </c>
      <c r="C11">
        <v>0</v>
      </c>
    </row>
    <row r="12" spans="1:3">
      <c r="B12" s="1">
        <v>0.2</v>
      </c>
    </row>
    <row r="13" spans="1:3">
      <c r="B13" s="1">
        <v>0.4</v>
      </c>
      <c r="C13">
        <v>6.4000000000000001E-2</v>
      </c>
    </row>
    <row r="14" spans="1:3">
      <c r="B14" s="1">
        <v>0.6</v>
      </c>
      <c r="C14">
        <v>0.10699999999999998</v>
      </c>
    </row>
    <row r="15" spans="1:3">
      <c r="B15" s="1">
        <v>0.8</v>
      </c>
      <c r="C15">
        <v>0.15799999999999997</v>
      </c>
    </row>
    <row r="16" spans="1:3">
      <c r="B16" s="1">
        <v>1</v>
      </c>
      <c r="C16">
        <v>0.23699999999999999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topLeftCell="A31" workbookViewId="0">
      <selection activeCell="A49" sqref="A49"/>
    </sheetView>
  </sheetViews>
  <sheetFormatPr defaultRowHeight="15"/>
  <cols>
    <col min="1" max="1" width="21.7109375" bestFit="1" customWidth="1"/>
    <col min="3" max="3" width="10.7109375" bestFit="1" customWidth="1"/>
    <col min="4" max="6" width="11.7109375" bestFit="1" customWidth="1"/>
    <col min="7" max="7" width="14" customWidth="1"/>
    <col min="8" max="8" width="13.7109375" bestFit="1" customWidth="1"/>
    <col min="9" max="9" width="11.140625" bestFit="1" customWidth="1"/>
    <col min="10" max="12" width="11.7109375" bestFit="1" customWidth="1"/>
  </cols>
  <sheetData>
    <row r="1" spans="2:19" s="1" customFormat="1"/>
    <row r="2" spans="2:19" s="1" customFormat="1">
      <c r="D2" s="1" t="s">
        <v>8</v>
      </c>
    </row>
    <row r="3" spans="2:19" s="1" customFormat="1"/>
    <row r="4" spans="2:19" s="1" customFormat="1"/>
    <row r="5" spans="2:19" s="1" customForma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2:19" s="1" customForma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s="1" customForma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1" customForma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9" s="1" customForma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2:19" s="1" customForma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s="1" customForma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s="1" customForma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19" s="1" customForma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s="1" customForma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s="1" customForma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19" s="1" customForma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24" s="1" customForma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24" s="1" customForma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24" s="1" customForma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24" s="1" customFormat="1">
      <c r="G20" s="8"/>
    </row>
    <row r="21" spans="1:24">
      <c r="B21" s="12"/>
      <c r="C21" s="12" t="s">
        <v>2</v>
      </c>
      <c r="D21" s="12"/>
      <c r="E21" s="1"/>
      <c r="F21" s="18"/>
      <c r="G21" s="18" t="s">
        <v>3</v>
      </c>
      <c r="H21" s="18"/>
      <c r="J21" s="19"/>
      <c r="K21" s="19" t="s">
        <v>4</v>
      </c>
      <c r="L21" s="19"/>
      <c r="Q21" s="1"/>
      <c r="W21" s="1"/>
    </row>
    <row r="22" spans="1:24">
      <c r="B22" s="28" t="s">
        <v>6</v>
      </c>
      <c r="C22" s="28" t="s">
        <v>1</v>
      </c>
      <c r="D22" s="28" t="s">
        <v>5</v>
      </c>
      <c r="E22" s="8"/>
      <c r="F22" s="25" t="s">
        <v>6</v>
      </c>
      <c r="G22" s="25" t="s">
        <v>1</v>
      </c>
      <c r="H22" s="25" t="s">
        <v>5</v>
      </c>
      <c r="I22" s="8"/>
      <c r="J22" s="22" t="s">
        <v>6</v>
      </c>
      <c r="K22" s="22" t="s">
        <v>1</v>
      </c>
      <c r="L22" s="22" t="s">
        <v>5</v>
      </c>
      <c r="Q22" s="1"/>
      <c r="T22" s="1"/>
      <c r="U22" s="1"/>
      <c r="V22" s="1"/>
      <c r="W22" s="1"/>
      <c r="X22" s="1"/>
    </row>
    <row r="23" spans="1:24">
      <c r="B23" s="29">
        <v>0</v>
      </c>
      <c r="C23" s="30">
        <v>14.71</v>
      </c>
      <c r="D23" s="30">
        <v>3.2</v>
      </c>
      <c r="E23" s="6"/>
      <c r="F23" s="26">
        <v>0</v>
      </c>
      <c r="G23" s="27">
        <v>15.4</v>
      </c>
      <c r="H23" s="27">
        <v>2.4300000000000002</v>
      </c>
      <c r="I23" s="6"/>
      <c r="J23" s="23">
        <v>0</v>
      </c>
      <c r="K23" s="24">
        <v>17.55</v>
      </c>
      <c r="L23" s="24">
        <v>1.77</v>
      </c>
      <c r="Q23" s="6"/>
      <c r="S23" s="4"/>
      <c r="T23" s="7"/>
      <c r="U23" s="6"/>
      <c r="V23" s="5"/>
      <c r="W23" s="6"/>
      <c r="X23" s="5"/>
    </row>
    <row r="24" spans="1:24">
      <c r="B24" s="29">
        <v>12</v>
      </c>
      <c r="C24" s="30">
        <v>10.48</v>
      </c>
      <c r="D24" s="30">
        <v>2.4900000000000002</v>
      </c>
      <c r="E24" s="6"/>
      <c r="F24" s="26">
        <v>12</v>
      </c>
      <c r="G24" s="27">
        <v>9.9600000000000009</v>
      </c>
      <c r="H24" s="27">
        <v>2.56</v>
      </c>
      <c r="I24" s="6"/>
      <c r="J24" s="23">
        <v>12</v>
      </c>
      <c r="K24" s="24">
        <v>10.44</v>
      </c>
      <c r="L24" s="24">
        <v>1.0900000000000001</v>
      </c>
      <c r="Q24" s="6"/>
      <c r="S24" s="4"/>
      <c r="T24" s="7"/>
      <c r="U24" s="6"/>
      <c r="V24" s="5"/>
      <c r="W24" s="6"/>
      <c r="X24" s="5"/>
    </row>
    <row r="25" spans="1:24">
      <c r="B25" s="29">
        <v>24</v>
      </c>
      <c r="C25" s="30">
        <v>8.3000000000000007</v>
      </c>
      <c r="D25" s="30">
        <v>1.74</v>
      </c>
      <c r="E25" s="6"/>
      <c r="F25" s="26">
        <v>24</v>
      </c>
      <c r="G25" s="27">
        <v>8.5299999999999994</v>
      </c>
      <c r="H25" s="27">
        <v>2.77</v>
      </c>
      <c r="I25" s="6"/>
      <c r="J25" s="23">
        <v>24</v>
      </c>
      <c r="K25" s="24">
        <v>8.8800000000000008</v>
      </c>
      <c r="L25" s="24">
        <v>1.71</v>
      </c>
      <c r="Q25" s="6"/>
      <c r="S25" s="4"/>
      <c r="T25" s="7"/>
      <c r="U25" s="6"/>
      <c r="V25" s="5"/>
      <c r="W25" s="6"/>
      <c r="X25" s="5"/>
    </row>
    <row r="26" spans="1:24">
      <c r="B26" s="29">
        <v>36</v>
      </c>
      <c r="C26" s="30">
        <v>5.0599999999999996</v>
      </c>
      <c r="D26" s="30">
        <v>1.1599999999999999</v>
      </c>
      <c r="E26" s="6"/>
      <c r="F26" s="26">
        <v>36</v>
      </c>
      <c r="G26" s="27">
        <v>4.18</v>
      </c>
      <c r="H26" s="27">
        <v>1.01</v>
      </c>
      <c r="I26" s="6"/>
      <c r="J26" s="23">
        <v>36</v>
      </c>
      <c r="K26" s="24">
        <v>6.5</v>
      </c>
      <c r="L26" s="24">
        <v>0.7</v>
      </c>
      <c r="Q26" s="6"/>
      <c r="S26" s="4"/>
      <c r="T26" s="7"/>
      <c r="U26" s="6"/>
      <c r="V26" s="5"/>
      <c r="W26" s="6"/>
      <c r="X26" s="5"/>
    </row>
    <row r="27" spans="1:24">
      <c r="B27" s="29">
        <v>48</v>
      </c>
      <c r="C27" s="30">
        <v>1.94</v>
      </c>
      <c r="D27" s="30">
        <v>0.43</v>
      </c>
      <c r="E27" s="6"/>
      <c r="F27" s="26">
        <v>48</v>
      </c>
      <c r="G27" s="27">
        <v>0.09</v>
      </c>
      <c r="H27" s="27">
        <v>0.01</v>
      </c>
      <c r="I27" s="6"/>
      <c r="J27" s="23">
        <v>48</v>
      </c>
      <c r="K27" s="24">
        <v>2.75</v>
      </c>
      <c r="L27" s="24">
        <v>0.22</v>
      </c>
      <c r="Q27" s="6"/>
      <c r="S27" s="4"/>
      <c r="T27" s="7"/>
      <c r="U27" s="6"/>
      <c r="V27" s="5"/>
      <c r="W27" s="6"/>
      <c r="X27" s="5"/>
    </row>
    <row r="28" spans="1:24">
      <c r="B28" s="29">
        <v>60</v>
      </c>
      <c r="C28" s="30">
        <v>0.04</v>
      </c>
      <c r="D28" s="30">
        <v>0.01</v>
      </c>
      <c r="E28" s="6"/>
      <c r="F28" s="26">
        <v>60</v>
      </c>
      <c r="G28" s="27">
        <v>0.05</v>
      </c>
      <c r="H28" s="27">
        <v>6.4792416328109878E-3</v>
      </c>
      <c r="I28" s="6"/>
      <c r="J28" s="23">
        <v>60</v>
      </c>
      <c r="K28" s="24">
        <v>0.05</v>
      </c>
      <c r="L28" s="24">
        <v>0.01</v>
      </c>
      <c r="Q28" s="6"/>
      <c r="S28" s="4"/>
      <c r="T28" s="7"/>
      <c r="U28" s="6"/>
      <c r="V28" s="5"/>
      <c r="W28" s="6"/>
      <c r="X28" s="5"/>
    </row>
    <row r="29" spans="1:24">
      <c r="B29" s="29">
        <v>72</v>
      </c>
      <c r="C29" s="30">
        <v>0.1</v>
      </c>
      <c r="D29" s="30">
        <v>7.0000000000000007E-2</v>
      </c>
      <c r="E29" s="6"/>
      <c r="F29" s="26">
        <v>72</v>
      </c>
      <c r="G29" s="27">
        <v>0.12</v>
      </c>
      <c r="H29" s="27">
        <v>0.09</v>
      </c>
      <c r="I29" s="6"/>
      <c r="J29" s="23">
        <v>72</v>
      </c>
      <c r="K29" s="24">
        <v>0.13</v>
      </c>
      <c r="L29" s="24">
        <v>0.01</v>
      </c>
      <c r="Q29" s="6"/>
      <c r="S29" s="4"/>
      <c r="T29" s="7"/>
      <c r="U29" s="6"/>
      <c r="V29" s="5"/>
      <c r="W29" s="6"/>
      <c r="X29" s="5"/>
    </row>
    <row r="31" spans="1:24">
      <c r="B31" s="10"/>
      <c r="C31" s="10"/>
      <c r="D31" s="11"/>
      <c r="E31" s="10"/>
      <c r="G31" s="1" t="s">
        <v>40</v>
      </c>
    </row>
    <row r="32" spans="1:24">
      <c r="A32" s="2"/>
      <c r="B32" s="12"/>
      <c r="C32" s="12"/>
      <c r="D32" s="13"/>
      <c r="E32" s="12" t="s">
        <v>2</v>
      </c>
      <c r="F32" s="13"/>
      <c r="G32" s="15"/>
      <c r="H32" s="15"/>
      <c r="I32" s="16"/>
      <c r="J32" s="15" t="s">
        <v>3</v>
      </c>
      <c r="K32" s="16"/>
      <c r="L32" s="19"/>
      <c r="M32" s="19"/>
      <c r="N32" s="20"/>
      <c r="O32" s="19" t="s">
        <v>4</v>
      </c>
      <c r="P32" s="20"/>
    </row>
    <row r="33" spans="1:22">
      <c r="A33" s="31" t="s">
        <v>6</v>
      </c>
      <c r="B33" s="13">
        <v>1</v>
      </c>
      <c r="C33" s="13">
        <v>2</v>
      </c>
      <c r="D33" s="13">
        <v>3</v>
      </c>
      <c r="E33" s="13" t="s">
        <v>7</v>
      </c>
      <c r="F33" s="13" t="s">
        <v>5</v>
      </c>
      <c r="G33" s="16">
        <v>1</v>
      </c>
      <c r="H33" s="16">
        <v>2</v>
      </c>
      <c r="I33" s="16">
        <v>3</v>
      </c>
      <c r="J33" s="16" t="s">
        <v>7</v>
      </c>
      <c r="K33" s="16" t="s">
        <v>5</v>
      </c>
      <c r="L33" s="20">
        <v>1</v>
      </c>
      <c r="M33" s="20">
        <v>2</v>
      </c>
      <c r="N33" s="20">
        <v>3</v>
      </c>
      <c r="O33" s="20" t="s">
        <v>7</v>
      </c>
      <c r="P33" s="20" t="s">
        <v>5</v>
      </c>
    </row>
    <row r="34" spans="1:22">
      <c r="A34" s="1">
        <v>0</v>
      </c>
      <c r="B34" s="14">
        <v>1485000.0000000002</v>
      </c>
      <c r="C34" s="14">
        <v>990000.00000000012</v>
      </c>
      <c r="D34" s="14">
        <v>1925000.0000000002</v>
      </c>
      <c r="E34" s="14">
        <f t="shared" ref="E34:E41" si="0">AVERAGE(B34:D34)</f>
        <v>1466666.666666667</v>
      </c>
      <c r="F34" s="14">
        <f t="shared" ref="F34:F41" si="1">STDEV(B34:D34)</f>
        <v>467769.53014634567</v>
      </c>
      <c r="G34" s="17">
        <v>2585000</v>
      </c>
      <c r="H34" s="17">
        <v>1980000.0000000002</v>
      </c>
      <c r="I34" s="17">
        <v>1155000</v>
      </c>
      <c r="J34" s="17">
        <f>AVERAGE(G34:I34)</f>
        <v>1906666.6666666667</v>
      </c>
      <c r="K34" s="17">
        <f>STDEV(G34:I34)</f>
        <v>717814.97151656915</v>
      </c>
      <c r="L34" s="21">
        <v>440000.00000000006</v>
      </c>
      <c r="M34" s="21">
        <v>495000.00000000006</v>
      </c>
      <c r="N34" s="21">
        <v>440000.00000000006</v>
      </c>
      <c r="O34" s="21">
        <f>AVERAGE(L34:N34)</f>
        <v>458333.33333333343</v>
      </c>
      <c r="P34" s="21">
        <f>STDEV(L34:N34)</f>
        <v>31754.264805429098</v>
      </c>
    </row>
    <row r="35" spans="1:22">
      <c r="A35" s="1">
        <v>12</v>
      </c>
      <c r="B35" s="14">
        <v>10065000</v>
      </c>
      <c r="C35" s="14">
        <v>12320000.000000002</v>
      </c>
      <c r="D35" s="14">
        <v>39050000</v>
      </c>
      <c r="E35" s="14">
        <f t="shared" si="0"/>
        <v>20478333.333333332</v>
      </c>
      <c r="F35" s="14">
        <f t="shared" si="1"/>
        <v>16123007.111991651</v>
      </c>
      <c r="G35" s="17">
        <v>160160000</v>
      </c>
      <c r="H35" s="17">
        <v>164710000</v>
      </c>
      <c r="I35" s="17">
        <v>150150000</v>
      </c>
      <c r="J35" s="17">
        <f t="shared" ref="J35:J41" si="2">AVERAGE(G35:I35)</f>
        <v>158340000</v>
      </c>
      <c r="K35" s="17">
        <f t="shared" ref="K35:K41" si="3">STDEV(G35:I35)</f>
        <v>7448671.0224039294</v>
      </c>
      <c r="L35" s="21">
        <v>6325000.0000000009</v>
      </c>
      <c r="M35" s="21">
        <v>20625000</v>
      </c>
      <c r="N35" s="21">
        <v>5115000</v>
      </c>
      <c r="O35" s="21">
        <f t="shared" ref="O35:O41" si="4">AVERAGE(L35:N35)</f>
        <v>10688333.333333334</v>
      </c>
      <c r="P35" s="21">
        <f t="shared" ref="P35:P41" si="5">STDEV(L35:N35)</f>
        <v>8626646.7027074508</v>
      </c>
    </row>
    <row r="36" spans="1:22">
      <c r="A36" s="1">
        <v>24</v>
      </c>
      <c r="B36" s="14">
        <v>9750000</v>
      </c>
      <c r="C36" s="14">
        <v>4615000</v>
      </c>
      <c r="D36" s="14">
        <v>8385000</v>
      </c>
      <c r="E36" s="14">
        <f t="shared" si="0"/>
        <v>7583333.333333333</v>
      </c>
      <c r="F36" s="14">
        <f t="shared" si="1"/>
        <v>2659710.1972458069</v>
      </c>
      <c r="G36" s="17">
        <v>337820000</v>
      </c>
      <c r="H36" s="17">
        <v>360680000</v>
      </c>
      <c r="I36" s="17">
        <v>285750000</v>
      </c>
      <c r="J36" s="17">
        <f t="shared" si="2"/>
        <v>328083333.33333331</v>
      </c>
      <c r="K36" s="17">
        <f t="shared" si="3"/>
        <v>38402190.47571823</v>
      </c>
      <c r="L36" s="21">
        <v>3100000</v>
      </c>
      <c r="M36" s="21">
        <v>3875000</v>
      </c>
      <c r="N36" s="21">
        <v>7750000</v>
      </c>
      <c r="O36" s="21">
        <f t="shared" si="4"/>
        <v>4908333.333333333</v>
      </c>
      <c r="P36" s="21">
        <f t="shared" si="5"/>
        <v>2491276.4465898471</v>
      </c>
    </row>
    <row r="37" spans="1:22">
      <c r="A37" s="1">
        <v>36</v>
      </c>
      <c r="B37" s="14">
        <v>28045000</v>
      </c>
      <c r="C37" s="14">
        <v>15265000</v>
      </c>
      <c r="D37" s="14">
        <v>40115000</v>
      </c>
      <c r="E37" s="14">
        <f t="shared" si="0"/>
        <v>27808333.333333332</v>
      </c>
      <c r="F37" s="14">
        <f t="shared" si="1"/>
        <v>12426690.361207737</v>
      </c>
      <c r="G37" s="17">
        <v>529210000</v>
      </c>
      <c r="H37" s="17">
        <v>549780000</v>
      </c>
      <c r="I37" s="17">
        <v>480590000</v>
      </c>
      <c r="J37" s="17">
        <f t="shared" si="2"/>
        <v>519860000</v>
      </c>
      <c r="K37" s="17">
        <f t="shared" si="3"/>
        <v>35530000</v>
      </c>
      <c r="L37" s="21">
        <v>55380000</v>
      </c>
      <c r="M37" s="21">
        <v>66385000</v>
      </c>
      <c r="N37" s="21">
        <v>46860000</v>
      </c>
      <c r="O37" s="21">
        <f t="shared" si="4"/>
        <v>56208333.333333336</v>
      </c>
      <c r="P37" s="21">
        <f t="shared" si="5"/>
        <v>9788820.5792798661</v>
      </c>
    </row>
    <row r="38" spans="1:22">
      <c r="A38" s="1">
        <v>48</v>
      </c>
      <c r="B38" s="14">
        <v>44625000</v>
      </c>
      <c r="C38" s="14">
        <v>41250000</v>
      </c>
      <c r="D38" s="14">
        <v>48000000</v>
      </c>
      <c r="E38" s="14">
        <f t="shared" si="0"/>
        <v>44625000</v>
      </c>
      <c r="F38" s="14">
        <f t="shared" si="1"/>
        <v>3375000</v>
      </c>
      <c r="G38" s="17">
        <v>697500000</v>
      </c>
      <c r="H38" s="17">
        <v>849375000</v>
      </c>
      <c r="I38" s="17">
        <v>566250000</v>
      </c>
      <c r="J38" s="17">
        <f t="shared" si="2"/>
        <v>704375000</v>
      </c>
      <c r="K38" s="17">
        <f t="shared" si="3"/>
        <v>141687651.63203156</v>
      </c>
      <c r="L38" s="21">
        <v>44625000</v>
      </c>
      <c r="M38" s="21">
        <v>39750000</v>
      </c>
      <c r="N38" s="21">
        <v>51750000</v>
      </c>
      <c r="O38" s="21">
        <f t="shared" si="4"/>
        <v>45375000</v>
      </c>
      <c r="P38" s="21">
        <f t="shared" si="5"/>
        <v>6035053.8522866555</v>
      </c>
    </row>
    <row r="39" spans="1:22">
      <c r="A39" s="1">
        <v>60</v>
      </c>
      <c r="B39" s="14">
        <v>52900000</v>
      </c>
      <c r="C39" s="14">
        <v>51750000</v>
      </c>
      <c r="D39" s="14">
        <v>53475000</v>
      </c>
      <c r="E39" s="14">
        <f t="shared" si="0"/>
        <v>52708333.333333336</v>
      </c>
      <c r="F39" s="14">
        <f t="shared" si="1"/>
        <v>878327.00819996418</v>
      </c>
      <c r="G39" s="17">
        <v>898125000</v>
      </c>
      <c r="H39" s="17">
        <v>860625000</v>
      </c>
      <c r="I39" s="17">
        <v>888750000</v>
      </c>
      <c r="J39" s="17">
        <f t="shared" si="2"/>
        <v>882500000</v>
      </c>
      <c r="K39" s="17">
        <f t="shared" si="3"/>
        <v>19515618.744996633</v>
      </c>
      <c r="L39" s="21">
        <v>84525000</v>
      </c>
      <c r="M39" s="21">
        <v>71300000</v>
      </c>
      <c r="N39" s="21">
        <v>87975000</v>
      </c>
      <c r="O39" s="21">
        <f t="shared" si="4"/>
        <v>81266666.666666672</v>
      </c>
      <c r="P39" s="21">
        <f t="shared" si="5"/>
        <v>8802071.2524572313</v>
      </c>
    </row>
    <row r="40" spans="1:22">
      <c r="A40" s="1">
        <v>72</v>
      </c>
      <c r="B40" s="14">
        <v>138575000</v>
      </c>
      <c r="C40" s="14">
        <v>132250000</v>
      </c>
      <c r="D40" s="14">
        <v>103500000</v>
      </c>
      <c r="E40" s="14">
        <f t="shared" si="0"/>
        <v>124775000</v>
      </c>
      <c r="F40" s="14">
        <f t="shared" si="1"/>
        <v>18694133.438060187</v>
      </c>
      <c r="G40" s="17">
        <v>989000000</v>
      </c>
      <c r="H40" s="17">
        <v>1072375000</v>
      </c>
      <c r="I40" s="17">
        <v>994750000</v>
      </c>
      <c r="J40" s="17">
        <f t="shared" si="2"/>
        <v>1018708333.3333334</v>
      </c>
      <c r="K40" s="17">
        <f t="shared" si="3"/>
        <v>46565534.017481044</v>
      </c>
      <c r="L40" s="21">
        <v>119025000</v>
      </c>
      <c r="M40" s="21">
        <v>108675000</v>
      </c>
      <c r="N40" s="21">
        <v>124200000</v>
      </c>
      <c r="O40" s="21">
        <f t="shared" si="4"/>
        <v>117300000</v>
      </c>
      <c r="P40" s="21">
        <f t="shared" si="5"/>
        <v>7904943.0737988241</v>
      </c>
    </row>
    <row r="41" spans="1:22">
      <c r="A41" s="1">
        <v>96</v>
      </c>
      <c r="B41" s="14">
        <v>129950000</v>
      </c>
      <c r="C41" s="14">
        <v>115575000</v>
      </c>
      <c r="D41" s="14">
        <v>155250000</v>
      </c>
      <c r="E41" s="14">
        <f t="shared" si="0"/>
        <v>133591666.66666667</v>
      </c>
      <c r="F41" s="14">
        <f t="shared" si="1"/>
        <v>20086630.089025188</v>
      </c>
      <c r="G41" s="17">
        <v>963125000</v>
      </c>
      <c r="H41" s="17">
        <v>1009125000</v>
      </c>
      <c r="I41" s="17">
        <v>1058000000</v>
      </c>
      <c r="J41" s="17">
        <f t="shared" si="2"/>
        <v>1010083333.3333334</v>
      </c>
      <c r="K41" s="17">
        <f t="shared" si="3"/>
        <v>47444759.545531601</v>
      </c>
      <c r="L41" s="21">
        <v>138000000</v>
      </c>
      <c r="M41" s="21">
        <v>118450000</v>
      </c>
      <c r="N41" s="21">
        <v>131100000</v>
      </c>
      <c r="O41" s="21">
        <f t="shared" si="4"/>
        <v>129183333.33333333</v>
      </c>
      <c r="P41" s="21">
        <f t="shared" si="5"/>
        <v>9914929.8198893983</v>
      </c>
    </row>
    <row r="42" spans="1:22">
      <c r="A42" s="1" t="s">
        <v>45</v>
      </c>
    </row>
    <row r="43" spans="1:22">
      <c r="A43" s="1" t="s">
        <v>43</v>
      </c>
      <c r="B43" s="4">
        <f>LN(B35)-LN(B34)</f>
        <v>1.9136492868370922</v>
      </c>
      <c r="C43" s="4">
        <f>LN(C35)-LN(C34)</f>
        <v>2.5212742939588768</v>
      </c>
      <c r="D43" s="4">
        <f>LN(D35)-LN(D34)</f>
        <v>3.0099169085459483</v>
      </c>
      <c r="E43" s="4">
        <f>AVERAGE(B43:D43)</f>
        <v>2.4816134964473058</v>
      </c>
      <c r="G43" s="4">
        <f>LN(G35)-LN(G34)</f>
        <v>4.1264478076065192</v>
      </c>
      <c r="H43" s="4">
        <f>LN(H35)-LN(H34)</f>
        <v>4.4210895070881406</v>
      </c>
      <c r="I43" s="4">
        <f>LN(I35)-LN(I34)</f>
        <v>4.8675344504555831</v>
      </c>
      <c r="J43" s="4">
        <f>AVERAGE(G43:I43)</f>
        <v>4.4716905883834146</v>
      </c>
      <c r="K43" s="1"/>
      <c r="L43" s="4">
        <f>LN(L35)-LN(L34)</f>
        <v>2.6654905866834149</v>
      </c>
      <c r="M43" s="4">
        <f>LN(M35)-LN(M34)</f>
        <v>3.7297014486341915</v>
      </c>
      <c r="N43" s="4">
        <f>LN(N35)-LN(N34)</f>
        <v>2.4531579514734201</v>
      </c>
      <c r="O43" s="4">
        <f>AVERAGE(L43:N43)</f>
        <v>2.9494499955970088</v>
      </c>
      <c r="P43" s="1"/>
    </row>
    <row r="44" spans="1:22">
      <c r="A44" s="1" t="s">
        <v>44</v>
      </c>
      <c r="B44" s="4">
        <f>B43/(A35-A34)</f>
        <v>0.15947077390309103</v>
      </c>
      <c r="C44" s="4">
        <f>C43/(12)</f>
        <v>0.21010619116323972</v>
      </c>
      <c r="D44" s="4">
        <f>D43/(12)</f>
        <v>0.25082640904549569</v>
      </c>
      <c r="E44" s="4">
        <f>AVERAGE(B44:D44)</f>
        <v>0.20680112470394216</v>
      </c>
      <c r="F44" s="4">
        <f>STDEV(B44:D44)</f>
        <v>4.5767407795212989E-2</v>
      </c>
      <c r="G44" s="4">
        <f>G43/(12)</f>
        <v>0.34387065063387662</v>
      </c>
      <c r="H44" s="4">
        <f t="shared" ref="H44:I44" si="6">H43/(12)</f>
        <v>0.36842412559067839</v>
      </c>
      <c r="I44" s="4">
        <f t="shared" si="6"/>
        <v>0.40562787087129859</v>
      </c>
      <c r="J44" s="4">
        <f>AVERAGE(G44:I44)</f>
        <v>0.37264088236528453</v>
      </c>
      <c r="K44" s="4">
        <f>STDEV(G44:I44)</f>
        <v>3.10937990785214E-2</v>
      </c>
      <c r="L44" s="4">
        <f>L43/(12)</f>
        <v>0.22212421555695125</v>
      </c>
      <c r="M44" s="4">
        <f t="shared" ref="M44" si="7">M43/(12)</f>
        <v>0.31080845405284929</v>
      </c>
      <c r="N44" s="4">
        <f t="shared" ref="N44" si="8">N43/(12)</f>
        <v>0.20442982928945166</v>
      </c>
      <c r="O44" s="4">
        <f>AVERAGE(L44:N44)</f>
        <v>0.24578749963308408</v>
      </c>
      <c r="P44" s="4">
        <f>STDEV(L44:N44)</f>
        <v>5.7000580800451103E-2</v>
      </c>
    </row>
    <row r="48" spans="1:22">
      <c r="T48" s="2"/>
      <c r="U48" s="1"/>
      <c r="V48" s="1"/>
    </row>
    <row r="49" spans="20:22">
      <c r="T49" s="2"/>
      <c r="U49" s="2"/>
      <c r="V49" s="2"/>
    </row>
    <row r="50" spans="20:22">
      <c r="T50" s="9"/>
      <c r="U50" s="9"/>
      <c r="V50" s="9"/>
    </row>
    <row r="51" spans="20:22">
      <c r="T51" s="9"/>
      <c r="U51" s="9"/>
      <c r="V51" s="9"/>
    </row>
    <row r="52" spans="20:22">
      <c r="T52" s="9"/>
      <c r="U52" s="9"/>
      <c r="V52" s="9"/>
    </row>
    <row r="53" spans="20:22">
      <c r="T53" s="9"/>
      <c r="U53" s="9"/>
      <c r="V53" s="9"/>
    </row>
    <row r="54" spans="20:22">
      <c r="T54" s="9"/>
      <c r="U54" s="9"/>
      <c r="V54" s="9"/>
    </row>
    <row r="55" spans="20:22">
      <c r="T55" s="9"/>
      <c r="U55" s="9"/>
      <c r="V55" s="9"/>
    </row>
    <row r="56" spans="20:22">
      <c r="T56" s="9"/>
      <c r="U56" s="9"/>
      <c r="V56" s="9"/>
    </row>
    <row r="57" spans="20:22">
      <c r="T57" s="9"/>
      <c r="U57" s="9"/>
      <c r="V57" s="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19" workbookViewId="0">
      <selection activeCell="P32" sqref="P32"/>
    </sheetView>
  </sheetViews>
  <sheetFormatPr defaultRowHeight="15"/>
  <cols>
    <col min="1" max="1" width="21.7109375" bestFit="1" customWidth="1"/>
    <col min="2" max="3" width="11.28515625" bestFit="1" customWidth="1"/>
    <col min="4" max="4" width="11.85546875" bestFit="1" customWidth="1"/>
    <col min="6" max="6" width="11.85546875" bestFit="1" customWidth="1"/>
    <col min="9" max="9" width="11.7109375" bestFit="1" customWidth="1"/>
    <col min="10" max="10" width="5.5703125" bestFit="1" customWidth="1"/>
    <col min="11" max="11" width="12.7109375" bestFit="1" customWidth="1"/>
    <col min="12" max="12" width="5.5703125" bestFit="1" customWidth="1"/>
    <col min="13" max="13" width="12.7109375" bestFit="1" customWidth="1"/>
  </cols>
  <sheetData>
    <row r="1" spans="1:16">
      <c r="A1" s="1"/>
      <c r="B1" s="39" t="s">
        <v>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 t="s">
        <v>10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" t="s">
        <v>11</v>
      </c>
      <c r="B4" s="3" t="s">
        <v>12</v>
      </c>
      <c r="C4" s="3" t="s">
        <v>13</v>
      </c>
      <c r="D4" s="3" t="s">
        <v>14</v>
      </c>
      <c r="E4" s="3" t="s">
        <v>7</v>
      </c>
      <c r="F4" s="3" t="s">
        <v>15</v>
      </c>
      <c r="G4" s="1"/>
      <c r="H4" s="2" t="s">
        <v>11</v>
      </c>
      <c r="I4" s="2" t="s">
        <v>16</v>
      </c>
      <c r="J4" s="2" t="s">
        <v>5</v>
      </c>
      <c r="K4" s="2" t="s">
        <v>17</v>
      </c>
      <c r="L4" s="2" t="s">
        <v>5</v>
      </c>
      <c r="M4" s="2" t="s">
        <v>18</v>
      </c>
      <c r="N4" s="2" t="s">
        <v>5</v>
      </c>
      <c r="O4" s="1"/>
      <c r="P4" s="1"/>
    </row>
    <row r="5" spans="1:16">
      <c r="A5" s="2">
        <v>0</v>
      </c>
      <c r="B5" s="32">
        <v>1.9203072141801583</v>
      </c>
      <c r="C5" s="32">
        <v>1.74</v>
      </c>
      <c r="D5" s="32">
        <v>2.6011258781938182</v>
      </c>
      <c r="E5" s="32">
        <f>AVERAGE(B5:D5)</f>
        <v>2.0871443641246592</v>
      </c>
      <c r="F5" s="32">
        <f>STDEV(B5:D5)</f>
        <v>0.45415902553507703</v>
      </c>
      <c r="G5" s="1"/>
      <c r="H5" s="2">
        <v>0</v>
      </c>
      <c r="I5" s="33">
        <v>2.0871443641246592</v>
      </c>
      <c r="J5" s="33">
        <v>0.45415902553507703</v>
      </c>
      <c r="K5" s="33">
        <v>3.8133333333333332E-2</v>
      </c>
      <c r="L5" s="33">
        <v>1.4356299430331397E-2</v>
      </c>
      <c r="M5" s="33">
        <v>1.21</v>
      </c>
      <c r="N5" s="33">
        <v>3.4641016151377574E-2</v>
      </c>
      <c r="O5" s="1"/>
      <c r="P5" s="1"/>
    </row>
    <row r="6" spans="1:16">
      <c r="A6" s="2">
        <v>12</v>
      </c>
      <c r="B6" s="32">
        <v>7.2389069293596773</v>
      </c>
      <c r="C6" s="32">
        <v>8.0205266865668587</v>
      </c>
      <c r="D6" s="32">
        <v>14.188202415810411</v>
      </c>
      <c r="E6" s="32">
        <f t="shared" ref="E6:E12" si="0">AVERAGE(B6:D6)</f>
        <v>9.8158786772456494</v>
      </c>
      <c r="F6" s="32">
        <f t="shared" ref="F6:F12" si="1">STDEV(B6:D6)</f>
        <v>3.806657788313371</v>
      </c>
      <c r="G6" s="1"/>
      <c r="H6" s="2">
        <v>12</v>
      </c>
      <c r="I6" s="33">
        <v>9.8158786772456494</v>
      </c>
      <c r="J6" s="33">
        <v>3.806657788313371</v>
      </c>
      <c r="K6" s="33">
        <v>3.1667999999999998</v>
      </c>
      <c r="L6" s="33">
        <v>0.14897342044808781</v>
      </c>
      <c r="M6" s="33">
        <v>5.3668319269968148</v>
      </c>
      <c r="N6" s="33">
        <v>0.3116208559523736</v>
      </c>
      <c r="O6" s="1"/>
      <c r="P6" s="1"/>
    </row>
    <row r="7" spans="1:16">
      <c r="A7" s="2">
        <v>24</v>
      </c>
      <c r="B7" s="32">
        <v>7.1221421522390242</v>
      </c>
      <c r="C7" s="32">
        <v>4.7698267562652159</v>
      </c>
      <c r="D7" s="32">
        <v>6.5894220050345913</v>
      </c>
      <c r="E7" s="32">
        <f t="shared" si="0"/>
        <v>6.1604636378462772</v>
      </c>
      <c r="F7" s="32">
        <f t="shared" si="1"/>
        <v>1.233430537614298</v>
      </c>
      <c r="G7" s="1"/>
      <c r="H7" s="2">
        <v>24</v>
      </c>
      <c r="I7" s="33">
        <v>6.1604636378462772</v>
      </c>
      <c r="J7" s="33">
        <v>1.233430537614298</v>
      </c>
      <c r="K7" s="33">
        <v>6.5616666666666665</v>
      </c>
      <c r="L7" s="33">
        <v>0.76804380951435547</v>
      </c>
      <c r="M7" s="33">
        <v>4.7919913056713055</v>
      </c>
      <c r="N7" s="33">
        <v>1.356387786180699</v>
      </c>
      <c r="O7" s="1"/>
      <c r="P7" s="1"/>
    </row>
    <row r="8" spans="1:16">
      <c r="A8" s="2">
        <v>36</v>
      </c>
      <c r="B8" s="32">
        <v>12.062266344435248</v>
      </c>
      <c r="C8" s="32">
        <v>8.9301404407624965</v>
      </c>
      <c r="D8" s="32">
        <v>14.376397747080073</v>
      </c>
      <c r="E8" s="32">
        <f t="shared" si="0"/>
        <v>11.789601510759274</v>
      </c>
      <c r="F8" s="32">
        <f t="shared" si="1"/>
        <v>2.7333476261348539</v>
      </c>
      <c r="G8" s="1"/>
      <c r="H8" s="2">
        <v>36</v>
      </c>
      <c r="I8" s="33">
        <v>11.789601510759274</v>
      </c>
      <c r="J8" s="33">
        <v>2.7333476261348539</v>
      </c>
      <c r="K8" s="33">
        <v>10.3972</v>
      </c>
      <c r="L8" s="33">
        <v>0.71060000000000301</v>
      </c>
      <c r="M8" s="33">
        <v>16.173549225273071</v>
      </c>
      <c r="N8" s="33">
        <v>0.6607086272807503</v>
      </c>
      <c r="O8" s="1"/>
      <c r="P8" s="1"/>
    </row>
    <row r="9" spans="1:16">
      <c r="A9" s="2">
        <v>48</v>
      </c>
      <c r="B9" s="32">
        <v>15.146187424219264</v>
      </c>
      <c r="C9" s="32">
        <v>14.57415085759461</v>
      </c>
      <c r="D9" s="32">
        <v>15.696403864170644</v>
      </c>
      <c r="E9" s="32">
        <f t="shared" si="0"/>
        <v>15.138914048661505</v>
      </c>
      <c r="F9" s="32">
        <f t="shared" si="1"/>
        <v>0.56116185649617667</v>
      </c>
      <c r="G9" s="1"/>
      <c r="H9" s="2">
        <v>48</v>
      </c>
      <c r="I9" s="33">
        <v>15.138914048661505</v>
      </c>
      <c r="J9" s="33">
        <v>0.56116185649617667</v>
      </c>
      <c r="K9" s="33">
        <v>14.0875</v>
      </c>
      <c r="L9" s="33">
        <v>2.8337530326406366</v>
      </c>
      <c r="M9" s="33">
        <v>15.715580671782035</v>
      </c>
      <c r="N9" s="33">
        <v>0.56939324756286225</v>
      </c>
      <c r="O9" s="1"/>
      <c r="P9" s="1"/>
    </row>
    <row r="10" spans="1:16">
      <c r="A10" s="2">
        <v>60</v>
      </c>
      <c r="B10" s="32">
        <v>16.461062688798361</v>
      </c>
      <c r="C10" s="32">
        <v>16.284973919344807</v>
      </c>
      <c r="D10" s="32">
        <v>16.548372904780287</v>
      </c>
      <c r="E10" s="32">
        <f t="shared" si="0"/>
        <v>16.431469837641153</v>
      </c>
      <c r="F10" s="32">
        <f t="shared" si="1"/>
        <v>0.1341698886178877</v>
      </c>
      <c r="G10" s="1"/>
      <c r="H10" s="2">
        <v>60</v>
      </c>
      <c r="I10" s="33">
        <v>16.431469837641153</v>
      </c>
      <c r="J10" s="33">
        <v>0.1341698886178877</v>
      </c>
      <c r="K10" s="33">
        <v>17.649999999999999</v>
      </c>
      <c r="L10" s="33">
        <v>0.39031237489997272</v>
      </c>
      <c r="M10" s="33">
        <v>20.289685651131805</v>
      </c>
      <c r="N10" s="33">
        <v>1.0929924504682673</v>
      </c>
      <c r="O10" s="1"/>
      <c r="P10" s="1"/>
    </row>
    <row r="11" spans="1:16">
      <c r="A11" s="2">
        <v>72</v>
      </c>
      <c r="B11" s="32">
        <v>26.381872167512117</v>
      </c>
      <c r="C11" s="32">
        <v>25.78402472281476</v>
      </c>
      <c r="D11" s="32">
        <v>22.86411940357749</v>
      </c>
      <c r="E11" s="32">
        <f t="shared" si="0"/>
        <v>25.010005431301455</v>
      </c>
      <c r="F11" s="32">
        <f t="shared" si="1"/>
        <v>1.8822793429160583</v>
      </c>
      <c r="G11" s="1"/>
      <c r="H11" s="2">
        <v>72</v>
      </c>
      <c r="I11" s="33">
        <v>25.010005431301455</v>
      </c>
      <c r="J11" s="33">
        <v>1.8822793429160583</v>
      </c>
      <c r="K11" s="33">
        <v>20.374166666666664</v>
      </c>
      <c r="L11" s="33">
        <v>0.9313106803497061</v>
      </c>
      <c r="M11" s="33">
        <v>24.301578554855151</v>
      </c>
      <c r="N11" s="33">
        <v>0.80805853119259463</v>
      </c>
      <c r="O11" s="1"/>
      <c r="P11" s="1"/>
    </row>
    <row r="12" spans="1:16">
      <c r="A12" s="2">
        <v>96</v>
      </c>
      <c r="B12" s="32">
        <v>25.563060158956596</v>
      </c>
      <c r="C12" s="32">
        <v>24.134854224376667</v>
      </c>
      <c r="D12" s="32">
        <v>27.895064343988526</v>
      </c>
      <c r="E12" s="32">
        <f t="shared" si="0"/>
        <v>25.864326242440598</v>
      </c>
      <c r="F12" s="32">
        <f t="shared" si="1"/>
        <v>1.8981216967573442</v>
      </c>
      <c r="G12" s="1"/>
      <c r="H12" s="2">
        <v>96</v>
      </c>
      <c r="I12" s="33">
        <v>25.864326242440598</v>
      </c>
      <c r="J12" s="33">
        <v>1.8981216967573442</v>
      </c>
      <c r="K12" s="33">
        <v>20.201666666666664</v>
      </c>
      <c r="L12" s="33">
        <v>0.94889519091070362</v>
      </c>
      <c r="M12" s="33">
        <v>25.476420928194997</v>
      </c>
      <c r="N12" s="33">
        <v>0.96560917454380246</v>
      </c>
      <c r="O12" s="1"/>
      <c r="P12" s="1"/>
    </row>
    <row r="13" spans="1:16" s="1" customFormat="1">
      <c r="A13" s="2"/>
      <c r="B13" s="32"/>
      <c r="C13" s="32"/>
      <c r="D13" s="32"/>
      <c r="E13" s="32"/>
      <c r="F13" s="32"/>
      <c r="H13" s="2"/>
      <c r="I13" s="33"/>
      <c r="J13" s="33"/>
      <c r="K13" s="33"/>
      <c r="L13" s="33"/>
      <c r="M13" s="33"/>
      <c r="N13" s="33"/>
    </row>
    <row r="14" spans="1:16" s="1" customFormat="1">
      <c r="A14" s="1" t="s">
        <v>43</v>
      </c>
      <c r="B14" s="4">
        <f>LN(B6)-LN(B5)</f>
        <v>1.3269850377663572</v>
      </c>
      <c r="C14" s="4">
        <f>LN(C6)-LN(C5)</f>
        <v>1.5281189781374507</v>
      </c>
      <c r="D14" s="4">
        <f>LN(D6)-LN(D5)</f>
        <v>1.6964664221289847</v>
      </c>
      <c r="E14" s="4">
        <f>AVERAGE(B14:D14)</f>
        <v>1.5171901460109307</v>
      </c>
      <c r="H14" s="2"/>
      <c r="I14" s="33"/>
      <c r="J14" s="33"/>
      <c r="K14" s="33"/>
      <c r="L14" s="33"/>
      <c r="M14" s="33"/>
      <c r="N14" s="33"/>
    </row>
    <row r="15" spans="1:16">
      <c r="A15" s="1" t="s">
        <v>44</v>
      </c>
      <c r="B15" s="4">
        <f>B14/(12)</f>
        <v>0.11058208648052976</v>
      </c>
      <c r="C15" s="4">
        <f t="shared" ref="C15" si="2">C14/(12)</f>
        <v>0.1273432481781209</v>
      </c>
      <c r="D15" s="4">
        <f t="shared" ref="D15" si="3">D14/(12)</f>
        <v>0.14137220184408206</v>
      </c>
      <c r="E15" s="38">
        <f>AVERAGE(B15:D15)</f>
        <v>0.12643251216757759</v>
      </c>
      <c r="F15" s="4">
        <f>STDEV(B15:D15)</f>
        <v>1.5415248330334736E-2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2"/>
      <c r="C17" s="2"/>
      <c r="D17" s="2" t="s">
        <v>19</v>
      </c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 t="s">
        <v>11</v>
      </c>
      <c r="B18" s="3" t="s">
        <v>12</v>
      </c>
      <c r="C18" s="3" t="s">
        <v>13</v>
      </c>
      <c r="D18" s="3" t="s">
        <v>14</v>
      </c>
      <c r="E18" s="3" t="s">
        <v>7</v>
      </c>
      <c r="F18" s="3" t="s">
        <v>15</v>
      </c>
      <c r="G18" s="10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>
        <v>0</v>
      </c>
      <c r="B19" s="32">
        <v>1.19</v>
      </c>
      <c r="C19" s="32">
        <v>1.25</v>
      </c>
      <c r="D19" s="32">
        <v>1.19</v>
      </c>
      <c r="E19" s="32">
        <f>AVERAGE(B19:D19)</f>
        <v>1.21</v>
      </c>
      <c r="F19" s="32">
        <f>STDEV(B19:D19)</f>
        <v>3.4641016151377574E-2</v>
      </c>
      <c r="G19" s="10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2">
        <v>12</v>
      </c>
      <c r="B20" s="32">
        <v>5.6784527829472022</v>
      </c>
      <c r="C20" s="32">
        <v>5.3668300000000002</v>
      </c>
      <c r="D20" s="32">
        <v>5.0552110710464273</v>
      </c>
      <c r="E20" s="32">
        <f t="shared" ref="E20:E26" si="4">AVERAGE(B20:D20)</f>
        <v>5.366831284664543</v>
      </c>
      <c r="F20" s="32">
        <f t="shared" ref="F20:F26" si="5">STDEV(B20:D20)</f>
        <v>0.3116208559523736</v>
      </c>
      <c r="G20" s="10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>
        <v>24</v>
      </c>
      <c r="B21" s="32">
        <v>3.7454538335089831</v>
      </c>
      <c r="C21" s="32">
        <v>4.3061231253628973</v>
      </c>
      <c r="D21" s="32">
        <v>6.324396958142037</v>
      </c>
      <c r="E21" s="32">
        <f t="shared" si="4"/>
        <v>4.7919913056713055</v>
      </c>
      <c r="F21" s="32">
        <f t="shared" si="5"/>
        <v>1.356387786180699</v>
      </c>
      <c r="G21" s="10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2">
        <v>36</v>
      </c>
      <c r="B22" s="32">
        <v>16.834257852553741</v>
      </c>
      <c r="C22" s="32">
        <v>16.173549999999999</v>
      </c>
      <c r="D22" s="32">
        <v>15.512840597992405</v>
      </c>
      <c r="E22" s="32">
        <f t="shared" si="4"/>
        <v>16.173549483515384</v>
      </c>
      <c r="F22" s="32">
        <f t="shared" si="5"/>
        <v>0.6607086272807503</v>
      </c>
      <c r="G22" s="10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2">
        <v>48</v>
      </c>
      <c r="B23" s="32">
        <v>15.146187424219264</v>
      </c>
      <c r="C23" s="32">
        <v>15.715579999999999</v>
      </c>
      <c r="D23" s="32">
        <v>16.284973919344807</v>
      </c>
      <c r="E23" s="32">
        <f t="shared" si="4"/>
        <v>15.715580447854691</v>
      </c>
      <c r="F23" s="32">
        <f t="shared" si="5"/>
        <v>0.56939324756286225</v>
      </c>
      <c r="G23" s="10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2">
        <v>60</v>
      </c>
      <c r="B24" s="32">
        <v>20.704736978753946</v>
      </c>
      <c r="C24" s="32">
        <v>19.049962431927348</v>
      </c>
      <c r="D24" s="32">
        <v>21.114357542714114</v>
      </c>
      <c r="E24" s="32">
        <f t="shared" si="4"/>
        <v>20.289685651131805</v>
      </c>
      <c r="F24" s="32">
        <f t="shared" si="5"/>
        <v>1.0929924504682673</v>
      </c>
      <c r="G24" s="10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2">
        <v>72</v>
      </c>
      <c r="B25" s="32">
        <v>24.485449540950121</v>
      </c>
      <c r="C25" s="32">
        <v>23.417429589827179</v>
      </c>
      <c r="D25" s="32">
        <v>25.001856533788153</v>
      </c>
      <c r="E25" s="32">
        <f t="shared" si="4"/>
        <v>24.301578554855151</v>
      </c>
      <c r="F25" s="32">
        <f t="shared" si="5"/>
        <v>0.80805853119259463</v>
      </c>
      <c r="G25" s="10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2">
        <v>96</v>
      </c>
      <c r="B26" s="32">
        <v>26.328098949763191</v>
      </c>
      <c r="C26" s="32">
        <v>24.427376904075405</v>
      </c>
      <c r="D26" s="32">
        <v>25.673786930746392</v>
      </c>
      <c r="E26" s="32">
        <f t="shared" si="4"/>
        <v>25.476420928194997</v>
      </c>
      <c r="F26" s="32">
        <f t="shared" si="5"/>
        <v>0.96560917454380246</v>
      </c>
      <c r="G26" s="10"/>
      <c r="H26" s="1"/>
      <c r="I26" s="1"/>
      <c r="J26" s="1"/>
      <c r="K26" s="1"/>
      <c r="L26" s="1"/>
      <c r="M26" s="1"/>
      <c r="N26" s="1"/>
      <c r="O26" s="1"/>
      <c r="P26" s="1"/>
    </row>
    <row r="27" spans="1:16" s="1" customFormat="1">
      <c r="A27" s="2"/>
      <c r="B27" s="32"/>
      <c r="C27" s="32"/>
      <c r="D27" s="32"/>
      <c r="E27" s="32"/>
      <c r="F27" s="32"/>
      <c r="G27" s="10"/>
    </row>
    <row r="28" spans="1:16" s="1" customFormat="1">
      <c r="A28" s="1" t="s">
        <v>43</v>
      </c>
      <c r="B28" s="4">
        <f>LN(B20)-LN(B19)</f>
        <v>1.5627254911342698</v>
      </c>
      <c r="C28" s="4">
        <f>LN(C20)-LN(C19)</f>
        <v>1.4570938663275781</v>
      </c>
      <c r="D28" s="4">
        <f>LN(D20)-LN(D19)</f>
        <v>1.4464662993826118</v>
      </c>
      <c r="E28" s="4">
        <f>AVERAGE(B28:D28)</f>
        <v>1.4887618856148199</v>
      </c>
      <c r="G28" s="10"/>
    </row>
    <row r="29" spans="1:16">
      <c r="A29" s="1" t="s">
        <v>44</v>
      </c>
      <c r="B29" s="4">
        <f>B28/(12)</f>
        <v>0.13022712426118915</v>
      </c>
      <c r="C29" s="4">
        <f t="shared" ref="C29" si="6">C28/(12)</f>
        <v>0.12142448886063151</v>
      </c>
      <c r="D29" s="4">
        <f t="shared" ref="D29" si="7">D28/(12)</f>
        <v>0.12053885828188432</v>
      </c>
      <c r="E29" s="38">
        <f>AVERAGE(B29:D29)</f>
        <v>0.12406349046790166</v>
      </c>
      <c r="F29" s="4">
        <f>STDEV(B29:D29)</f>
        <v>5.356199355309667E-3</v>
      </c>
      <c r="G29" s="10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2"/>
      <c r="B32" s="2"/>
      <c r="C32" s="1"/>
      <c r="D32" s="2" t="s">
        <v>20</v>
      </c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3" t="s">
        <v>11</v>
      </c>
      <c r="B33" s="3" t="s">
        <v>12</v>
      </c>
      <c r="C33" s="3" t="s">
        <v>13</v>
      </c>
      <c r="D33" s="3" t="s">
        <v>14</v>
      </c>
      <c r="E33" s="3" t="s">
        <v>7</v>
      </c>
      <c r="F33" s="3" t="s">
        <v>15</v>
      </c>
      <c r="G33" s="10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3">
        <v>0</v>
      </c>
      <c r="B34" s="32">
        <v>5.1699999999999996E-2</v>
      </c>
      <c r="C34" s="32">
        <v>3.9600000000000003E-2</v>
      </c>
      <c r="D34" s="32">
        <v>2.3099999999999999E-2</v>
      </c>
      <c r="E34" s="32">
        <f>AVERAGE(B34:D34)</f>
        <v>3.8133333333333332E-2</v>
      </c>
      <c r="F34" s="32">
        <f>STDEV(B34:D34)</f>
        <v>1.4356299430331397E-2</v>
      </c>
      <c r="G34" s="10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3">
        <v>12</v>
      </c>
      <c r="B35" s="32">
        <v>3.2031999999999998</v>
      </c>
      <c r="C35" s="32">
        <v>3.2942</v>
      </c>
      <c r="D35" s="32">
        <v>3.0029999999999997</v>
      </c>
      <c r="E35" s="32">
        <f t="shared" ref="E35:E41" si="8">AVERAGE(B35:D35)</f>
        <v>3.1667999999999998</v>
      </c>
      <c r="F35" s="32">
        <f t="shared" ref="F35:F41" si="9">STDEV(B35:D35)</f>
        <v>0.14897342044808781</v>
      </c>
      <c r="G35" s="10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3">
        <v>24</v>
      </c>
      <c r="B36" s="32">
        <v>6.7563999999999993</v>
      </c>
      <c r="C36" s="32">
        <v>7.2135999999999996</v>
      </c>
      <c r="D36" s="32">
        <v>5.7149999999999999</v>
      </c>
      <c r="E36" s="32">
        <f t="shared" si="8"/>
        <v>6.5616666666666665</v>
      </c>
      <c r="F36" s="32">
        <f t="shared" si="9"/>
        <v>0.76804380951435547</v>
      </c>
      <c r="G36" s="10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3">
        <v>36</v>
      </c>
      <c r="B37" s="32">
        <v>10.584199999999999</v>
      </c>
      <c r="C37" s="32">
        <v>10.9956</v>
      </c>
      <c r="D37" s="32">
        <v>9.6117999999999988</v>
      </c>
      <c r="E37" s="32">
        <f t="shared" si="8"/>
        <v>10.3972</v>
      </c>
      <c r="F37" s="32">
        <f t="shared" si="9"/>
        <v>0.71060000000000301</v>
      </c>
      <c r="G37" s="10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3">
        <v>48</v>
      </c>
      <c r="B38" s="32">
        <v>13.95</v>
      </c>
      <c r="C38" s="32">
        <v>16.987500000000001</v>
      </c>
      <c r="D38" s="32">
        <v>11.324999999999999</v>
      </c>
      <c r="E38" s="32">
        <f t="shared" si="8"/>
        <v>14.0875</v>
      </c>
      <c r="F38" s="32">
        <f t="shared" si="9"/>
        <v>2.8337530326406366</v>
      </c>
      <c r="G38" s="10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3">
        <v>60</v>
      </c>
      <c r="B39" s="32">
        <v>17.962499999999999</v>
      </c>
      <c r="C39" s="32">
        <v>17.212499999999999</v>
      </c>
      <c r="D39" s="32">
        <v>17.774999999999999</v>
      </c>
      <c r="E39" s="32">
        <f t="shared" si="8"/>
        <v>17.649999999999999</v>
      </c>
      <c r="F39" s="32">
        <f t="shared" si="9"/>
        <v>0.39031237489997272</v>
      </c>
      <c r="G39" s="10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3">
        <v>72</v>
      </c>
      <c r="B40" s="32">
        <v>19.779999999999998</v>
      </c>
      <c r="C40" s="32">
        <v>21.447499999999998</v>
      </c>
      <c r="D40" s="32">
        <v>19.895</v>
      </c>
      <c r="E40" s="32">
        <f t="shared" si="8"/>
        <v>20.374166666666664</v>
      </c>
      <c r="F40" s="32">
        <f t="shared" si="9"/>
        <v>0.9313106803497061</v>
      </c>
      <c r="G40" s="10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3">
        <v>96</v>
      </c>
      <c r="B41" s="32">
        <v>19.262499999999999</v>
      </c>
      <c r="C41" s="32">
        <v>20.182499999999997</v>
      </c>
      <c r="D41" s="32">
        <v>21.16</v>
      </c>
      <c r="E41" s="32">
        <f t="shared" si="8"/>
        <v>20.201666666666664</v>
      </c>
      <c r="F41" s="32">
        <f t="shared" si="9"/>
        <v>0.94889519091070362</v>
      </c>
      <c r="G41" s="10"/>
      <c r="H41" s="1"/>
      <c r="I41" s="1"/>
      <c r="J41" s="1"/>
      <c r="K41" s="1"/>
      <c r="L41" s="1"/>
      <c r="M41" s="1"/>
      <c r="N41" s="1"/>
      <c r="O41" s="1"/>
      <c r="P41" s="1"/>
    </row>
    <row r="43" spans="1:16">
      <c r="A43" s="1" t="s">
        <v>43</v>
      </c>
      <c r="B43" s="4">
        <f>LN(B35)-LN(B34)</f>
        <v>4.1264478076065174</v>
      </c>
      <c r="C43" s="4">
        <f>LN(C35)-LN(C34)</f>
        <v>4.4210895070881406</v>
      </c>
      <c r="D43" s="4">
        <f>LN(D35)-LN(D34)</f>
        <v>4.8675344504555822</v>
      </c>
      <c r="E43" s="4">
        <f>AVERAGE(B43:D43)</f>
        <v>4.4716905883834137</v>
      </c>
      <c r="F43" s="1"/>
    </row>
    <row r="44" spans="1:16">
      <c r="A44" s="1" t="s">
        <v>44</v>
      </c>
      <c r="B44" s="4">
        <f>B43/(12)</f>
        <v>0.34387065063387645</v>
      </c>
      <c r="C44" s="4">
        <f t="shared" ref="C44:D44" si="10">C43/(12)</f>
        <v>0.36842412559067839</v>
      </c>
      <c r="D44" s="4">
        <f t="shared" si="10"/>
        <v>0.40562787087129853</v>
      </c>
      <c r="E44" s="38">
        <f>AVERAGE(B44:D44)</f>
        <v>0.37264088236528448</v>
      </c>
      <c r="F44" s="4">
        <f>STDEV(B44:D44)</f>
        <v>3.10937990785214E-2</v>
      </c>
    </row>
  </sheetData>
  <mergeCells count="1">
    <mergeCell ref="B1:M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opLeftCell="A22" workbookViewId="0">
      <selection activeCell="H15" sqref="H15"/>
    </sheetView>
  </sheetViews>
  <sheetFormatPr defaultRowHeight="15"/>
  <cols>
    <col min="1" max="1" width="13.7109375" bestFit="1" customWidth="1"/>
    <col min="2" max="2" width="16.7109375" customWidth="1"/>
    <col min="3" max="3" width="16.85546875" bestFit="1" customWidth="1"/>
    <col min="4" max="4" width="11.28515625" bestFit="1" customWidth="1"/>
    <col min="5" max="5" width="12.7109375" bestFit="1" customWidth="1"/>
    <col min="6" max="6" width="16.85546875" bestFit="1" customWidth="1"/>
    <col min="10" max="10" width="13.5703125" bestFit="1" customWidth="1"/>
    <col min="11" max="11" width="13.7109375" customWidth="1"/>
  </cols>
  <sheetData>
    <row r="1" spans="1:12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2" t="s">
        <v>35</v>
      </c>
      <c r="B4" s="2" t="s">
        <v>36</v>
      </c>
      <c r="C4" s="2" t="s">
        <v>21</v>
      </c>
      <c r="D4" s="2" t="s">
        <v>22</v>
      </c>
      <c r="E4" s="2" t="s">
        <v>39</v>
      </c>
      <c r="F4" s="2" t="s">
        <v>37</v>
      </c>
      <c r="G4" s="2"/>
      <c r="H4" s="1"/>
      <c r="I4" s="1"/>
      <c r="J4" s="1"/>
      <c r="K4" s="1"/>
      <c r="L4" s="1"/>
    </row>
    <row r="5" spans="1:12">
      <c r="A5" s="2" t="s">
        <v>24</v>
      </c>
      <c r="B5" s="33">
        <v>4.8376068376068382</v>
      </c>
      <c r="C5" s="33">
        <v>18.32</v>
      </c>
      <c r="D5" s="33">
        <f t="shared" ref="D5:D13" si="0">B5/C5</f>
        <v>0.26406150860299332</v>
      </c>
      <c r="E5" s="33">
        <f>AVERAGE(D5:D7)</f>
        <v>0.31796243475750102</v>
      </c>
      <c r="F5" s="33">
        <f>STDEV(D5:D7)</f>
        <v>5.0459150685826903E-2</v>
      </c>
      <c r="G5" s="2"/>
      <c r="H5" s="1"/>
      <c r="I5" s="1"/>
      <c r="J5" s="2"/>
      <c r="L5" s="2"/>
    </row>
    <row r="6" spans="1:12">
      <c r="A6" s="2" t="s">
        <v>25</v>
      </c>
      <c r="B6" s="33">
        <v>5.2478632478632488</v>
      </c>
      <c r="C6" s="33">
        <v>16.11</v>
      </c>
      <c r="D6" s="33">
        <f t="shared" si="0"/>
        <v>0.32575190861969266</v>
      </c>
      <c r="E6" s="33"/>
      <c r="F6" s="33"/>
      <c r="G6" s="2"/>
      <c r="H6" s="1"/>
      <c r="I6" s="1"/>
      <c r="J6" s="2"/>
      <c r="K6" s="35"/>
      <c r="L6" s="35"/>
    </row>
    <row r="7" spans="1:12">
      <c r="A7" s="2" t="s">
        <v>26</v>
      </c>
      <c r="B7" s="33">
        <v>4.9914529914529924</v>
      </c>
      <c r="C7" s="33">
        <v>13.71</v>
      </c>
      <c r="D7" s="33">
        <f t="shared" si="0"/>
        <v>0.36407388704981708</v>
      </c>
      <c r="E7" s="33"/>
      <c r="F7" s="33"/>
      <c r="G7" s="2"/>
      <c r="H7" s="1"/>
      <c r="I7" s="1"/>
      <c r="J7" s="2"/>
      <c r="K7" s="35"/>
      <c r="L7" s="35"/>
    </row>
    <row r="8" spans="1:12">
      <c r="A8" s="2" t="s">
        <v>27</v>
      </c>
      <c r="B8" s="33">
        <v>5.1452991452991457</v>
      </c>
      <c r="C8" s="33">
        <v>19.21</v>
      </c>
      <c r="D8" s="33">
        <f t="shared" si="0"/>
        <v>0.26784482796976289</v>
      </c>
      <c r="E8" s="33">
        <f>AVERAGE(D8:D10)</f>
        <v>0.25423672735517905</v>
      </c>
      <c r="F8" s="33">
        <f>STDEV(D8:D10)</f>
        <v>1.4763653872445425E-2</v>
      </c>
      <c r="G8" s="2"/>
      <c r="H8" s="1"/>
      <c r="I8" s="1"/>
      <c r="J8" s="2"/>
      <c r="K8" s="35"/>
      <c r="L8" s="35"/>
    </row>
    <row r="9" spans="1:12">
      <c r="A9" s="2" t="s">
        <v>28</v>
      </c>
      <c r="B9" s="33">
        <v>5.1623931623931627</v>
      </c>
      <c r="C9" s="33">
        <v>20.14</v>
      </c>
      <c r="D9" s="33">
        <f t="shared" si="0"/>
        <v>0.25632538045646291</v>
      </c>
      <c r="E9" s="33"/>
      <c r="F9" s="33"/>
      <c r="G9" s="2"/>
      <c r="H9" s="1"/>
      <c r="I9" s="1"/>
      <c r="J9" s="2"/>
      <c r="K9" s="35"/>
      <c r="L9" s="35"/>
    </row>
    <row r="10" spans="1:12">
      <c r="A10" s="2" t="s">
        <v>29</v>
      </c>
      <c r="B10" s="33">
        <v>5.0427350427350426</v>
      </c>
      <c r="C10" s="33">
        <v>21.14</v>
      </c>
      <c r="D10" s="33">
        <f t="shared" si="0"/>
        <v>0.23853997363931137</v>
      </c>
      <c r="E10" s="33"/>
      <c r="F10" s="33"/>
      <c r="G10" s="2"/>
      <c r="H10" s="1"/>
      <c r="I10" s="1"/>
      <c r="J10" s="2"/>
      <c r="K10" s="2"/>
      <c r="L10" s="2"/>
    </row>
    <row r="11" spans="1:12">
      <c r="A11" s="2" t="s">
        <v>30</v>
      </c>
      <c r="B11" s="33">
        <v>5.1452991452991457</v>
      </c>
      <c r="C11" s="33">
        <v>20.65</v>
      </c>
      <c r="D11" s="33">
        <f t="shared" si="0"/>
        <v>0.24916702882804581</v>
      </c>
      <c r="E11" s="33">
        <f>AVERAGE(D11:D13)</f>
        <v>0.23199774323797553</v>
      </c>
      <c r="F11" s="33">
        <f>STDEV(D11:D13)</f>
        <v>2.2583192972503222E-2</v>
      </c>
      <c r="G11" s="2"/>
      <c r="H11" s="1"/>
      <c r="I11" s="1"/>
      <c r="J11" s="2"/>
      <c r="K11" s="2"/>
      <c r="L11" s="2"/>
    </row>
    <row r="12" spans="1:12">
      <c r="A12" s="2" t="s">
        <v>31</v>
      </c>
      <c r="B12" s="33">
        <v>5.0427350427350399</v>
      </c>
      <c r="C12" s="33">
        <v>24.43</v>
      </c>
      <c r="D12" s="33">
        <f t="shared" si="0"/>
        <v>0.20641567919504872</v>
      </c>
      <c r="E12" s="33"/>
      <c r="F12" s="33"/>
      <c r="G12" s="2"/>
      <c r="H12" s="1"/>
      <c r="I12" s="1"/>
      <c r="J12" s="2"/>
      <c r="K12" s="2"/>
      <c r="L12" s="2"/>
    </row>
    <row r="13" spans="1:12">
      <c r="A13" s="2" t="s">
        <v>32</v>
      </c>
      <c r="B13" s="33">
        <v>4.9572649572649574</v>
      </c>
      <c r="C13" s="33">
        <v>20.62</v>
      </c>
      <c r="D13" s="33">
        <f t="shared" si="0"/>
        <v>0.24041052169083207</v>
      </c>
      <c r="E13" s="33"/>
      <c r="F13" s="33"/>
      <c r="G13" s="2"/>
      <c r="H13" s="1"/>
      <c r="I13" s="1"/>
      <c r="J13" s="2"/>
      <c r="K13" s="33"/>
      <c r="L13" s="33"/>
    </row>
    <row r="14" spans="1:12">
      <c r="A14" s="2"/>
      <c r="B14" s="35"/>
      <c r="C14" s="35"/>
      <c r="D14" s="35"/>
      <c r="E14" s="35"/>
      <c r="F14" s="35"/>
      <c r="G14" s="2"/>
      <c r="H14" s="1"/>
      <c r="I14" s="1"/>
      <c r="J14" s="2"/>
      <c r="K14" s="2"/>
      <c r="L14" s="2"/>
    </row>
    <row r="15" spans="1:12">
      <c r="B15" s="34"/>
      <c r="C15" s="34"/>
      <c r="D15" s="34"/>
      <c r="E15" s="34"/>
      <c r="F15" s="34"/>
    </row>
    <row r="16" spans="1:12">
      <c r="A16" s="2"/>
      <c r="B16" s="2" t="s">
        <v>41</v>
      </c>
      <c r="C16" s="2"/>
    </row>
    <row r="18" spans="1:12">
      <c r="A18" s="2" t="s">
        <v>35</v>
      </c>
      <c r="B18" s="2" t="s">
        <v>36</v>
      </c>
      <c r="C18" s="2" t="s">
        <v>38</v>
      </c>
      <c r="D18" s="2" t="s">
        <v>23</v>
      </c>
      <c r="E18" s="2" t="s">
        <v>42</v>
      </c>
      <c r="F18" s="2" t="s">
        <v>5</v>
      </c>
      <c r="G18" s="2"/>
      <c r="H18" s="1"/>
      <c r="I18" s="1"/>
      <c r="J18" s="2"/>
      <c r="L18" s="2"/>
    </row>
    <row r="19" spans="1:12">
      <c r="A19" s="2" t="s">
        <v>24</v>
      </c>
      <c r="B19" s="33">
        <v>4.8376068376068382</v>
      </c>
      <c r="C19" s="33">
        <v>11.254560797323892</v>
      </c>
      <c r="D19" s="33">
        <f t="shared" ref="D19:D27" si="1">B19/C19</f>
        <v>0.42983523966187326</v>
      </c>
      <c r="E19" s="33">
        <f>AVERAGE(D19:D21)</f>
        <v>0.35463153910500478</v>
      </c>
      <c r="F19" s="33">
        <f>STDEV(D19:D21)</f>
        <v>7.2977814052323925E-2</v>
      </c>
      <c r="G19" s="2"/>
      <c r="H19" s="1"/>
      <c r="I19" s="1"/>
      <c r="J19" s="2"/>
      <c r="K19" s="35"/>
      <c r="L19" s="35"/>
    </row>
    <row r="20" spans="1:12">
      <c r="A20" s="2" t="s">
        <v>25</v>
      </c>
      <c r="B20" s="33">
        <v>5.2478632478632488</v>
      </c>
      <c r="C20" s="33">
        <v>14.995830970485907</v>
      </c>
      <c r="D20" s="33">
        <f t="shared" si="1"/>
        <v>0.34995481465427608</v>
      </c>
      <c r="E20" s="33"/>
      <c r="F20" s="33"/>
      <c r="G20" s="2"/>
      <c r="H20" s="1"/>
      <c r="I20" s="1"/>
      <c r="J20" s="2"/>
      <c r="K20" s="35"/>
      <c r="L20" s="35"/>
    </row>
    <row r="21" spans="1:12">
      <c r="A21" s="2" t="s">
        <v>26</v>
      </c>
      <c r="B21" s="33">
        <v>4.9914529914529924</v>
      </c>
      <c r="C21" s="33">
        <v>17.569070129552738</v>
      </c>
      <c r="D21" s="33">
        <f t="shared" si="1"/>
        <v>0.28410456299886494</v>
      </c>
      <c r="E21" s="33"/>
      <c r="F21" s="33"/>
      <c r="G21" s="2"/>
      <c r="H21" s="1"/>
      <c r="I21" s="1"/>
      <c r="J21" s="2"/>
      <c r="K21" s="35"/>
      <c r="L21" s="35"/>
    </row>
    <row r="22" spans="1:12">
      <c r="A22" s="2" t="s">
        <v>27</v>
      </c>
      <c r="B22" s="33">
        <v>5.1452991452991457</v>
      </c>
      <c r="C22" s="33">
        <v>16.388931565298243</v>
      </c>
      <c r="D22" s="33">
        <f t="shared" si="1"/>
        <v>0.31394963880340737</v>
      </c>
      <c r="E22" s="33">
        <f>AVERAGE(D22:D24)</f>
        <v>0.34105601992276924</v>
      </c>
      <c r="F22" s="33">
        <f>STDEV(D22:D24)</f>
        <v>5.7000285319217102E-2</v>
      </c>
      <c r="G22" s="2"/>
      <c r="H22" s="1"/>
      <c r="I22" s="1"/>
      <c r="J22" s="1"/>
      <c r="K22" s="4"/>
      <c r="L22" s="4"/>
    </row>
    <row r="23" spans="1:12">
      <c r="A23" s="2" t="s">
        <v>33</v>
      </c>
      <c r="B23" s="33">
        <v>5.1623931623931627</v>
      </c>
      <c r="C23" s="33">
        <v>17.056331303140606</v>
      </c>
      <c r="D23" s="33">
        <f t="shared" si="1"/>
        <v>0.30266726593441606</v>
      </c>
      <c r="E23" s="33"/>
      <c r="F23" s="33"/>
      <c r="G23" s="2"/>
      <c r="H23" s="1"/>
      <c r="I23" s="1"/>
      <c r="J23" s="1"/>
      <c r="K23" s="1"/>
      <c r="L23" s="1"/>
    </row>
    <row r="24" spans="1:12">
      <c r="A24" s="2" t="s">
        <v>29</v>
      </c>
      <c r="B24" s="33">
        <v>5.0427350427350426</v>
      </c>
      <c r="C24" s="33">
        <v>12.403691344467891</v>
      </c>
      <c r="D24" s="33">
        <f t="shared" si="1"/>
        <v>0.40655115503048439</v>
      </c>
      <c r="E24" s="33"/>
      <c r="F24" s="33"/>
      <c r="G24" s="2"/>
      <c r="H24" s="1"/>
      <c r="I24" s="1"/>
      <c r="J24" s="1"/>
      <c r="K24" s="1"/>
      <c r="L24" s="1"/>
    </row>
    <row r="25" spans="1:12">
      <c r="A25" s="2" t="s">
        <v>30</v>
      </c>
      <c r="B25" s="33">
        <v>5.1452991452991457</v>
      </c>
      <c r="C25" s="33">
        <v>19.389315329632502</v>
      </c>
      <c r="D25" s="33">
        <f t="shared" si="1"/>
        <v>0.26536775836718868</v>
      </c>
      <c r="E25" s="33">
        <f>AVERAGE(D25:D27)</f>
        <v>0.29134515204928541</v>
      </c>
      <c r="F25" s="33">
        <f>STDEV(D25:D27)</f>
        <v>2.3437533078955027E-2</v>
      </c>
      <c r="G25" s="2"/>
      <c r="H25" s="1"/>
      <c r="I25" s="1"/>
      <c r="J25" s="1"/>
      <c r="K25" s="1"/>
      <c r="L25" s="1"/>
    </row>
    <row r="26" spans="1:12">
      <c r="A26" s="2" t="s">
        <v>31</v>
      </c>
      <c r="B26" s="33">
        <v>5.0427350427350399</v>
      </c>
      <c r="C26" s="33">
        <v>16.935498671246688</v>
      </c>
      <c r="D26" s="33">
        <f t="shared" si="1"/>
        <v>0.29776123754162975</v>
      </c>
      <c r="E26" s="33"/>
      <c r="F26" s="33"/>
      <c r="G26" s="2"/>
      <c r="H26" s="1"/>
      <c r="I26" s="1"/>
      <c r="J26" s="1"/>
      <c r="K26" s="4"/>
      <c r="L26" s="4"/>
    </row>
    <row r="27" spans="1:12">
      <c r="A27" s="2" t="s">
        <v>32</v>
      </c>
      <c r="B27" s="33">
        <v>4.9572649572649574</v>
      </c>
      <c r="C27" s="33">
        <v>15.944554363565187</v>
      </c>
      <c r="D27" s="33">
        <f t="shared" si="1"/>
        <v>0.31090646023903784</v>
      </c>
      <c r="E27" s="33"/>
      <c r="F27" s="33"/>
      <c r="G27" s="2"/>
      <c r="H27" s="1"/>
      <c r="I27" s="1"/>
      <c r="J27" s="1"/>
      <c r="K27" s="1"/>
      <c r="L27" s="1"/>
    </row>
    <row r="30" spans="1:12">
      <c r="A30" s="40" t="s">
        <v>47</v>
      </c>
      <c r="B30" s="40"/>
      <c r="C30" s="40"/>
    </row>
    <row r="32" spans="1:12">
      <c r="A32" s="37" t="s">
        <v>35</v>
      </c>
      <c r="B32" s="37" t="s">
        <v>36</v>
      </c>
      <c r="C32" s="37" t="s">
        <v>46</v>
      </c>
      <c r="D32" s="37" t="s">
        <v>48</v>
      </c>
      <c r="E32" s="37" t="s">
        <v>5</v>
      </c>
    </row>
    <row r="33" spans="1:5">
      <c r="A33" s="2" t="s">
        <v>24</v>
      </c>
      <c r="B33" s="36">
        <v>4.8376068376068382</v>
      </c>
      <c r="C33" s="36">
        <f>B33/72</f>
        <v>6.718898385565053E-2</v>
      </c>
      <c r="D33" s="36">
        <f>AVERAGE(C33:C35)</f>
        <v>6.9800569800569812E-2</v>
      </c>
      <c r="E33" s="36">
        <f>STDEV(C33:C35)</f>
        <v>2.878526983139161E-3</v>
      </c>
    </row>
    <row r="34" spans="1:5">
      <c r="A34" s="2" t="s">
        <v>25</v>
      </c>
      <c r="B34" s="36">
        <v>5.2478632478632488</v>
      </c>
      <c r="C34" s="36">
        <f t="shared" ref="C34:C41" si="2">B34/72</f>
        <v>7.2886989553656231E-2</v>
      </c>
      <c r="D34" s="36"/>
      <c r="E34" s="36"/>
    </row>
    <row r="35" spans="1:5">
      <c r="A35" s="2" t="s">
        <v>26</v>
      </c>
      <c r="B35" s="36">
        <v>4.9914529914529924</v>
      </c>
      <c r="C35" s="36">
        <f t="shared" si="2"/>
        <v>6.9325735992402673E-2</v>
      </c>
      <c r="D35" s="36"/>
      <c r="E35" s="36"/>
    </row>
    <row r="36" spans="1:5">
      <c r="A36" s="2" t="s">
        <v>27</v>
      </c>
      <c r="B36" s="36">
        <v>5.1452991452991457</v>
      </c>
      <c r="C36" s="36">
        <f t="shared" si="2"/>
        <v>7.1462488129154803E-2</v>
      </c>
      <c r="D36" s="36">
        <f>AVERAGE(C36:C38)</f>
        <v>7.1066793289015509E-2</v>
      </c>
      <c r="E36" s="36">
        <f>STDEV(C36:C38)</f>
        <v>8.9884589202283473E-4</v>
      </c>
    </row>
    <row r="37" spans="1:5">
      <c r="A37" s="2" t="s">
        <v>33</v>
      </c>
      <c r="B37" s="36">
        <v>5.1623931623931627</v>
      </c>
      <c r="C37" s="36">
        <f t="shared" si="2"/>
        <v>7.1699905033238365E-2</v>
      </c>
      <c r="D37" s="36"/>
      <c r="E37" s="36"/>
    </row>
    <row r="38" spans="1:5">
      <c r="A38" s="2" t="s">
        <v>29</v>
      </c>
      <c r="B38" s="36">
        <v>5.0427350427350426</v>
      </c>
      <c r="C38" s="36">
        <f t="shared" si="2"/>
        <v>7.0037986704653374E-2</v>
      </c>
      <c r="D38" s="36"/>
      <c r="E38" s="36"/>
    </row>
    <row r="39" spans="1:5">
      <c r="A39" s="2" t="s">
        <v>30</v>
      </c>
      <c r="B39" s="36">
        <v>5.1452991452991457</v>
      </c>
      <c r="C39" s="36">
        <f t="shared" si="2"/>
        <v>7.1462488129154803E-2</v>
      </c>
      <c r="D39" s="36">
        <f>AVERAGE(C39:C41)</f>
        <v>7.0117125672681205E-2</v>
      </c>
      <c r="E39" s="36">
        <f>STDEV(C39:C41)</f>
        <v>1.3075903483585267E-3</v>
      </c>
    </row>
    <row r="40" spans="1:5">
      <c r="A40" s="2" t="s">
        <v>31</v>
      </c>
      <c r="B40" s="36">
        <v>5.0427350427350399</v>
      </c>
      <c r="C40" s="36">
        <f t="shared" si="2"/>
        <v>7.0037986704653332E-2</v>
      </c>
      <c r="D40" s="36"/>
      <c r="E40" s="36"/>
    </row>
    <row r="41" spans="1:5">
      <c r="A41" s="2" t="s">
        <v>32</v>
      </c>
      <c r="B41" s="36">
        <v>4.9572649572649574</v>
      </c>
      <c r="C41" s="36">
        <f t="shared" si="2"/>
        <v>6.8850902184235521E-2</v>
      </c>
      <c r="D41" s="36"/>
      <c r="E41" s="36"/>
    </row>
  </sheetData>
  <mergeCells count="1">
    <mergeCell ref="A30:C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AR - teste</vt:lpstr>
      <vt:lpstr>Figure 3</vt:lpstr>
      <vt:lpstr>Figure 4</vt:lpstr>
      <vt:lpstr>Process Parameters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Valinhas</dc:creator>
  <cp:lastModifiedBy>User</cp:lastModifiedBy>
  <dcterms:created xsi:type="dcterms:W3CDTF">2014-11-26T10:41:09Z</dcterms:created>
  <dcterms:modified xsi:type="dcterms:W3CDTF">2018-03-19T14:55:59Z</dcterms:modified>
</cp:coreProperties>
</file>