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nuscript_Rishi\Second paper\PeerJ\PeerJ_Revisions Submission\Supplimentary Files_PeerJ\"/>
    </mc:Choice>
  </mc:AlternateContent>
  <bookViews>
    <workbookView xWindow="0" yWindow="0" windowWidth="20490" windowHeight="7755"/>
  </bookViews>
  <sheets>
    <sheet name="Diff. regulated protei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AK25" i="1" l="1"/>
  <c r="AI25" i="1"/>
  <c r="AH25" i="1"/>
  <c r="AD25" i="1"/>
  <c r="AC25" i="1"/>
  <c r="AJ25" i="1" s="1"/>
  <c r="Y25" i="1"/>
  <c r="W25" i="1"/>
  <c r="V25" i="1"/>
  <c r="R25" i="1"/>
  <c r="Q25" i="1"/>
  <c r="X25" i="1" s="1"/>
  <c r="AK24" i="1"/>
  <c r="AI24" i="1"/>
  <c r="AH24" i="1"/>
  <c r="AD24" i="1"/>
  <c r="AC24" i="1"/>
  <c r="AJ24" i="1" s="1"/>
  <c r="Y24" i="1"/>
  <c r="W24" i="1"/>
  <c r="V24" i="1"/>
  <c r="R24" i="1"/>
  <c r="Q24" i="1"/>
  <c r="X24" i="1" s="1"/>
  <c r="AK23" i="1"/>
  <c r="AI23" i="1"/>
  <c r="AH23" i="1"/>
  <c r="AD23" i="1"/>
  <c r="AC23" i="1"/>
  <c r="AJ23" i="1" s="1"/>
  <c r="Y23" i="1"/>
  <c r="W23" i="1"/>
  <c r="V23" i="1"/>
  <c r="R23" i="1"/>
  <c r="Q23" i="1"/>
  <c r="X23" i="1" s="1"/>
  <c r="AK22" i="1"/>
  <c r="AI22" i="1"/>
  <c r="AH22" i="1"/>
  <c r="AD22" i="1"/>
  <c r="AC22" i="1"/>
  <c r="AJ22" i="1" s="1"/>
  <c r="Y22" i="1"/>
  <c r="W22" i="1"/>
  <c r="V22" i="1"/>
  <c r="R22" i="1"/>
  <c r="Q22" i="1"/>
  <c r="X22" i="1" s="1"/>
  <c r="AK21" i="1"/>
  <c r="AI21" i="1"/>
  <c r="AH21" i="1"/>
  <c r="AD21" i="1"/>
  <c r="AC21" i="1"/>
  <c r="AJ21" i="1" s="1"/>
  <c r="Y21" i="1"/>
  <c r="W21" i="1"/>
  <c r="V21" i="1"/>
  <c r="R21" i="1"/>
  <c r="Q21" i="1"/>
  <c r="X21" i="1" s="1"/>
  <c r="AK20" i="1"/>
  <c r="AI20" i="1"/>
  <c r="AH20" i="1"/>
  <c r="AD20" i="1"/>
  <c r="AC20" i="1"/>
  <c r="AJ20" i="1" s="1"/>
  <c r="Y20" i="1"/>
  <c r="W20" i="1"/>
  <c r="V20" i="1"/>
  <c r="R20" i="1"/>
  <c r="Q20" i="1"/>
  <c r="X20" i="1" s="1"/>
  <c r="AK19" i="1"/>
  <c r="AI19" i="1"/>
  <c r="AH19" i="1"/>
  <c r="AD19" i="1"/>
  <c r="AC19" i="1"/>
  <c r="AJ19" i="1" s="1"/>
  <c r="Y19" i="1"/>
  <c r="W19" i="1"/>
  <c r="V19" i="1"/>
  <c r="R19" i="1"/>
  <c r="Q19" i="1"/>
  <c r="X19" i="1" s="1"/>
  <c r="AK18" i="1"/>
  <c r="AI18" i="1"/>
  <c r="AH18" i="1"/>
  <c r="AD18" i="1"/>
  <c r="AC18" i="1"/>
  <c r="Y18" i="1"/>
  <c r="W18" i="1"/>
  <c r="V18" i="1"/>
  <c r="R18" i="1"/>
  <c r="Q18" i="1"/>
  <c r="X18" i="1" s="1"/>
  <c r="AK17" i="1"/>
  <c r="AI17" i="1"/>
  <c r="AH17" i="1"/>
  <c r="AD17" i="1"/>
  <c r="AC17" i="1"/>
  <c r="Y17" i="1"/>
  <c r="W17" i="1"/>
  <c r="V17" i="1"/>
  <c r="R17" i="1"/>
  <c r="Q17" i="1"/>
  <c r="X17" i="1" s="1"/>
  <c r="AK16" i="1"/>
  <c r="AI16" i="1"/>
  <c r="AH16" i="1"/>
  <c r="AD16" i="1"/>
  <c r="AC16" i="1"/>
  <c r="Y16" i="1"/>
  <c r="W16" i="1"/>
  <c r="V16" i="1"/>
  <c r="R16" i="1"/>
  <c r="Q16" i="1"/>
  <c r="X16" i="1" s="1"/>
  <c r="AK15" i="1"/>
  <c r="AI15" i="1"/>
  <c r="AH15" i="1"/>
  <c r="AD15" i="1"/>
  <c r="AC15" i="1"/>
  <c r="AJ15" i="1" s="1"/>
  <c r="Y15" i="1"/>
  <c r="W15" i="1"/>
  <c r="V15" i="1"/>
  <c r="R15" i="1"/>
  <c r="Q15" i="1"/>
  <c r="X15" i="1" s="1"/>
  <c r="AK14" i="1"/>
  <c r="AI14" i="1"/>
  <c r="AH14" i="1"/>
  <c r="AD14" i="1"/>
  <c r="AC14" i="1"/>
  <c r="Y14" i="1"/>
  <c r="W14" i="1"/>
  <c r="V14" i="1"/>
  <c r="R14" i="1"/>
  <c r="Q14" i="1"/>
  <c r="X14" i="1" s="1"/>
  <c r="AK13" i="1"/>
  <c r="AI13" i="1"/>
  <c r="AH13" i="1"/>
  <c r="AD13" i="1"/>
  <c r="AC13" i="1"/>
  <c r="Y13" i="1"/>
  <c r="W13" i="1"/>
  <c r="V13" i="1"/>
  <c r="R13" i="1"/>
  <c r="Q13" i="1"/>
  <c r="X13" i="1" s="1"/>
  <c r="AK12" i="1"/>
  <c r="AI12" i="1"/>
  <c r="AH12" i="1"/>
  <c r="AD12" i="1"/>
  <c r="AC12" i="1"/>
  <c r="AJ12" i="1" s="1"/>
  <c r="Y12" i="1"/>
  <c r="W12" i="1"/>
  <c r="V12" i="1"/>
  <c r="R12" i="1"/>
  <c r="Q12" i="1"/>
  <c r="X12" i="1" s="1"/>
  <c r="AK11" i="1"/>
  <c r="AI11" i="1"/>
  <c r="AH11" i="1"/>
  <c r="AD11" i="1"/>
  <c r="AC11" i="1"/>
  <c r="AJ11" i="1" s="1"/>
  <c r="Y11" i="1"/>
  <c r="W11" i="1"/>
  <c r="V11" i="1"/>
  <c r="R11" i="1"/>
  <c r="Q11" i="1"/>
  <c r="X11" i="1" s="1"/>
  <c r="AK10" i="1"/>
  <c r="AI10" i="1"/>
  <c r="AH10" i="1"/>
  <c r="AD10" i="1"/>
  <c r="AC10" i="1"/>
  <c r="AJ10" i="1" s="1"/>
  <c r="Y10" i="1"/>
  <c r="W10" i="1"/>
  <c r="V10" i="1"/>
  <c r="R10" i="1"/>
  <c r="Q10" i="1"/>
  <c r="X10" i="1" s="1"/>
  <c r="AK9" i="1"/>
  <c r="AI9" i="1"/>
  <c r="AH9" i="1"/>
  <c r="AD9" i="1"/>
  <c r="AC9" i="1"/>
  <c r="AJ9" i="1" s="1"/>
  <c r="Y9" i="1"/>
  <c r="W9" i="1"/>
  <c r="V9" i="1"/>
  <c r="R9" i="1"/>
  <c r="Q9" i="1"/>
  <c r="X9" i="1" s="1"/>
  <c r="AK8" i="1"/>
  <c r="AI8" i="1"/>
  <c r="AH8" i="1"/>
  <c r="AD8" i="1"/>
  <c r="AC8" i="1"/>
  <c r="Y8" i="1"/>
  <c r="W8" i="1"/>
  <c r="V8" i="1"/>
  <c r="R8" i="1"/>
  <c r="Q8" i="1"/>
  <c r="X8" i="1" s="1"/>
  <c r="AK7" i="1"/>
  <c r="AI7" i="1"/>
  <c r="AH7" i="1"/>
  <c r="AD7" i="1"/>
  <c r="AC7" i="1"/>
  <c r="AJ7" i="1" s="1"/>
  <c r="Y7" i="1"/>
  <c r="W7" i="1"/>
  <c r="V7" i="1"/>
  <c r="Q7" i="1"/>
  <c r="X7" i="1" s="1"/>
  <c r="AJ18" i="1" l="1"/>
  <c r="AJ17" i="1"/>
  <c r="AJ16" i="1"/>
  <c r="AJ14" i="1"/>
  <c r="AJ13" i="1"/>
  <c r="AJ8" i="1"/>
</calcChain>
</file>

<file path=xl/sharedStrings.xml><?xml version="1.0" encoding="utf-8"?>
<sst xmlns="http://schemas.openxmlformats.org/spreadsheetml/2006/main" count="135" uniqueCount="97">
  <si>
    <t>Gene name</t>
  </si>
  <si>
    <t>UniProt/SwissProt</t>
  </si>
  <si>
    <t>Protein name discription</t>
  </si>
  <si>
    <t>standard deviation</t>
  </si>
  <si>
    <t>Fold Change</t>
  </si>
  <si>
    <t>P-Value</t>
  </si>
  <si>
    <t>emPAI</t>
  </si>
  <si>
    <t>Triplicate analysis</t>
  </si>
  <si>
    <t>Average</t>
  </si>
  <si>
    <t>Area uder the cure (Peaks software)</t>
  </si>
  <si>
    <t>SET1 (n=12)</t>
  </si>
  <si>
    <t>Area under the curve (Peaks software)</t>
  </si>
  <si>
    <t>Set 1 (n=19)</t>
  </si>
  <si>
    <t>Set 2 (n=19)</t>
  </si>
  <si>
    <t>Set 3 (n=19)</t>
  </si>
  <si>
    <t>Set2 (n=12)</t>
  </si>
  <si>
    <t>Set3 (n=12)</t>
  </si>
  <si>
    <t>Patients</t>
  </si>
  <si>
    <t>Healthy</t>
  </si>
  <si>
    <t>Standard deviation</t>
  </si>
  <si>
    <t>TF</t>
  </si>
  <si>
    <t>P02787|TRFE_HUMAN</t>
  </si>
  <si>
    <t>Serotransferrin precursor</t>
  </si>
  <si>
    <t>HP</t>
  </si>
  <si>
    <t>P00738|HPT_HUMAN</t>
  </si>
  <si>
    <t>Haptoglobin</t>
  </si>
  <si>
    <t>HBB</t>
  </si>
  <si>
    <t>P68871|HBB_HUMAN</t>
  </si>
  <si>
    <t>Hemoglobin subunit beta</t>
  </si>
  <si>
    <t>ORM1</t>
  </si>
  <si>
    <t>P19652|A1AG2_HUMAN</t>
  </si>
  <si>
    <t>alpha-1-acid glycoprotein 2 precursor</t>
  </si>
  <si>
    <t>ORM2</t>
  </si>
  <si>
    <t>P02763|A1AG1_HUMAN</t>
  </si>
  <si>
    <t>alpha1-acid glycoprotein 1</t>
  </si>
  <si>
    <t>IGKC</t>
  </si>
  <si>
    <t>P01624|KV315_HUMAN</t>
  </si>
  <si>
    <t>Immunoglobulin kappa variable 3-15</t>
  </si>
  <si>
    <t>A2M</t>
  </si>
  <si>
    <t>P01023|A2MG_HUMAN</t>
  </si>
  <si>
    <t>CP</t>
  </si>
  <si>
    <t>P00450|CERU_HUMAN</t>
  </si>
  <si>
    <t xml:space="preserve"> IGKV1</t>
  </si>
  <si>
    <t>P01602|KV105_HUMAN</t>
  </si>
  <si>
    <t>Immunoglobulin kappa variable chain 1-5</t>
  </si>
  <si>
    <t>A1ACT</t>
  </si>
  <si>
    <t>P01011|AACT_HUMAN</t>
  </si>
  <si>
    <t>alpha-1-antichymotrypsin precursor</t>
  </si>
  <si>
    <t>A1BG</t>
  </si>
  <si>
    <t>P04217|A1BG_HUMAN</t>
  </si>
  <si>
    <t>alpha-1-B-glycoprotei</t>
  </si>
  <si>
    <t>A1AT</t>
  </si>
  <si>
    <t>P01009|A1AT_HUMAN</t>
  </si>
  <si>
    <t>alpha-1 antitrypsin variant</t>
  </si>
  <si>
    <t>APOB</t>
  </si>
  <si>
    <t>P04114|APOB_HUMAN</t>
  </si>
  <si>
    <t>apolipoprotein B-100</t>
  </si>
  <si>
    <t>IGHG4</t>
  </si>
  <si>
    <t>P01861|IGHG4_HUMAN</t>
  </si>
  <si>
    <t>immunoglobulin heavy chain gamma 4</t>
  </si>
  <si>
    <t>TTR</t>
  </si>
  <si>
    <t>P02766|TTHY_HUMAN</t>
  </si>
  <si>
    <t>Transthyretin</t>
  </si>
  <si>
    <t>HPX</t>
  </si>
  <si>
    <t>P02790|HEMO_HUMAN</t>
  </si>
  <si>
    <t>hemopexin</t>
  </si>
  <si>
    <t>APOA2</t>
  </si>
  <si>
    <t>P02652|APOA2_HUMAN</t>
  </si>
  <si>
    <t>apolipoportein A2</t>
  </si>
  <si>
    <t>APOA1</t>
  </si>
  <si>
    <t>P02647|APOA1_HUMAN</t>
  </si>
  <si>
    <t>apolipoportien A1</t>
  </si>
  <si>
    <t>CLU</t>
  </si>
  <si>
    <t>P10909|CLUS_HUMAN</t>
  </si>
  <si>
    <t xml:space="preserve">Clusterin </t>
  </si>
  <si>
    <t>No.of peptides</t>
  </si>
  <si>
    <t>PSMs</t>
  </si>
  <si>
    <t>Unique peptides</t>
  </si>
  <si>
    <t>Protein Group</t>
  </si>
  <si>
    <t>Protein ID</t>
  </si>
  <si>
    <t>-10lgP</t>
  </si>
  <si>
    <t xml:space="preserve"> Ceruloplasmin</t>
  </si>
  <si>
    <t>Avg. Mass</t>
  </si>
  <si>
    <t>Significance</t>
  </si>
  <si>
    <t>coverage(%)</t>
  </si>
  <si>
    <t xml:space="preserve">SET 1( n = 19)Average area </t>
  </si>
  <si>
    <t xml:space="preserve">SET2 (n=19)Average area </t>
  </si>
  <si>
    <t xml:space="preserve">SET3 (n=19)Average area </t>
  </si>
  <si>
    <t xml:space="preserve">SET1 (n=12)Average area </t>
  </si>
  <si>
    <t xml:space="preserve">SET2 (n=12)Average area </t>
  </si>
  <si>
    <t xml:space="preserve">SET3 (n=12)Average area </t>
  </si>
  <si>
    <t>Alpha-2 Macroglobulin</t>
  </si>
  <si>
    <t>Y</t>
  </si>
  <si>
    <t xml:space="preserve">Rashmi et al., 2017: Plasma proteomic analysis of systemic lupus erythematosus patients using liquid chromatography/tandem mass spectrometry </t>
  </si>
  <si>
    <t>SLE Patients</t>
  </si>
  <si>
    <t>Supplementary Table S2: A complete list of differentially expressed significant proteins identified in the SLE Patients samples compared to healthy controls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</si>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</sst>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Fill="1" applyBorder="1" applyAlignment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2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3" fillId="0" borderId="2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7" xfId="0" applyFont="1" applyBorder="1"/>
    <xf numFmtId="2" fontId="3" fillId="0" borderId="7" xfId="0" applyNumberFormat="1" applyFont="1" applyFill="1" applyBorder="1"/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0" fontId="2" fillId="0" borderId="4" xfId="0" applyFont="1" applyBorder="1"/>
    <xf numFmtId="0" fontId="0" fillId="0" borderId="5" xfId="0" applyBorder="1"/>
    <xf numFmtId="0" fontId="2" fillId="0" borderId="2" xfId="0" applyFont="1" applyBorder="1"/>
    <xf numFmtId="0" fontId="0" fillId="0" borderId="0" xfId="0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7" xfId="0" applyNumberFormat="1" applyFont="1" applyFill="1" applyBorder="1"/>
    <xf numFmtId="166" fontId="3" fillId="0" borderId="0" xfId="0" applyNumberFormat="1" applyFont="1" applyFill="1" applyBorder="1"/>
    <xf numFmtId="166" fontId="3" fillId="0" borderId="0" xfId="0" applyNumberFormat="1" applyFont="1" applyBorder="1"/>
    <xf numFmtId="166" fontId="3" fillId="0" borderId="7" xfId="0" applyNumberFormat="1" applyFont="1" applyFill="1" applyBorder="1"/>
    <xf numFmtId="166" fontId="2" fillId="0" borderId="0" xfId="0" applyNumberFormat="1" applyFont="1" applyFill="1" applyBorder="1"/>
    <xf numFmtId="166" fontId="2" fillId="0" borderId="7" xfId="0" applyNumberFormat="1" applyFont="1" applyFill="1" applyBorder="1"/>
    <xf numFmtId="0" fontId="1" fillId="0" borderId="5" xfId="0" applyFont="1" applyBorder="1"/>
    <xf numFmtId="0" fontId="1" fillId="0" borderId="0" xfId="0" applyFont="1" applyBorder="1"/>
    <xf numFmtId="0" fontId="1" fillId="0" borderId="0" xfId="0" applyFont="1"/>
    <xf numFmtId="0" fontId="1" fillId="0" borderId="8" xfId="0" applyFont="1" applyBorder="1"/>
    <xf numFmtId="0" fontId="1" fillId="0" borderId="3" xfId="0" applyFont="1" applyBorder="1"/>
    <xf numFmtId="0" fontId="2" fillId="0" borderId="3" xfId="0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tabSelected="1" topLeftCell="Q1" workbookViewId="0">
      <selection activeCell="AE10" sqref="AE10"/>
    </sheetView>
  </sheetViews>
  <sheetFormatPr defaultRowHeight="15" x14ac:dyDescent="0.25"/>
  <cols>
    <col min="1" max="1" width="10.7109375" customWidth="1"/>
    <col min="2" max="2" width="12.28515625" customWidth="1"/>
    <col min="3" max="3" width="19.7109375" customWidth="1"/>
    <col min="4" max="4" width="6" customWidth="1"/>
    <col min="5" max="5" width="7.85546875" customWidth="1"/>
    <col min="6" max="6" width="7.140625" customWidth="1"/>
    <col min="7" max="7" width="6.85546875" customWidth="1"/>
    <col min="8" max="8" width="7" customWidth="1"/>
    <col min="9" max="9" width="6.28515625" customWidth="1"/>
    <col min="10" max="10" width="7.7109375" customWidth="1"/>
    <col min="11" max="11" width="6.42578125" customWidth="1"/>
    <col min="12" max="12" width="7.85546875" customWidth="1"/>
    <col min="13" max="13" width="5.42578125" customWidth="1"/>
    <col min="14" max="23" width="10.7109375" customWidth="1"/>
    <col min="24" max="24" width="7.5703125" customWidth="1"/>
    <col min="25" max="25" width="7.42578125" style="30" customWidth="1"/>
    <col min="26" max="26" width="5.7109375" customWidth="1"/>
    <col min="27" max="27" width="6.5703125" customWidth="1"/>
    <col min="28" max="28" width="7.5703125" customWidth="1"/>
    <col min="29" max="29" width="6.42578125" customWidth="1"/>
    <col min="30" max="30" width="8" customWidth="1"/>
    <col min="31" max="31" width="6.85546875" customWidth="1"/>
    <col min="32" max="32" width="8" customWidth="1"/>
    <col min="33" max="35" width="10.7109375" customWidth="1"/>
    <col min="37" max="37" width="9.140625" style="30"/>
  </cols>
  <sheetData>
    <row r="1" spans="1:37" x14ac:dyDescent="0.25">
      <c r="A1" s="15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8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31"/>
    </row>
    <row r="2" spans="1:37" x14ac:dyDescent="0.25">
      <c r="A2" s="17" t="s">
        <v>95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29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32"/>
    </row>
    <row r="3" spans="1:37" x14ac:dyDescent="0.25">
      <c r="A3" s="35" t="s">
        <v>0</v>
      </c>
      <c r="B3" s="35" t="s">
        <v>1</v>
      </c>
      <c r="C3" s="35" t="s">
        <v>2</v>
      </c>
      <c r="D3" s="35" t="s">
        <v>75</v>
      </c>
      <c r="E3" s="35" t="s">
        <v>77</v>
      </c>
      <c r="F3" s="38" t="s">
        <v>78</v>
      </c>
      <c r="G3" s="38" t="s">
        <v>79</v>
      </c>
      <c r="H3" s="38" t="s">
        <v>80</v>
      </c>
      <c r="I3" s="39" t="s">
        <v>82</v>
      </c>
      <c r="J3" s="39" t="s">
        <v>83</v>
      </c>
      <c r="K3" s="39" t="s">
        <v>84</v>
      </c>
      <c r="L3" s="38" t="s">
        <v>76</v>
      </c>
      <c r="M3" s="35" t="s">
        <v>77</v>
      </c>
      <c r="N3" s="37" t="s">
        <v>11</v>
      </c>
      <c r="O3" s="37"/>
      <c r="P3" s="37"/>
      <c r="Q3" s="37"/>
      <c r="R3" s="37"/>
      <c r="S3" s="37"/>
      <c r="T3" s="37"/>
      <c r="U3" s="37"/>
      <c r="V3" s="37"/>
      <c r="W3" s="36" t="s">
        <v>3</v>
      </c>
      <c r="X3" s="36" t="s">
        <v>4</v>
      </c>
      <c r="Y3" s="36" t="s">
        <v>5</v>
      </c>
      <c r="Z3" s="37" t="s">
        <v>6</v>
      </c>
      <c r="AA3" s="37"/>
      <c r="AB3" s="37"/>
      <c r="AC3" s="37"/>
      <c r="AD3" s="37"/>
      <c r="AE3" s="37"/>
      <c r="AF3" s="37"/>
      <c r="AG3" s="37"/>
      <c r="AH3" s="36" t="s">
        <v>8</v>
      </c>
      <c r="AI3" s="36" t="s">
        <v>19</v>
      </c>
      <c r="AJ3" s="36" t="s">
        <v>4</v>
      </c>
      <c r="AK3" s="36" t="s">
        <v>5</v>
      </c>
    </row>
    <row r="4" spans="1:37" x14ac:dyDescent="0.25">
      <c r="A4" s="35"/>
      <c r="B4" s="35"/>
      <c r="C4" s="35"/>
      <c r="D4" s="35"/>
      <c r="E4" s="35"/>
      <c r="F4" s="38"/>
      <c r="G4" s="38"/>
      <c r="H4" s="38"/>
      <c r="I4" s="39"/>
      <c r="J4" s="39"/>
      <c r="K4" s="39"/>
      <c r="L4" s="38"/>
      <c r="M4" s="35"/>
      <c r="N4" s="37" t="s">
        <v>7</v>
      </c>
      <c r="O4" s="37"/>
      <c r="P4" s="37"/>
      <c r="Q4" s="1"/>
      <c r="R4" s="1"/>
      <c r="S4" s="36" t="s">
        <v>7</v>
      </c>
      <c r="T4" s="36"/>
      <c r="U4" s="36"/>
      <c r="V4" s="1"/>
      <c r="W4" s="36"/>
      <c r="X4" s="36"/>
      <c r="Y4" s="36"/>
      <c r="Z4" s="37" t="s">
        <v>7</v>
      </c>
      <c r="AA4" s="37"/>
      <c r="AB4" s="37"/>
      <c r="AC4" s="37"/>
      <c r="AD4" s="20"/>
      <c r="AE4" s="37" t="s">
        <v>7</v>
      </c>
      <c r="AF4" s="37"/>
      <c r="AG4" s="37"/>
      <c r="AH4" s="36"/>
      <c r="AI4" s="36"/>
      <c r="AJ4" s="36"/>
      <c r="AK4" s="36"/>
    </row>
    <row r="5" spans="1:37" x14ac:dyDescent="0.25">
      <c r="A5" s="35"/>
      <c r="B5" s="35"/>
      <c r="C5" s="35"/>
      <c r="D5" s="35"/>
      <c r="E5" s="35"/>
      <c r="F5" s="38"/>
      <c r="G5" s="38"/>
      <c r="H5" s="38"/>
      <c r="I5" s="39"/>
      <c r="J5" s="39"/>
      <c r="K5" s="39"/>
      <c r="L5" s="38"/>
      <c r="M5" s="35"/>
      <c r="N5" s="19" t="s">
        <v>85</v>
      </c>
      <c r="O5" s="19" t="s">
        <v>86</v>
      </c>
      <c r="P5" s="19" t="s">
        <v>87</v>
      </c>
      <c r="Q5" s="19" t="s">
        <v>9</v>
      </c>
      <c r="R5" s="19"/>
      <c r="S5" s="19" t="s">
        <v>88</v>
      </c>
      <c r="T5" s="19" t="s">
        <v>89</v>
      </c>
      <c r="U5" s="19" t="s">
        <v>90</v>
      </c>
      <c r="V5" s="19" t="s">
        <v>11</v>
      </c>
      <c r="W5" s="36"/>
      <c r="X5" s="36"/>
      <c r="Y5" s="36"/>
      <c r="Z5" s="19" t="s">
        <v>12</v>
      </c>
      <c r="AA5" s="19" t="s">
        <v>13</v>
      </c>
      <c r="AB5" s="19" t="s">
        <v>14</v>
      </c>
      <c r="AC5" s="36" t="s">
        <v>8</v>
      </c>
      <c r="AD5" s="19"/>
      <c r="AE5" s="19" t="s">
        <v>10</v>
      </c>
      <c r="AF5" s="19" t="s">
        <v>15</v>
      </c>
      <c r="AG5" s="19" t="s">
        <v>16</v>
      </c>
      <c r="AH5" s="36"/>
      <c r="AI5" s="36"/>
      <c r="AJ5" s="36"/>
      <c r="AK5" s="36"/>
    </row>
    <row r="6" spans="1:37" x14ac:dyDescent="0.25">
      <c r="A6" s="35"/>
      <c r="B6" s="35"/>
      <c r="C6" s="35"/>
      <c r="D6" s="35"/>
      <c r="E6" s="35"/>
      <c r="F6" s="38"/>
      <c r="G6" s="38"/>
      <c r="H6" s="38"/>
      <c r="I6" s="39"/>
      <c r="J6" s="39"/>
      <c r="K6" s="39"/>
      <c r="L6" s="38"/>
      <c r="M6" s="35"/>
      <c r="N6" s="19" t="s">
        <v>94</v>
      </c>
      <c r="O6" s="19" t="s">
        <v>94</v>
      </c>
      <c r="P6" s="19" t="s">
        <v>94</v>
      </c>
      <c r="Q6" s="19" t="s">
        <v>8</v>
      </c>
      <c r="R6" s="1" t="s">
        <v>96</v>
      </c>
      <c r="S6" s="19" t="s">
        <v>18</v>
      </c>
      <c r="T6" s="19" t="s">
        <v>18</v>
      </c>
      <c r="U6" s="19" t="s">
        <v>18</v>
      </c>
      <c r="V6" s="19" t="s">
        <v>8</v>
      </c>
      <c r="W6" s="36"/>
      <c r="X6" s="36"/>
      <c r="Y6" s="36"/>
      <c r="Z6" s="19" t="s">
        <v>17</v>
      </c>
      <c r="AA6" s="19" t="s">
        <v>17</v>
      </c>
      <c r="AB6" s="19" t="s">
        <v>17</v>
      </c>
      <c r="AC6" s="36"/>
      <c r="AD6" s="19" t="s">
        <v>19</v>
      </c>
      <c r="AE6" s="19" t="s">
        <v>18</v>
      </c>
      <c r="AF6" s="19" t="s">
        <v>18</v>
      </c>
      <c r="AG6" s="19" t="s">
        <v>18</v>
      </c>
      <c r="AH6" s="36"/>
      <c r="AI6" s="36"/>
      <c r="AJ6" s="36"/>
      <c r="AK6" s="36"/>
    </row>
    <row r="7" spans="1:37" s="3" customFormat="1" ht="35.1" customHeight="1" x14ac:dyDescent="0.25">
      <c r="A7" s="8" t="s">
        <v>20</v>
      </c>
      <c r="B7" s="2" t="s">
        <v>21</v>
      </c>
      <c r="C7" s="2" t="s">
        <v>22</v>
      </c>
      <c r="D7" s="2">
        <v>177</v>
      </c>
      <c r="E7" s="2">
        <v>176</v>
      </c>
      <c r="F7" s="3">
        <v>2</v>
      </c>
      <c r="G7" s="3">
        <v>4</v>
      </c>
      <c r="H7" s="3">
        <v>474.46</v>
      </c>
      <c r="I7" s="3">
        <v>77064</v>
      </c>
      <c r="J7" s="3">
        <v>67.73</v>
      </c>
      <c r="K7" s="3">
        <v>55</v>
      </c>
      <c r="L7" s="3">
        <v>391</v>
      </c>
      <c r="M7" s="3" t="s">
        <v>92</v>
      </c>
      <c r="N7" s="23">
        <v>299937.43595800502</v>
      </c>
      <c r="O7" s="23">
        <v>363009.58818897634</v>
      </c>
      <c r="P7" s="23">
        <v>276934.49711286102</v>
      </c>
      <c r="Q7" s="26">
        <f t="shared" ref="Q7:Q25" si="0">AVERAGE(N7:P7)</f>
        <v>313293.84041994746</v>
      </c>
      <c r="R7" s="23">
        <f>STDEV(N7:P7)</f>
        <v>44564.845798607676</v>
      </c>
      <c r="S7" s="23">
        <v>129576.55660377358</v>
      </c>
      <c r="T7" s="23">
        <v>112403.79716981133</v>
      </c>
      <c r="U7" s="23">
        <v>160502.68867924527</v>
      </c>
      <c r="V7" s="26">
        <f>AVERAGE(S7:U7)</f>
        <v>134161.0141509434</v>
      </c>
      <c r="W7" s="23">
        <f>STDEV(S7:U7)</f>
        <v>24374.962140697324</v>
      </c>
      <c r="X7" s="23">
        <f t="shared" ref="X7:X25" si="1">Q7/V7</f>
        <v>2.3352077531812876</v>
      </c>
      <c r="Y7" s="21">
        <f t="shared" ref="Y7:Y25" si="2">TTEST(N7:P7,S7:U7,2,2)</f>
        <v>3.6360421441737241E-3</v>
      </c>
      <c r="Z7" s="2">
        <v>3.34</v>
      </c>
      <c r="AA7" s="2">
        <v>3.1</v>
      </c>
      <c r="AB7" s="2">
        <v>3.4</v>
      </c>
      <c r="AC7" s="5">
        <f>AVERAGE(Z7:AB7)</f>
        <v>3.28</v>
      </c>
      <c r="AD7" s="5">
        <f>STDEV(Z7:AB7)</f>
        <v>0.15874507866387533</v>
      </c>
      <c r="AE7" s="2">
        <v>1.18</v>
      </c>
      <c r="AF7" s="2">
        <v>1.1599999999999999</v>
      </c>
      <c r="AG7" s="2">
        <v>1.23</v>
      </c>
      <c r="AH7" s="6">
        <f>AVERAGE(AE7:AG7)</f>
        <v>1.19</v>
      </c>
      <c r="AI7" s="2">
        <f>STDEV(AE7:AG7)</f>
        <v>3.6055512754639925E-2</v>
      </c>
      <c r="AJ7" s="2">
        <f>AC7/AH7</f>
        <v>2.7563025210084033</v>
      </c>
      <c r="AK7" s="33">
        <f>TTEST(Z7:AB7,AE7:AG7,2,2)</f>
        <v>2.4209339616836035E-5</v>
      </c>
    </row>
    <row r="8" spans="1:37" s="3" customFormat="1" ht="35.1" customHeight="1" x14ac:dyDescent="0.25">
      <c r="A8" s="8" t="s">
        <v>23</v>
      </c>
      <c r="B8" s="2" t="s">
        <v>24</v>
      </c>
      <c r="C8" s="2" t="s">
        <v>25</v>
      </c>
      <c r="D8" s="2">
        <v>79</v>
      </c>
      <c r="E8" s="2">
        <v>50</v>
      </c>
      <c r="F8" s="3">
        <v>8</v>
      </c>
      <c r="G8" s="3">
        <v>7</v>
      </c>
      <c r="H8" s="3">
        <v>382.5</v>
      </c>
      <c r="I8" s="3">
        <v>45205</v>
      </c>
      <c r="J8" s="3">
        <v>82.47</v>
      </c>
      <c r="K8" s="3">
        <v>50</v>
      </c>
      <c r="L8" s="3">
        <v>190</v>
      </c>
      <c r="M8" s="3" t="s">
        <v>92</v>
      </c>
      <c r="N8" s="23">
        <v>174850.3664921466</v>
      </c>
      <c r="O8" s="23">
        <v>344440.52356020943</v>
      </c>
      <c r="P8" s="23">
        <v>309384.9214659686</v>
      </c>
      <c r="Q8" s="26">
        <f t="shared" si="0"/>
        <v>276225.27050610824</v>
      </c>
      <c r="R8" s="23">
        <f t="shared" ref="R8:R25" si="3">STDEV(N8:P8)</f>
        <v>89525.846449097502</v>
      </c>
      <c r="S8" s="23">
        <v>127580</v>
      </c>
      <c r="T8" s="23">
        <v>100085.23809523809</v>
      </c>
      <c r="U8" s="23">
        <v>137065.71428571429</v>
      </c>
      <c r="V8" s="26">
        <f t="shared" ref="V8:V25" si="4">AVERAGE(S8:U8)</f>
        <v>121576.98412698414</v>
      </c>
      <c r="W8" s="23">
        <f t="shared" ref="W8:W25" si="5">STDEV(S8:U8)</f>
        <v>19207.187573857573</v>
      </c>
      <c r="X8" s="23">
        <f t="shared" si="1"/>
        <v>2.2720194327044485</v>
      </c>
      <c r="Y8" s="21">
        <f t="shared" si="2"/>
        <v>4.3010773587165041E-2</v>
      </c>
      <c r="Z8" s="2">
        <v>4.9241666666666672</v>
      </c>
      <c r="AA8" s="2">
        <v>4.8875000000000002</v>
      </c>
      <c r="AB8" s="2">
        <v>5.4941666666666658</v>
      </c>
      <c r="AC8" s="5">
        <f t="shared" ref="AC8:AC25" si="6">AVERAGE(Z8:AB8)</f>
        <v>5.1019444444444444</v>
      </c>
      <c r="AD8" s="5">
        <f t="shared" ref="AD8:AD25" si="7">STDEV(Z8:AB8)</f>
        <v>0.34016880341209177</v>
      </c>
      <c r="AE8" s="2">
        <v>1.1033333333333331</v>
      </c>
      <c r="AF8" s="2">
        <v>1.0149999999999999</v>
      </c>
      <c r="AG8" s="2">
        <v>1.1791666666666665</v>
      </c>
      <c r="AH8" s="6">
        <f t="shared" ref="AH8:AH25" si="8">AVERAGE(AE8:AG8)</f>
        <v>1.0991666666666664</v>
      </c>
      <c r="AI8" s="2">
        <f>STDEV(AE8:AG8)</f>
        <v>8.2162609771382233E-2</v>
      </c>
      <c r="AJ8" s="2">
        <f t="shared" ref="AJ8:AJ25" si="9">AC8/AH8</f>
        <v>4.6416477129138247</v>
      </c>
      <c r="AK8" s="33">
        <f t="shared" ref="AK8:AK25" si="10">TTEST(Z8:AB8,AE8:AG8,2,2)</f>
        <v>3.8295653263296795E-5</v>
      </c>
    </row>
    <row r="9" spans="1:37" s="3" customFormat="1" ht="35.1" customHeight="1" x14ac:dyDescent="0.25">
      <c r="A9" s="8" t="s">
        <v>26</v>
      </c>
      <c r="B9" s="2" t="s">
        <v>27</v>
      </c>
      <c r="C9" s="2" t="s">
        <v>28</v>
      </c>
      <c r="D9" s="2">
        <v>48</v>
      </c>
      <c r="E9" s="2">
        <v>28</v>
      </c>
      <c r="F9" s="3">
        <v>14</v>
      </c>
      <c r="G9" s="3">
        <v>24</v>
      </c>
      <c r="H9" s="3">
        <v>321.52</v>
      </c>
      <c r="I9" s="3">
        <v>15998</v>
      </c>
      <c r="J9" s="3">
        <v>71.03</v>
      </c>
      <c r="K9" s="3">
        <v>70</v>
      </c>
      <c r="L9" s="3">
        <v>106</v>
      </c>
      <c r="M9" s="3" t="s">
        <v>92</v>
      </c>
      <c r="N9" s="23">
        <v>150421.23328314887</v>
      </c>
      <c r="O9" s="23">
        <v>305804.16208902997</v>
      </c>
      <c r="P9" s="23">
        <v>209566.43332022207</v>
      </c>
      <c r="Q9" s="26">
        <f t="shared" si="0"/>
        <v>221930.60956413366</v>
      </c>
      <c r="R9" s="23">
        <f t="shared" si="3"/>
        <v>78425.877627963229</v>
      </c>
      <c r="S9" s="23">
        <v>89645.106382978716</v>
      </c>
      <c r="T9" s="23">
        <v>65468.085106382976</v>
      </c>
      <c r="U9" s="23">
        <v>96691.914893617024</v>
      </c>
      <c r="V9" s="26">
        <f t="shared" si="4"/>
        <v>83935.035460992905</v>
      </c>
      <c r="W9" s="23">
        <f t="shared" si="5"/>
        <v>16376.372281311904</v>
      </c>
      <c r="X9" s="23">
        <f t="shared" si="1"/>
        <v>2.6440759611910973</v>
      </c>
      <c r="Y9" s="21">
        <f t="shared" si="2"/>
        <v>4.0605615920912622E-2</v>
      </c>
      <c r="Z9" s="2">
        <v>3.31</v>
      </c>
      <c r="AA9" s="2">
        <v>3.2</v>
      </c>
      <c r="AB9" s="2">
        <v>3.7</v>
      </c>
      <c r="AC9" s="5">
        <f t="shared" si="6"/>
        <v>3.4033333333333338</v>
      </c>
      <c r="AD9" s="5">
        <f t="shared" si="7"/>
        <v>0.26274195198584738</v>
      </c>
      <c r="AE9" s="2">
        <v>1.19</v>
      </c>
      <c r="AF9" s="2">
        <v>1.23</v>
      </c>
      <c r="AG9" s="2">
        <v>1.36</v>
      </c>
      <c r="AH9" s="6">
        <f t="shared" si="8"/>
        <v>1.26</v>
      </c>
      <c r="AI9" s="2">
        <f t="shared" ref="AI9:AI25" si="11">STDEV(AE9:AG9)</f>
        <v>8.8881944173155966E-2</v>
      </c>
      <c r="AJ9" s="2">
        <f t="shared" si="9"/>
        <v>2.7010582010582014</v>
      </c>
      <c r="AK9" s="33">
        <f t="shared" si="10"/>
        <v>1.8021335519300972E-4</v>
      </c>
    </row>
    <row r="10" spans="1:37" s="3" customFormat="1" ht="35.1" customHeight="1" x14ac:dyDescent="0.25">
      <c r="A10" s="8" t="s">
        <v>29</v>
      </c>
      <c r="B10" s="2" t="s">
        <v>30</v>
      </c>
      <c r="C10" s="2" t="s">
        <v>31</v>
      </c>
      <c r="D10" s="2">
        <v>21</v>
      </c>
      <c r="E10" s="2">
        <v>13</v>
      </c>
      <c r="F10" s="3">
        <v>37</v>
      </c>
      <c r="G10" s="3">
        <v>41</v>
      </c>
      <c r="H10" s="3">
        <v>234.44</v>
      </c>
      <c r="I10" s="3">
        <v>23603</v>
      </c>
      <c r="J10" s="3">
        <v>59.43</v>
      </c>
      <c r="K10" s="3">
        <v>31</v>
      </c>
      <c r="L10" s="3">
        <v>29</v>
      </c>
      <c r="M10" s="3" t="s">
        <v>92</v>
      </c>
      <c r="N10" s="23">
        <v>91789.655172413797</v>
      </c>
      <c r="O10" s="23">
        <v>158693.10344827586</v>
      </c>
      <c r="P10" s="23">
        <v>185079.310344828</v>
      </c>
      <c r="Q10" s="26">
        <f t="shared" si="0"/>
        <v>145187.35632183924</v>
      </c>
      <c r="R10" s="23">
        <f t="shared" si="3"/>
        <v>48088.916026766725</v>
      </c>
      <c r="S10" s="23">
        <v>65147.222222222219</v>
      </c>
      <c r="T10" s="23">
        <v>59835.555555555555</v>
      </c>
      <c r="U10" s="23">
        <v>67097.222222222219</v>
      </c>
      <c r="V10" s="26">
        <f>AVERAGE(S10:U10)</f>
        <v>64026.666666666664</v>
      </c>
      <c r="W10" s="23">
        <f t="shared" si="5"/>
        <v>3758.2820888351703</v>
      </c>
      <c r="X10" s="23">
        <f t="shared" si="1"/>
        <v>2.2676076060262274</v>
      </c>
      <c r="Y10" s="21">
        <f t="shared" si="2"/>
        <v>4.3489204985160332E-2</v>
      </c>
      <c r="Z10" s="2">
        <v>1.7091666666666665</v>
      </c>
      <c r="AA10" s="2">
        <v>2.4125000000000001</v>
      </c>
      <c r="AB10" s="2">
        <v>1.7508333333333332</v>
      </c>
      <c r="AC10" s="5">
        <f t="shared" si="6"/>
        <v>1.9574999999999998</v>
      </c>
      <c r="AD10" s="5">
        <f t="shared" si="7"/>
        <v>0.39459191296550666</v>
      </c>
      <c r="AE10" s="4">
        <v>0.95083333333333331</v>
      </c>
      <c r="AF10" s="4">
        <v>0.9425</v>
      </c>
      <c r="AG10" s="4">
        <v>1.0083333333333335</v>
      </c>
      <c r="AH10" s="6">
        <f t="shared" si="8"/>
        <v>0.96722222222222232</v>
      </c>
      <c r="AI10" s="2">
        <f t="shared" si="11"/>
        <v>3.5846250901645373E-2</v>
      </c>
      <c r="AJ10" s="2">
        <f t="shared" si="9"/>
        <v>2.0238368753589886</v>
      </c>
      <c r="AK10" s="33">
        <f t="shared" si="10"/>
        <v>1.2359709604039834E-2</v>
      </c>
    </row>
    <row r="11" spans="1:37" s="3" customFormat="1" ht="35.1" customHeight="1" x14ac:dyDescent="0.25">
      <c r="A11" s="8" t="s">
        <v>32</v>
      </c>
      <c r="B11" s="2" t="s">
        <v>33</v>
      </c>
      <c r="C11" s="2" t="s">
        <v>34</v>
      </c>
      <c r="D11" s="2">
        <v>26</v>
      </c>
      <c r="E11" s="2">
        <v>17</v>
      </c>
      <c r="F11" s="3">
        <v>30</v>
      </c>
      <c r="G11" s="3">
        <v>40</v>
      </c>
      <c r="H11" s="3">
        <v>306.74</v>
      </c>
      <c r="I11" s="3">
        <v>23512</v>
      </c>
      <c r="J11" s="3">
        <v>58.59</v>
      </c>
      <c r="K11" s="3">
        <v>20</v>
      </c>
      <c r="L11" s="3">
        <v>38</v>
      </c>
      <c r="M11" s="3" t="s">
        <v>92</v>
      </c>
      <c r="N11" s="23">
        <v>102323.42105263157</v>
      </c>
      <c r="O11" s="23">
        <v>237913.15789473685</v>
      </c>
      <c r="P11" s="23">
        <v>203968.15789473685</v>
      </c>
      <c r="Q11" s="26">
        <f t="shared" si="0"/>
        <v>181401.57894736843</v>
      </c>
      <c r="R11" s="23">
        <f t="shared" si="3"/>
        <v>70555.524576525539</v>
      </c>
      <c r="S11" s="23">
        <v>62782.608695652176</v>
      </c>
      <c r="T11" s="23">
        <v>63669.565217391304</v>
      </c>
      <c r="U11" s="23">
        <v>63808.695652173912</v>
      </c>
      <c r="V11" s="26">
        <f>AVERAGE(S11:U11)</f>
        <v>63420.289855072471</v>
      </c>
      <c r="W11" s="23">
        <f t="shared" si="5"/>
        <v>556.61231147038211</v>
      </c>
      <c r="X11" s="23">
        <f t="shared" si="1"/>
        <v>2.8603082603675549</v>
      </c>
      <c r="Y11" s="21">
        <f t="shared" si="2"/>
        <v>4.4286222198959363E-2</v>
      </c>
      <c r="Z11" s="2">
        <v>2.1025000000000005</v>
      </c>
      <c r="AA11" s="2">
        <v>2.7741666666666664</v>
      </c>
      <c r="AB11" s="2">
        <v>1.9375</v>
      </c>
      <c r="AC11" s="5">
        <f t="shared" si="6"/>
        <v>2.2713888888888891</v>
      </c>
      <c r="AD11" s="5">
        <f t="shared" si="7"/>
        <v>0.44316517278591588</v>
      </c>
      <c r="AE11" s="4">
        <v>0.95916666666666661</v>
      </c>
      <c r="AF11" s="4">
        <v>0.91333333333333322</v>
      </c>
      <c r="AG11" s="4">
        <v>0.97833333333333317</v>
      </c>
      <c r="AH11" s="6">
        <f t="shared" si="8"/>
        <v>0.95027777777777767</v>
      </c>
      <c r="AI11" s="2">
        <f t="shared" si="11"/>
        <v>3.3399240399435107E-2</v>
      </c>
      <c r="AJ11" s="2">
        <f t="shared" si="9"/>
        <v>2.3902367728734295</v>
      </c>
      <c r="AK11" s="33">
        <f t="shared" si="10"/>
        <v>6.7501408300826788E-3</v>
      </c>
    </row>
    <row r="12" spans="1:37" s="3" customFormat="1" ht="35.1" customHeight="1" x14ac:dyDescent="0.25">
      <c r="A12" s="8" t="s">
        <v>35</v>
      </c>
      <c r="B12" s="2" t="s">
        <v>36</v>
      </c>
      <c r="C12" s="2" t="s">
        <v>37</v>
      </c>
      <c r="D12" s="2">
        <v>9</v>
      </c>
      <c r="E12" s="2">
        <v>9</v>
      </c>
      <c r="F12" s="3">
        <v>68</v>
      </c>
      <c r="G12" s="3">
        <v>68</v>
      </c>
      <c r="H12" s="3">
        <v>153.30000000000001</v>
      </c>
      <c r="I12" s="3">
        <v>12496</v>
      </c>
      <c r="J12" s="3">
        <v>42.47</v>
      </c>
      <c r="K12" s="3">
        <v>23</v>
      </c>
      <c r="L12" s="3">
        <v>15</v>
      </c>
      <c r="M12" s="3" t="s">
        <v>92</v>
      </c>
      <c r="N12" s="23">
        <v>46117.333333333336</v>
      </c>
      <c r="O12" s="23">
        <v>102690.66666666667</v>
      </c>
      <c r="P12" s="23">
        <v>96164</v>
      </c>
      <c r="Q12" s="26">
        <f t="shared" si="0"/>
        <v>81657.333333333328</v>
      </c>
      <c r="R12" s="23">
        <f t="shared" si="3"/>
        <v>30951.05885821105</v>
      </c>
      <c r="S12" s="23">
        <v>30533.333333333332</v>
      </c>
      <c r="T12" s="23">
        <v>25983.333333333332</v>
      </c>
      <c r="U12" s="23">
        <v>29700</v>
      </c>
      <c r="V12" s="26">
        <f t="shared" si="4"/>
        <v>28738.888888888887</v>
      </c>
      <c r="W12" s="23">
        <f t="shared" si="5"/>
        <v>2422.4834211870116</v>
      </c>
      <c r="X12" s="23">
        <f t="shared" si="1"/>
        <v>2.8413531799729363</v>
      </c>
      <c r="Y12" s="21">
        <f t="shared" si="2"/>
        <v>4.1871935610419693E-2</v>
      </c>
      <c r="Z12" s="2">
        <v>0.68166666666666675</v>
      </c>
      <c r="AA12" s="2">
        <v>0.84</v>
      </c>
      <c r="AB12" s="2">
        <v>0.64500000000000002</v>
      </c>
      <c r="AC12" s="5">
        <f t="shared" si="6"/>
        <v>0.72222222222222232</v>
      </c>
      <c r="AD12" s="5">
        <f t="shared" si="7"/>
        <v>0.10363307780247957</v>
      </c>
      <c r="AE12" s="4">
        <v>0.26166666666666666</v>
      </c>
      <c r="AF12" s="4">
        <v>0.33166666666666667</v>
      </c>
      <c r="AG12" s="4">
        <v>0.29250000000000004</v>
      </c>
      <c r="AH12" s="6">
        <f t="shared" si="8"/>
        <v>0.29527777777777775</v>
      </c>
      <c r="AI12" s="2">
        <f t="shared" si="11"/>
        <v>3.5082574549725354E-2</v>
      </c>
      <c r="AJ12" s="2">
        <f t="shared" si="9"/>
        <v>2.4459078080903112</v>
      </c>
      <c r="AK12" s="33">
        <f t="shared" si="10"/>
        <v>2.4991504506453699E-3</v>
      </c>
    </row>
    <row r="13" spans="1:37" s="3" customFormat="1" ht="35.1" customHeight="1" x14ac:dyDescent="0.25">
      <c r="A13" s="8" t="s">
        <v>38</v>
      </c>
      <c r="B13" s="2" t="s">
        <v>39</v>
      </c>
      <c r="C13" s="2" t="s">
        <v>91</v>
      </c>
      <c r="D13" s="2">
        <v>203</v>
      </c>
      <c r="E13" s="2">
        <v>178</v>
      </c>
      <c r="F13" s="3">
        <v>3</v>
      </c>
      <c r="G13" s="3">
        <v>3</v>
      </c>
      <c r="H13" s="3">
        <v>513.13</v>
      </c>
      <c r="I13" s="3">
        <v>163290</v>
      </c>
      <c r="J13" s="3">
        <v>47.58</v>
      </c>
      <c r="K13" s="3">
        <v>35</v>
      </c>
      <c r="L13" s="3">
        <v>381</v>
      </c>
      <c r="M13" s="3" t="s">
        <v>92</v>
      </c>
      <c r="N13" s="23">
        <v>6570793.5459183604</v>
      </c>
      <c r="O13" s="23">
        <v>8000797.9923469396</v>
      </c>
      <c r="P13" s="23">
        <v>6038875.2806122396</v>
      </c>
      <c r="Q13" s="26">
        <f t="shared" si="0"/>
        <v>6870155.6062925132</v>
      </c>
      <c r="R13" s="23">
        <f t="shared" si="3"/>
        <v>1014642.0127802234</v>
      </c>
      <c r="S13" s="23">
        <v>586268.34615384601</v>
      </c>
      <c r="T13" s="23">
        <v>4156086.5</v>
      </c>
      <c r="U13" s="23">
        <v>695751.5</v>
      </c>
      <c r="V13" s="26">
        <f>AVERAGE(S13:U13)</f>
        <v>1812702.1153846153</v>
      </c>
      <c r="W13" s="23">
        <f t="shared" si="5"/>
        <v>2030168.5695499384</v>
      </c>
      <c r="X13" s="23">
        <f t="shared" si="1"/>
        <v>3.790008048197604</v>
      </c>
      <c r="Y13" s="21">
        <f t="shared" si="2"/>
        <v>1.8153303684464925E-2</v>
      </c>
      <c r="Z13" s="2">
        <v>3.6383333333333332</v>
      </c>
      <c r="AA13" s="2">
        <v>4.1549999999999994</v>
      </c>
      <c r="AB13" s="2">
        <v>3.9341666666666661</v>
      </c>
      <c r="AC13" s="5">
        <f t="shared" si="6"/>
        <v>3.9091666666666662</v>
      </c>
      <c r="AD13" s="5">
        <f t="shared" si="7"/>
        <v>0.25923900383837106</v>
      </c>
      <c r="AE13" s="4">
        <v>1.1941666666666666</v>
      </c>
      <c r="AF13" s="4">
        <v>1.5650000000000002</v>
      </c>
      <c r="AG13" s="4">
        <v>1.2541666666666667</v>
      </c>
      <c r="AH13" s="7">
        <f t="shared" si="8"/>
        <v>1.337777777777778</v>
      </c>
      <c r="AI13" s="2">
        <f t="shared" si="11"/>
        <v>0.19905389647957936</v>
      </c>
      <c r="AJ13" s="2">
        <f t="shared" si="9"/>
        <v>2.9221345514950161</v>
      </c>
      <c r="AK13" s="33">
        <f t="shared" si="10"/>
        <v>1.6794552236710253E-4</v>
      </c>
    </row>
    <row r="14" spans="1:37" s="3" customFormat="1" ht="35.1" customHeight="1" x14ac:dyDescent="0.25">
      <c r="A14" s="8" t="s">
        <v>40</v>
      </c>
      <c r="B14" s="2" t="s">
        <v>41</v>
      </c>
      <c r="C14" s="2" t="s">
        <v>81</v>
      </c>
      <c r="D14" s="2">
        <v>74</v>
      </c>
      <c r="E14" s="2">
        <v>74</v>
      </c>
      <c r="F14" s="3">
        <v>13</v>
      </c>
      <c r="G14" s="3">
        <v>5</v>
      </c>
      <c r="H14" s="3">
        <v>392.33</v>
      </c>
      <c r="I14" s="3">
        <v>122205</v>
      </c>
      <c r="J14" s="3">
        <v>34.9</v>
      </c>
      <c r="K14" s="3">
        <v>12</v>
      </c>
      <c r="L14" s="3">
        <v>106</v>
      </c>
      <c r="M14" s="3" t="s">
        <v>92</v>
      </c>
      <c r="N14" s="23">
        <v>127962.38679245283</v>
      </c>
      <c r="O14" s="23">
        <v>220038.04716981133</v>
      </c>
      <c r="P14" s="23">
        <v>145982.38679245283</v>
      </c>
      <c r="Q14" s="26">
        <f t="shared" si="0"/>
        <v>164660.94025157232</v>
      </c>
      <c r="R14" s="23">
        <f t="shared" si="3"/>
        <v>48797.008903984555</v>
      </c>
      <c r="S14" s="23">
        <v>45548.271604938273</v>
      </c>
      <c r="T14" s="23">
        <v>39144.1975308642</v>
      </c>
      <c r="U14" s="23">
        <v>51909.01234567901</v>
      </c>
      <c r="V14" s="26">
        <f t="shared" si="4"/>
        <v>45533.827160493827</v>
      </c>
      <c r="W14" s="23">
        <f t="shared" si="5"/>
        <v>6382.4196662088862</v>
      </c>
      <c r="X14" s="23">
        <f t="shared" si="1"/>
        <v>3.6162332604107537</v>
      </c>
      <c r="Y14" s="21">
        <f t="shared" si="2"/>
        <v>1.3776430459773495E-2</v>
      </c>
      <c r="Z14" s="2">
        <v>0.33249999999999996</v>
      </c>
      <c r="AA14" s="2">
        <v>0.39666666666666667</v>
      </c>
      <c r="AB14" s="2">
        <v>0.40083333333333332</v>
      </c>
      <c r="AC14" s="5">
        <f t="shared" si="6"/>
        <v>0.37666666666666665</v>
      </c>
      <c r="AD14" s="5">
        <f t="shared" si="7"/>
        <v>3.8306149781870698E-2</v>
      </c>
      <c r="AE14" s="4">
        <v>0.16550000000000001</v>
      </c>
      <c r="AF14" s="4">
        <v>0.13674999999999998</v>
      </c>
      <c r="AG14" s="4">
        <v>0.20499999999999999</v>
      </c>
      <c r="AH14" s="7">
        <f t="shared" si="8"/>
        <v>0.16908333333333334</v>
      </c>
      <c r="AI14" s="2">
        <f t="shared" si="11"/>
        <v>3.4265811435501239E-2</v>
      </c>
      <c r="AJ14" s="2">
        <f t="shared" si="9"/>
        <v>2.2276983735830456</v>
      </c>
      <c r="AK14" s="33">
        <f t="shared" si="10"/>
        <v>2.1972583009085733E-3</v>
      </c>
    </row>
    <row r="15" spans="1:37" s="3" customFormat="1" ht="35.1" customHeight="1" x14ac:dyDescent="0.25">
      <c r="A15" s="8" t="s">
        <v>42</v>
      </c>
      <c r="B15" s="2" t="s">
        <v>43</v>
      </c>
      <c r="C15" s="2" t="s">
        <v>44</v>
      </c>
      <c r="D15" s="2">
        <v>4</v>
      </c>
      <c r="E15" s="2">
        <v>4</v>
      </c>
      <c r="F15" s="3">
        <v>93</v>
      </c>
      <c r="G15" s="3">
        <v>87</v>
      </c>
      <c r="H15" s="3">
        <v>128.02000000000001</v>
      </c>
      <c r="I15" s="3">
        <v>12782</v>
      </c>
      <c r="J15" s="3">
        <v>28.57</v>
      </c>
      <c r="K15" s="3">
        <v>32</v>
      </c>
      <c r="L15" s="3">
        <v>23</v>
      </c>
      <c r="M15" s="3" t="s">
        <v>92</v>
      </c>
      <c r="N15" s="23">
        <v>63882.608695652176</v>
      </c>
      <c r="O15" s="23">
        <v>71952.173913043473</v>
      </c>
      <c r="P15" s="23">
        <v>123834.78260869565</v>
      </c>
      <c r="Q15" s="26">
        <f t="shared" si="0"/>
        <v>86556.521739130432</v>
      </c>
      <c r="R15" s="23">
        <f t="shared" si="3"/>
        <v>32535.073701990455</v>
      </c>
      <c r="S15" s="23">
        <v>3882.6086956521999</v>
      </c>
      <c r="T15" s="23">
        <v>7952.1739130434999</v>
      </c>
      <c r="U15" s="23">
        <v>13834.782608695999</v>
      </c>
      <c r="V15" s="26">
        <f t="shared" si="4"/>
        <v>8556.521739130565</v>
      </c>
      <c r="W15" s="23">
        <f t="shared" si="5"/>
        <v>5003.5356119487687</v>
      </c>
      <c r="X15" s="23">
        <f t="shared" si="1"/>
        <v>10.11585365853643</v>
      </c>
      <c r="Y15" s="21">
        <f t="shared" si="2"/>
        <v>1.4802240243677222E-2</v>
      </c>
      <c r="Z15" s="2">
        <v>2.86</v>
      </c>
      <c r="AA15" s="2">
        <v>2.41</v>
      </c>
      <c r="AB15" s="2">
        <v>2.5099999999999998</v>
      </c>
      <c r="AC15" s="5">
        <f t="shared" si="6"/>
        <v>2.5933333333333333</v>
      </c>
      <c r="AD15" s="5">
        <f t="shared" si="7"/>
        <v>0.23629078131263034</v>
      </c>
      <c r="AE15" s="4">
        <v>0.26</v>
      </c>
      <c r="AF15" s="4">
        <v>0.21</v>
      </c>
      <c r="AG15" s="4">
        <v>0.23</v>
      </c>
      <c r="AH15" s="7">
        <f t="shared" si="8"/>
        <v>0.23333333333333331</v>
      </c>
      <c r="AI15" s="2">
        <f t="shared" si="11"/>
        <v>2.5166114784235839E-2</v>
      </c>
      <c r="AJ15" s="2">
        <f t="shared" si="9"/>
        <v>11.114285714285716</v>
      </c>
      <c r="AK15" s="33">
        <f t="shared" si="10"/>
        <v>6.7007486052239802E-5</v>
      </c>
    </row>
    <row r="16" spans="1:37" s="3" customFormat="1" ht="35.1" customHeight="1" x14ac:dyDescent="0.25">
      <c r="A16" s="8" t="s">
        <v>45</v>
      </c>
      <c r="B16" s="2" t="s">
        <v>46</v>
      </c>
      <c r="C16" s="2" t="s">
        <v>47</v>
      </c>
      <c r="D16" s="2">
        <v>25</v>
      </c>
      <c r="E16" s="2">
        <v>25</v>
      </c>
      <c r="F16" s="3">
        <v>39</v>
      </c>
      <c r="G16" s="3">
        <v>19</v>
      </c>
      <c r="H16" s="3">
        <v>231.06</v>
      </c>
      <c r="I16" s="3">
        <v>47651</v>
      </c>
      <c r="J16" s="3">
        <v>24.13</v>
      </c>
      <c r="K16" s="3">
        <v>13</v>
      </c>
      <c r="L16" s="3">
        <v>32</v>
      </c>
      <c r="M16" s="3" t="s">
        <v>92</v>
      </c>
      <c r="N16" s="23">
        <v>40231.5625</v>
      </c>
      <c r="O16" s="23">
        <v>12458.4375</v>
      </c>
      <c r="P16" s="23">
        <v>88708.4375</v>
      </c>
      <c r="Q16" s="26">
        <f t="shared" si="0"/>
        <v>47132.8125</v>
      </c>
      <c r="R16" s="23">
        <f t="shared" si="3"/>
        <v>38590.621447080572</v>
      </c>
      <c r="S16" s="23">
        <v>17174.400000000001</v>
      </c>
      <c r="T16" s="23">
        <v>16962</v>
      </c>
      <c r="U16" s="23">
        <v>14230.4</v>
      </c>
      <c r="V16" s="26">
        <f t="shared" si="4"/>
        <v>16122.266666666668</v>
      </c>
      <c r="W16" s="23">
        <f t="shared" si="5"/>
        <v>1641.8428832666466</v>
      </c>
      <c r="X16" s="23">
        <f t="shared" si="1"/>
        <v>2.923460669302083</v>
      </c>
      <c r="Y16" s="21">
        <f t="shared" si="2"/>
        <v>0.23672249455478819</v>
      </c>
      <c r="Z16" s="2">
        <v>0.58416666666666672</v>
      </c>
      <c r="AA16" s="2">
        <v>0.96416666666666651</v>
      </c>
      <c r="AB16" s="2">
        <v>0.58250000000000002</v>
      </c>
      <c r="AC16" s="5">
        <f t="shared" si="6"/>
        <v>0.71027777777777779</v>
      </c>
      <c r="AD16" s="5">
        <f t="shared" si="7"/>
        <v>0.21987580669634876</v>
      </c>
      <c r="AE16" s="4">
        <v>0.56249999999999989</v>
      </c>
      <c r="AF16" s="4">
        <v>0.47416666666666668</v>
      </c>
      <c r="AG16" s="4">
        <v>0.6925</v>
      </c>
      <c r="AH16" s="7">
        <f t="shared" si="8"/>
        <v>0.57638888888888884</v>
      </c>
      <c r="AI16" s="2">
        <f t="shared" si="11"/>
        <v>0.10982730551660214</v>
      </c>
      <c r="AJ16" s="2">
        <f t="shared" si="9"/>
        <v>1.2322891566265062</v>
      </c>
      <c r="AK16" s="33">
        <f t="shared" si="10"/>
        <v>0.39883002633936249</v>
      </c>
    </row>
    <row r="17" spans="1:37" s="3" customFormat="1" ht="35.1" customHeight="1" x14ac:dyDescent="0.25">
      <c r="A17" s="8" t="s">
        <v>48</v>
      </c>
      <c r="B17" s="2" t="s">
        <v>49</v>
      </c>
      <c r="C17" s="2" t="s">
        <v>50</v>
      </c>
      <c r="D17" s="2">
        <v>37</v>
      </c>
      <c r="E17" s="2">
        <v>37</v>
      </c>
      <c r="F17" s="3">
        <v>20</v>
      </c>
      <c r="G17" s="3">
        <v>22</v>
      </c>
      <c r="H17" s="3">
        <v>320.3</v>
      </c>
      <c r="I17" s="3">
        <v>54254</v>
      </c>
      <c r="J17" s="3">
        <v>26.64</v>
      </c>
      <c r="K17" s="3">
        <v>20</v>
      </c>
      <c r="L17" s="3">
        <v>55</v>
      </c>
      <c r="M17" s="3" t="s">
        <v>92</v>
      </c>
      <c r="N17" s="23">
        <v>47826.909090909088</v>
      </c>
      <c r="O17" s="23">
        <v>83310.545454545456</v>
      </c>
      <c r="P17" s="23">
        <v>91285.090909090912</v>
      </c>
      <c r="Q17" s="26">
        <f t="shared" si="0"/>
        <v>74140.84848484848</v>
      </c>
      <c r="R17" s="23">
        <f t="shared" si="3"/>
        <v>23134.73359739835</v>
      </c>
      <c r="S17" s="23">
        <v>34409.619047619046</v>
      </c>
      <c r="T17" s="23">
        <v>26897.555555555555</v>
      </c>
      <c r="U17" s="23">
        <v>33703.428571428572</v>
      </c>
      <c r="V17" s="26">
        <f t="shared" si="4"/>
        <v>31670.201058201055</v>
      </c>
      <c r="W17" s="23">
        <f t="shared" si="5"/>
        <v>4148.2870040062808</v>
      </c>
      <c r="X17" s="23">
        <f t="shared" si="1"/>
        <v>2.3410286644091127</v>
      </c>
      <c r="Y17" s="21">
        <f t="shared" si="2"/>
        <v>3.5192881826264684E-2</v>
      </c>
      <c r="Z17" s="2">
        <v>1.095</v>
      </c>
      <c r="AA17" s="2">
        <v>1.3366666666666667</v>
      </c>
      <c r="AB17" s="2">
        <v>1.134166666666667</v>
      </c>
      <c r="AC17" s="5">
        <f t="shared" si="6"/>
        <v>1.1886111111111113</v>
      </c>
      <c r="AD17" s="5">
        <f t="shared" si="7"/>
        <v>0.12970675615631044</v>
      </c>
      <c r="AE17" s="4">
        <v>0.43083333333333335</v>
      </c>
      <c r="AF17" s="4">
        <v>0.4825000000000001</v>
      </c>
      <c r="AG17" s="4">
        <v>0.51</v>
      </c>
      <c r="AH17" s="7">
        <f t="shared" si="8"/>
        <v>0.47444444444444445</v>
      </c>
      <c r="AI17" s="2">
        <f t="shared" si="11"/>
        <v>4.019339820491992E-2</v>
      </c>
      <c r="AJ17" s="2">
        <f t="shared" si="9"/>
        <v>2.5052693208430918</v>
      </c>
      <c r="AK17" s="33">
        <f t="shared" si="10"/>
        <v>8.0554856654093223E-4</v>
      </c>
    </row>
    <row r="18" spans="1:37" s="3" customFormat="1" ht="35.1" customHeight="1" x14ac:dyDescent="0.25">
      <c r="A18" s="8" t="s">
        <v>51</v>
      </c>
      <c r="B18" s="2" t="s">
        <v>52</v>
      </c>
      <c r="C18" s="2" t="s">
        <v>53</v>
      </c>
      <c r="D18" s="2">
        <v>128</v>
      </c>
      <c r="E18" s="2">
        <v>128</v>
      </c>
      <c r="F18" s="3">
        <v>4</v>
      </c>
      <c r="G18" s="3">
        <v>1</v>
      </c>
      <c r="H18" s="3">
        <v>424.64</v>
      </c>
      <c r="I18" s="3">
        <v>46737</v>
      </c>
      <c r="J18" s="3">
        <v>30.1</v>
      </c>
      <c r="K18" s="3">
        <v>68</v>
      </c>
      <c r="L18" s="3">
        <v>244</v>
      </c>
      <c r="M18" s="3" t="s">
        <v>92</v>
      </c>
      <c r="N18" s="23">
        <v>294400.48524590197</v>
      </c>
      <c r="O18" s="23">
        <v>293420.48565573769</v>
      </c>
      <c r="P18" s="23">
        <v>208397.73975409835</v>
      </c>
      <c r="Q18" s="26">
        <f t="shared" si="0"/>
        <v>265406.23688524601</v>
      </c>
      <c r="R18" s="23">
        <f t="shared" si="3"/>
        <v>49373.238284147803</v>
      </c>
      <c r="S18" s="23">
        <v>90043.948497854071</v>
      </c>
      <c r="T18" s="23">
        <v>74733.0042918455</v>
      </c>
      <c r="U18" s="23">
        <v>86753.390557940002</v>
      </c>
      <c r="V18" s="26">
        <f t="shared" si="4"/>
        <v>83843.447782546529</v>
      </c>
      <c r="W18" s="23">
        <f t="shared" si="5"/>
        <v>8059.5954201762124</v>
      </c>
      <c r="X18" s="23">
        <f t="shared" si="1"/>
        <v>3.1654976495431635</v>
      </c>
      <c r="Y18" s="21">
        <f t="shared" si="2"/>
        <v>3.2709610904777743E-3</v>
      </c>
      <c r="Z18" s="2">
        <v>20.995000000000001</v>
      </c>
      <c r="AA18" s="2">
        <v>20.995000000000001</v>
      </c>
      <c r="AB18" s="2">
        <v>22.244166666666668</v>
      </c>
      <c r="AC18" s="5">
        <f t="shared" si="6"/>
        <v>21.41138888888889</v>
      </c>
      <c r="AD18" s="5">
        <f t="shared" si="7"/>
        <v>0.72120671126270786</v>
      </c>
      <c r="AE18" s="4">
        <v>5.7233333333333336</v>
      </c>
      <c r="AF18" s="4">
        <v>5.8008333333333333</v>
      </c>
      <c r="AG18" s="4">
        <v>6.0508333333333333</v>
      </c>
      <c r="AH18" s="7">
        <f t="shared" si="8"/>
        <v>5.8583333333333334</v>
      </c>
      <c r="AI18" s="2">
        <f t="shared" si="11"/>
        <v>0.1711541702676273</v>
      </c>
      <c r="AJ18" s="2">
        <f t="shared" si="9"/>
        <v>3.6548601232811762</v>
      </c>
      <c r="AK18" s="33">
        <f t="shared" si="10"/>
        <v>3.4220490127857708E-6</v>
      </c>
    </row>
    <row r="19" spans="1:37" s="3" customFormat="1" ht="35.1" customHeight="1" x14ac:dyDescent="0.25">
      <c r="A19" s="8" t="s">
        <v>54</v>
      </c>
      <c r="B19" s="2" t="s">
        <v>55</v>
      </c>
      <c r="C19" s="2" t="s">
        <v>56</v>
      </c>
      <c r="D19" s="2">
        <v>45</v>
      </c>
      <c r="E19" s="2">
        <v>45</v>
      </c>
      <c r="F19" s="3">
        <v>32</v>
      </c>
      <c r="G19" s="3">
        <v>13</v>
      </c>
      <c r="H19" s="3">
        <v>283.26</v>
      </c>
      <c r="I19" s="3">
        <v>515611</v>
      </c>
      <c r="J19" s="3">
        <v>22.69</v>
      </c>
      <c r="K19" s="3">
        <v>10</v>
      </c>
      <c r="L19" s="3">
        <v>53</v>
      </c>
      <c r="M19" s="3" t="s">
        <v>92</v>
      </c>
      <c r="N19" s="23">
        <v>18725.576923076922</v>
      </c>
      <c r="O19" s="23">
        <v>46729.607843137252</v>
      </c>
      <c r="P19" s="23">
        <v>29867.538461538461</v>
      </c>
      <c r="Q19" s="26">
        <f t="shared" si="0"/>
        <v>31774.241075917544</v>
      </c>
      <c r="R19" s="23">
        <f t="shared" si="3"/>
        <v>14099.045112619637</v>
      </c>
      <c r="S19" s="23">
        <v>7017</v>
      </c>
      <c r="T19" s="23">
        <v>8185</v>
      </c>
      <c r="U19" s="23">
        <v>8858.5</v>
      </c>
      <c r="V19" s="26">
        <f t="shared" si="4"/>
        <v>8020.166666666667</v>
      </c>
      <c r="W19" s="23">
        <f t="shared" si="5"/>
        <v>931.75001117967975</v>
      </c>
      <c r="X19" s="23">
        <f t="shared" si="1"/>
        <v>3.9617931143472758</v>
      </c>
      <c r="Y19" s="21">
        <f t="shared" si="2"/>
        <v>4.3599186327557958E-2</v>
      </c>
      <c r="Z19" s="2">
        <v>0.22727272727272727</v>
      </c>
      <c r="AA19" s="2">
        <v>0.33083333333333331</v>
      </c>
      <c r="AB19" s="2">
        <v>0.25166666666666665</v>
      </c>
      <c r="AC19" s="5">
        <f t="shared" si="6"/>
        <v>0.26992424242424246</v>
      </c>
      <c r="AD19" s="5">
        <f t="shared" si="7"/>
        <v>5.4140595548236352E-2</v>
      </c>
      <c r="AE19" s="4">
        <v>9.3333333333333338E-2</v>
      </c>
      <c r="AF19" s="4">
        <v>0.11416666666666668</v>
      </c>
      <c r="AG19" s="4">
        <v>0.12333333333333335</v>
      </c>
      <c r="AH19" s="7">
        <f t="shared" si="8"/>
        <v>0.11027777777777779</v>
      </c>
      <c r="AI19" s="2">
        <f t="shared" si="11"/>
        <v>1.5373437891135266E-2</v>
      </c>
      <c r="AJ19" s="2">
        <f t="shared" si="9"/>
        <v>2.4476757499427522</v>
      </c>
      <c r="AK19" s="33">
        <f t="shared" si="10"/>
        <v>7.968523529417286E-3</v>
      </c>
    </row>
    <row r="20" spans="1:37" s="3" customFormat="1" ht="35.1" customHeight="1" x14ac:dyDescent="0.25">
      <c r="A20" s="8" t="s">
        <v>57</v>
      </c>
      <c r="B20" s="2" t="s">
        <v>58</v>
      </c>
      <c r="C20" s="2" t="s">
        <v>59</v>
      </c>
      <c r="D20" s="2">
        <v>64</v>
      </c>
      <c r="E20" s="2">
        <v>16</v>
      </c>
      <c r="F20" s="3">
        <v>9</v>
      </c>
      <c r="G20" s="3">
        <v>17</v>
      </c>
      <c r="H20" s="3">
        <v>342.11</v>
      </c>
      <c r="I20" s="3">
        <v>35941</v>
      </c>
      <c r="J20" s="3">
        <v>23.97</v>
      </c>
      <c r="K20" s="3">
        <v>45</v>
      </c>
      <c r="L20" s="3">
        <v>129</v>
      </c>
      <c r="M20" s="3" t="s">
        <v>92</v>
      </c>
      <c r="N20" s="23">
        <v>242287.67441860464</v>
      </c>
      <c r="O20" s="23">
        <v>487728.9147286822</v>
      </c>
      <c r="P20" s="23">
        <v>491607.36434108525</v>
      </c>
      <c r="Q20" s="26">
        <f t="shared" si="0"/>
        <v>407207.98449612403</v>
      </c>
      <c r="R20" s="23">
        <f t="shared" si="3"/>
        <v>142838.34254113244</v>
      </c>
      <c r="S20" s="23">
        <v>119033.09090909091</v>
      </c>
      <c r="T20" s="23">
        <v>108423.63636363637</v>
      </c>
      <c r="U20" s="23">
        <v>129293.09090909091</v>
      </c>
      <c r="V20" s="26">
        <f t="shared" si="4"/>
        <v>118916.60606060608</v>
      </c>
      <c r="W20" s="23">
        <f t="shared" si="5"/>
        <v>10435.214889792314</v>
      </c>
      <c r="X20" s="23">
        <f t="shared" si="1"/>
        <v>3.4243155601715518</v>
      </c>
      <c r="Y20" s="21">
        <f t="shared" si="2"/>
        <v>2.5202409779137468E-2</v>
      </c>
      <c r="Z20" s="2">
        <v>2.73</v>
      </c>
      <c r="AA20" s="2">
        <v>3.5</v>
      </c>
      <c r="AB20" s="2">
        <v>3.1</v>
      </c>
      <c r="AC20" s="5">
        <f t="shared" si="6"/>
        <v>3.11</v>
      </c>
      <c r="AD20" s="5">
        <f t="shared" si="7"/>
        <v>0.38509739027939283</v>
      </c>
      <c r="AE20" s="4">
        <v>1.4240501955970717</v>
      </c>
      <c r="AF20" s="4">
        <v>1.173</v>
      </c>
      <c r="AG20" s="4">
        <v>0.89100000000000001</v>
      </c>
      <c r="AH20" s="7">
        <f t="shared" si="8"/>
        <v>1.1626833985323572</v>
      </c>
      <c r="AI20" s="2">
        <f t="shared" si="11"/>
        <v>0.26667480562644263</v>
      </c>
      <c r="AJ20" s="2">
        <f t="shared" si="9"/>
        <v>2.6748468275419768</v>
      </c>
      <c r="AK20" s="33">
        <f t="shared" si="10"/>
        <v>1.9716057015213007E-3</v>
      </c>
    </row>
    <row r="21" spans="1:37" s="3" customFormat="1" ht="35.1" customHeight="1" x14ac:dyDescent="0.25">
      <c r="A21" s="8" t="s">
        <v>60</v>
      </c>
      <c r="B21" s="2" t="s">
        <v>61</v>
      </c>
      <c r="C21" s="2" t="s">
        <v>62</v>
      </c>
      <c r="D21" s="2">
        <v>38</v>
      </c>
      <c r="E21" s="2">
        <v>38</v>
      </c>
      <c r="F21" s="3">
        <v>22</v>
      </c>
      <c r="G21" s="3">
        <v>39</v>
      </c>
      <c r="H21" s="3">
        <v>345.31</v>
      </c>
      <c r="I21" s="3">
        <v>15887</v>
      </c>
      <c r="J21" s="3">
        <v>29.29</v>
      </c>
      <c r="K21" s="3">
        <v>8</v>
      </c>
      <c r="L21" s="3">
        <v>52</v>
      </c>
      <c r="M21" s="3" t="s">
        <v>92</v>
      </c>
      <c r="N21" s="23">
        <v>105275.19230769231</v>
      </c>
      <c r="O21" s="23">
        <v>168796.41509433961</v>
      </c>
      <c r="P21" s="23">
        <v>151621.88679245283</v>
      </c>
      <c r="Q21" s="26">
        <f t="shared" si="0"/>
        <v>141897.83139816156</v>
      </c>
      <c r="R21" s="23">
        <f t="shared" si="3"/>
        <v>32858.09452876349</v>
      </c>
      <c r="S21" s="23">
        <v>191783.90243902439</v>
      </c>
      <c r="T21" s="23">
        <v>212293.65853658537</v>
      </c>
      <c r="U21" s="23">
        <v>216847.31707317074</v>
      </c>
      <c r="V21" s="26">
        <f>AVERAGE(S21:U21)</f>
        <v>206974.9593495935</v>
      </c>
      <c r="W21" s="23">
        <f t="shared" si="5"/>
        <v>13351.408504800771</v>
      </c>
      <c r="X21" s="23">
        <f t="shared" si="1"/>
        <v>0.68557970415390856</v>
      </c>
      <c r="Y21" s="21">
        <f t="shared" si="2"/>
        <v>3.3597186457734796E-2</v>
      </c>
      <c r="Z21" s="2">
        <v>1.2824999999999998</v>
      </c>
      <c r="AA21" s="2">
        <v>0.52166666666666672</v>
      </c>
      <c r="AB21" s="4">
        <v>1.5141666666666669</v>
      </c>
      <c r="AC21" s="5">
        <f t="shared" si="6"/>
        <v>1.106111111111111</v>
      </c>
      <c r="AD21" s="5">
        <f t="shared" si="7"/>
        <v>0.51922908488700115</v>
      </c>
      <c r="AE21" s="4">
        <v>5.8808333333333342</v>
      </c>
      <c r="AF21" s="2">
        <v>6.3308333333333335</v>
      </c>
      <c r="AG21" s="2">
        <v>6.4625000000000012</v>
      </c>
      <c r="AH21" s="7">
        <f t="shared" si="8"/>
        <v>6.2247222222222227</v>
      </c>
      <c r="AI21" s="2">
        <f t="shared" si="11"/>
        <v>0.30500607158498289</v>
      </c>
      <c r="AJ21" s="2">
        <f t="shared" si="9"/>
        <v>0.17769646124325045</v>
      </c>
      <c r="AK21" s="33">
        <f t="shared" si="10"/>
        <v>1.2387420969245031E-4</v>
      </c>
    </row>
    <row r="22" spans="1:37" s="3" customFormat="1" ht="35.1" customHeight="1" x14ac:dyDescent="0.25">
      <c r="A22" s="8" t="s">
        <v>63</v>
      </c>
      <c r="B22" s="2" t="s">
        <v>64</v>
      </c>
      <c r="C22" s="2" t="s">
        <v>65</v>
      </c>
      <c r="D22" s="2">
        <v>41</v>
      </c>
      <c r="E22" s="2">
        <v>41</v>
      </c>
      <c r="F22" s="3">
        <v>19</v>
      </c>
      <c r="G22" s="3">
        <v>12</v>
      </c>
      <c r="H22" s="3">
        <v>315.39</v>
      </c>
      <c r="I22" s="3">
        <v>51676</v>
      </c>
      <c r="J22" s="3">
        <v>29.91</v>
      </c>
      <c r="K22" s="3">
        <v>18</v>
      </c>
      <c r="L22" s="3">
        <v>55</v>
      </c>
      <c r="M22" s="3" t="s">
        <v>92</v>
      </c>
      <c r="N22" s="23">
        <v>24463.090909090908</v>
      </c>
      <c r="O22" s="23">
        <v>24766.363636363636</v>
      </c>
      <c r="P22" s="23">
        <v>39385.090909090912</v>
      </c>
      <c r="Q22" s="26">
        <f t="shared" si="0"/>
        <v>29538.18181818182</v>
      </c>
      <c r="R22" s="23">
        <f t="shared" si="3"/>
        <v>8529.0214896110974</v>
      </c>
      <c r="S22" s="23">
        <v>131949.40298507462</v>
      </c>
      <c r="T22" s="23">
        <v>114186.71641791044</v>
      </c>
      <c r="U22" s="23">
        <v>125995.82089552238</v>
      </c>
      <c r="V22" s="26">
        <f t="shared" si="4"/>
        <v>124043.98009950249</v>
      </c>
      <c r="W22" s="23">
        <f t="shared" si="5"/>
        <v>9040.7699003228881</v>
      </c>
      <c r="X22" s="23">
        <f t="shared" si="1"/>
        <v>0.23812668534569451</v>
      </c>
      <c r="Y22" s="21">
        <f t="shared" si="2"/>
        <v>1.9200252808536085E-4</v>
      </c>
      <c r="Z22" s="2">
        <v>1.27</v>
      </c>
      <c r="AA22" s="2">
        <v>0.13</v>
      </c>
      <c r="AB22" s="4">
        <v>0.14119999999999999</v>
      </c>
      <c r="AC22" s="5">
        <f t="shared" si="6"/>
        <v>0.51373333333333326</v>
      </c>
      <c r="AD22" s="5">
        <f t="shared" si="7"/>
        <v>0.65497008583089755</v>
      </c>
      <c r="AE22" s="4">
        <v>3.031433133020796</v>
      </c>
      <c r="AF22" s="2">
        <v>3.86</v>
      </c>
      <c r="AG22" s="2">
        <v>3.84</v>
      </c>
      <c r="AH22" s="7">
        <f t="shared" si="8"/>
        <v>3.5771443776735983</v>
      </c>
      <c r="AI22" s="2">
        <f t="shared" si="11"/>
        <v>0.47270558692000347</v>
      </c>
      <c r="AJ22" s="2">
        <f t="shared" si="9"/>
        <v>0.14361548740938451</v>
      </c>
      <c r="AK22" s="33">
        <f t="shared" si="10"/>
        <v>2.7789368859310161E-3</v>
      </c>
    </row>
    <row r="23" spans="1:37" s="3" customFormat="1" ht="35.1" customHeight="1" x14ac:dyDescent="0.25">
      <c r="A23" s="8" t="s">
        <v>66</v>
      </c>
      <c r="B23" s="2" t="s">
        <v>67</v>
      </c>
      <c r="C23" s="2" t="s">
        <v>68</v>
      </c>
      <c r="D23" s="2">
        <v>19</v>
      </c>
      <c r="E23" s="2">
        <v>19</v>
      </c>
      <c r="F23" s="3">
        <v>40</v>
      </c>
      <c r="G23" s="3">
        <v>52</v>
      </c>
      <c r="H23" s="3">
        <v>197.47</v>
      </c>
      <c r="I23" s="3">
        <v>11175</v>
      </c>
      <c r="J23" s="3">
        <v>53.33</v>
      </c>
      <c r="K23" s="3">
        <v>19</v>
      </c>
      <c r="L23" s="3">
        <v>21</v>
      </c>
      <c r="M23" s="3" t="s">
        <v>92</v>
      </c>
      <c r="N23" s="23">
        <v>29260.952380952382</v>
      </c>
      <c r="O23" s="23">
        <v>55747.142857142855</v>
      </c>
      <c r="P23" s="23">
        <v>39825.714285714283</v>
      </c>
      <c r="Q23" s="26">
        <f t="shared" si="0"/>
        <v>41611.269841269845</v>
      </c>
      <c r="R23" s="23">
        <f t="shared" si="3"/>
        <v>13333.068962798552</v>
      </c>
      <c r="S23" s="23">
        <v>69014.068181818177</v>
      </c>
      <c r="T23" s="23">
        <v>58955.659090909088</v>
      </c>
      <c r="U23" s="23">
        <v>73125.204545454544</v>
      </c>
      <c r="V23" s="26">
        <f t="shared" si="4"/>
        <v>67031.643939393936</v>
      </c>
      <c r="W23" s="23">
        <f t="shared" si="5"/>
        <v>7289.8222889739191</v>
      </c>
      <c r="X23" s="23">
        <f t="shared" si="1"/>
        <v>0.62077054053593406</v>
      </c>
      <c r="Y23" s="21">
        <f t="shared" si="2"/>
        <v>4.4229991635111647E-2</v>
      </c>
      <c r="Z23" s="2">
        <v>1.23</v>
      </c>
      <c r="AA23" s="2">
        <v>0.09</v>
      </c>
      <c r="AB23" s="4">
        <v>8.9099999999999999E-2</v>
      </c>
      <c r="AC23" s="6">
        <f t="shared" si="6"/>
        <v>0.46970000000000001</v>
      </c>
      <c r="AD23" s="5">
        <f t="shared" si="7"/>
        <v>0.65843926827005084</v>
      </c>
      <c r="AE23" s="4">
        <v>3.2490095854249419</v>
      </c>
      <c r="AF23" s="4">
        <v>3.6339999999999999</v>
      </c>
      <c r="AG23" s="2">
        <v>3.35</v>
      </c>
      <c r="AH23" s="7">
        <f t="shared" si="8"/>
        <v>3.4110031951416473</v>
      </c>
      <c r="AI23" s="2">
        <f t="shared" si="11"/>
        <v>0.1996132440290127</v>
      </c>
      <c r="AJ23" s="2">
        <f t="shared" si="9"/>
        <v>0.13770142480927666</v>
      </c>
      <c r="AK23" s="33">
        <f t="shared" si="10"/>
        <v>1.7747490663929018E-3</v>
      </c>
    </row>
    <row r="24" spans="1:37" s="3" customFormat="1" ht="35.1" customHeight="1" x14ac:dyDescent="0.25">
      <c r="A24" s="8" t="s">
        <v>69</v>
      </c>
      <c r="B24" s="2" t="s">
        <v>70</v>
      </c>
      <c r="C24" s="2" t="s">
        <v>71</v>
      </c>
      <c r="D24" s="2">
        <v>78</v>
      </c>
      <c r="E24" s="2">
        <v>78</v>
      </c>
      <c r="F24" s="3">
        <v>7</v>
      </c>
      <c r="G24" s="3">
        <v>9</v>
      </c>
      <c r="H24" s="3">
        <v>379.49</v>
      </c>
      <c r="I24" s="3">
        <v>30778</v>
      </c>
      <c r="J24" s="3">
        <v>48.52</v>
      </c>
      <c r="K24" s="3">
        <v>67</v>
      </c>
      <c r="L24" s="3">
        <v>144</v>
      </c>
      <c r="M24" s="3" t="s">
        <v>92</v>
      </c>
      <c r="N24" s="24">
        <v>45408.041666666664</v>
      </c>
      <c r="O24" s="24">
        <v>57254.013888888891</v>
      </c>
      <c r="P24" s="24">
        <v>75796.722222222219</v>
      </c>
      <c r="Q24" s="26">
        <f t="shared" si="0"/>
        <v>59486.259259259263</v>
      </c>
      <c r="R24" s="23">
        <f t="shared" si="3"/>
        <v>15316.826238553916</v>
      </c>
      <c r="S24" s="23">
        <v>120880.47368421052</v>
      </c>
      <c r="T24" s="23">
        <v>105948</v>
      </c>
      <c r="U24" s="23">
        <v>141336.36842105264</v>
      </c>
      <c r="V24" s="26">
        <f t="shared" si="4"/>
        <v>122721.61403508771</v>
      </c>
      <c r="W24" s="23">
        <f t="shared" si="5"/>
        <v>17765.880310858814</v>
      </c>
      <c r="X24" s="23">
        <f t="shared" si="1"/>
        <v>0.48472520286647602</v>
      </c>
      <c r="Y24" s="21">
        <f t="shared" si="2"/>
        <v>9.5235868819144136E-3</v>
      </c>
      <c r="Z24" s="2">
        <v>1.2</v>
      </c>
      <c r="AA24" s="2">
        <v>0.08</v>
      </c>
      <c r="AB24" s="4">
        <v>1.2999999999999999E-2</v>
      </c>
      <c r="AC24" s="6">
        <f t="shared" si="6"/>
        <v>0.43099999999999999</v>
      </c>
      <c r="AD24" s="5">
        <f t="shared" si="7"/>
        <v>0.66681556670491726</v>
      </c>
      <c r="AE24" s="4">
        <v>3.2943640690702924</v>
      </c>
      <c r="AF24" s="4">
        <v>3.6150000000000002</v>
      </c>
      <c r="AG24" s="4">
        <v>3.3149999999999999</v>
      </c>
      <c r="AH24" s="7">
        <f t="shared" si="8"/>
        <v>3.4081213563567641</v>
      </c>
      <c r="AI24" s="2">
        <f t="shared" si="11"/>
        <v>0.17945902125020824</v>
      </c>
      <c r="AJ24" s="2">
        <f t="shared" si="9"/>
        <v>0.12646263290950802</v>
      </c>
      <c r="AK24" s="33">
        <f t="shared" si="10"/>
        <v>1.718960026156145E-3</v>
      </c>
    </row>
    <row r="25" spans="1:37" s="3" customFormat="1" ht="35.1" customHeight="1" x14ac:dyDescent="0.25">
      <c r="A25" s="9" t="s">
        <v>72</v>
      </c>
      <c r="B25" s="10" t="s">
        <v>73</v>
      </c>
      <c r="C25" s="10" t="s">
        <v>74</v>
      </c>
      <c r="D25" s="10">
        <v>5</v>
      </c>
      <c r="E25" s="10">
        <v>5</v>
      </c>
      <c r="F25" s="11">
        <v>81</v>
      </c>
      <c r="G25" s="11">
        <v>61</v>
      </c>
      <c r="H25" s="11">
        <v>149.91</v>
      </c>
      <c r="I25" s="11">
        <v>52495</v>
      </c>
      <c r="J25" s="11">
        <v>24.56</v>
      </c>
      <c r="K25" s="11">
        <v>6</v>
      </c>
      <c r="L25" s="11">
        <v>6</v>
      </c>
      <c r="M25" s="11" t="s">
        <v>92</v>
      </c>
      <c r="N25" s="25">
        <v>15741.666666666666</v>
      </c>
      <c r="O25" s="25">
        <v>38925</v>
      </c>
      <c r="P25" s="25">
        <v>37091.666666666664</v>
      </c>
      <c r="Q25" s="27">
        <f t="shared" si="0"/>
        <v>30586.111111111109</v>
      </c>
      <c r="R25" s="23">
        <f t="shared" si="3"/>
        <v>12888.305781828967</v>
      </c>
      <c r="S25" s="25">
        <v>87411.111111111109</v>
      </c>
      <c r="T25" s="25">
        <v>69255.555555555562</v>
      </c>
      <c r="U25" s="25">
        <v>89733.333333333328</v>
      </c>
      <c r="V25" s="27">
        <f t="shared" si="4"/>
        <v>82133.333333333328</v>
      </c>
      <c r="W25" s="23">
        <f t="shared" si="5"/>
        <v>11212.762789906737</v>
      </c>
      <c r="X25" s="25">
        <f t="shared" si="1"/>
        <v>0.37239583333333331</v>
      </c>
      <c r="Y25" s="22">
        <f t="shared" si="2"/>
        <v>6.3996705598436806E-3</v>
      </c>
      <c r="Z25" s="10">
        <v>1.03</v>
      </c>
      <c r="AA25" s="10">
        <v>2E-3</v>
      </c>
      <c r="AB25" s="12">
        <v>2.3999999999999998E-3</v>
      </c>
      <c r="AC25" s="13">
        <f t="shared" si="6"/>
        <v>0.3448</v>
      </c>
      <c r="AD25" s="5">
        <f t="shared" si="7"/>
        <v>0.59340064037714013</v>
      </c>
      <c r="AE25" s="12">
        <v>3.8370564773010574</v>
      </c>
      <c r="AF25" s="12">
        <v>3.8759999999999999</v>
      </c>
      <c r="AG25" s="12">
        <v>3.7429999999999999</v>
      </c>
      <c r="AH25" s="14">
        <f t="shared" si="8"/>
        <v>3.8186854924336857</v>
      </c>
      <c r="AI25" s="2">
        <f t="shared" si="11"/>
        <v>6.8376675948366342E-2</v>
      </c>
      <c r="AJ25" s="10">
        <f t="shared" si="9"/>
        <v>9.0292850951769685E-2</v>
      </c>
      <c r="AK25" s="34">
        <f t="shared" si="10"/>
        <v>5.4637019461319949E-4</v>
      </c>
    </row>
  </sheetData>
  <mergeCells count="27">
    <mergeCell ref="AJ3:AJ6"/>
    <mergeCell ref="AK3:AK6"/>
    <mergeCell ref="S4:U4"/>
    <mergeCell ref="Z4:AC4"/>
    <mergeCell ref="AE4:AG4"/>
    <mergeCell ref="AC5:AC6"/>
    <mergeCell ref="L3:L6"/>
    <mergeCell ref="M3:M6"/>
    <mergeCell ref="N3:V3"/>
    <mergeCell ref="Y3:Y6"/>
    <mergeCell ref="Z3:AG3"/>
    <mergeCell ref="A3:A6"/>
    <mergeCell ref="B3:B6"/>
    <mergeCell ref="C3:C6"/>
    <mergeCell ref="AI3:AI6"/>
    <mergeCell ref="W3:W6"/>
    <mergeCell ref="X3:X6"/>
    <mergeCell ref="N4:P4"/>
    <mergeCell ref="D3:D6"/>
    <mergeCell ref="AH3:AH6"/>
    <mergeCell ref="E3:E6"/>
    <mergeCell ref="F3:F6"/>
    <mergeCell ref="G3:G6"/>
    <mergeCell ref="H3:H6"/>
    <mergeCell ref="I3:I6"/>
    <mergeCell ref="J3:J6"/>
    <mergeCell ref="K3:K6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Diff. regulated proteins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2017-11-24T07:05:10Z</cp:lastPrinted>
  <dcterms:created xsi:type="dcterms:W3CDTF">2017-10-07T03:56:38Z</dcterms:created>
  <dcterms:modified xsi:type="dcterms:W3CDTF">2018-03-10T08:32:24Z</dcterms:modified>
</cp:coreProperties>
</file>