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55" windowWidth="14700" windowHeight="8760" tabRatio="836"/>
  </bookViews>
  <sheets>
    <sheet name="Sheet 1" sheetId="15" r:id="rId1"/>
  </sheets>
  <calcPr calcId="125725"/>
</workbook>
</file>

<file path=xl/calcChain.xml><?xml version="1.0" encoding="utf-8"?>
<calcChain xmlns="http://schemas.openxmlformats.org/spreadsheetml/2006/main">
  <c r="AT37" i="15"/>
  <c r="AT35"/>
  <c r="AT34"/>
  <c r="AT33"/>
  <c r="AT32"/>
  <c r="AT31"/>
  <c r="AT30"/>
  <c r="AT29"/>
  <c r="AT28"/>
  <c r="AT27"/>
  <c r="AT26"/>
  <c r="AT25"/>
  <c r="AT24"/>
  <c r="AT23"/>
  <c r="AQ24"/>
  <c r="AQ25"/>
  <c r="AQ26"/>
  <c r="AQ27"/>
  <c r="AQ28"/>
  <c r="AQ29"/>
  <c r="AQ30"/>
  <c r="AQ31"/>
  <c r="AQ32"/>
  <c r="AQ33"/>
  <c r="AQ34"/>
  <c r="AQ35"/>
  <c r="AQ37"/>
  <c r="AQ23"/>
  <c r="AN37"/>
  <c r="AN35"/>
  <c r="AN34"/>
  <c r="AN33"/>
  <c r="AN32"/>
  <c r="AN31"/>
  <c r="AN30"/>
  <c r="AN29"/>
  <c r="AN28"/>
  <c r="AN27"/>
  <c r="AN26"/>
  <c r="AN25"/>
  <c r="AN24"/>
  <c r="AN23"/>
  <c r="AK37"/>
  <c r="AK35"/>
  <c r="AK33"/>
  <c r="AK32"/>
  <c r="AK31"/>
  <c r="AK30"/>
  <c r="AK29"/>
  <c r="AK28"/>
  <c r="AK27"/>
  <c r="AK26"/>
  <c r="AK25"/>
  <c r="AK24"/>
  <c r="AK23"/>
  <c r="AH37"/>
  <c r="AH35"/>
  <c r="AH34"/>
  <c r="AH33"/>
  <c r="AH32"/>
  <c r="AH31"/>
  <c r="AH30"/>
  <c r="AH29"/>
  <c r="AH28"/>
  <c r="AH27"/>
  <c r="AH26"/>
  <c r="AH25"/>
  <c r="AH24"/>
  <c r="AH23"/>
  <c r="AE37"/>
  <c r="AE36"/>
  <c r="AE35"/>
  <c r="AE34"/>
  <c r="AE33"/>
  <c r="AE32"/>
  <c r="AE31"/>
  <c r="AE30"/>
  <c r="AE29"/>
  <c r="AE28"/>
  <c r="AE27"/>
  <c r="AE26"/>
  <c r="AE25"/>
  <c r="AE24"/>
  <c r="AE23"/>
  <c r="R37"/>
  <c r="R35"/>
  <c r="R34"/>
  <c r="AT5"/>
  <c r="AT6"/>
  <c r="AT7"/>
  <c r="AT8"/>
  <c r="AT9"/>
  <c r="AT10"/>
  <c r="AT11"/>
  <c r="AT12"/>
  <c r="AT13"/>
  <c r="AT14"/>
  <c r="AT15"/>
  <c r="AT16"/>
  <c r="AT17"/>
  <c r="AT18"/>
  <c r="AT19"/>
  <c r="AT20"/>
  <c r="AT4"/>
  <c r="AQ5"/>
  <c r="AQ6"/>
  <c r="AQ7"/>
  <c r="AQ8"/>
  <c r="AQ9"/>
  <c r="AQ10"/>
  <c r="AQ11"/>
  <c r="AQ12"/>
  <c r="AQ13"/>
  <c r="AQ14"/>
  <c r="AQ15"/>
  <c r="AQ16"/>
  <c r="AQ17"/>
  <c r="AQ18"/>
  <c r="AQ19"/>
  <c r="AQ20"/>
  <c r="AQ4"/>
  <c r="AN5"/>
  <c r="AN6"/>
  <c r="AN7"/>
  <c r="AN8"/>
  <c r="AN9"/>
  <c r="AN10"/>
  <c r="AN11"/>
  <c r="AN12"/>
  <c r="AN13"/>
  <c r="AN14"/>
  <c r="AN15"/>
  <c r="AN16"/>
  <c r="AN17"/>
  <c r="AN18"/>
  <c r="AN19"/>
  <c r="AN4"/>
  <c r="AK5"/>
  <c r="AK6"/>
  <c r="AK7"/>
  <c r="AK8"/>
  <c r="AK9"/>
  <c r="AK10"/>
  <c r="AK11"/>
  <c r="AK12"/>
  <c r="AK13"/>
  <c r="AK14"/>
  <c r="AK15"/>
  <c r="AK16"/>
  <c r="AK17"/>
  <c r="AK18"/>
  <c r="AK19"/>
  <c r="AK4"/>
  <c r="AH5"/>
  <c r="AH6"/>
  <c r="AH7"/>
  <c r="AH8"/>
  <c r="AH9"/>
  <c r="AH10"/>
  <c r="AH11"/>
  <c r="AH12"/>
  <c r="AH13"/>
  <c r="AH14"/>
  <c r="AH15"/>
  <c r="AH16"/>
  <c r="AH17"/>
  <c r="AH18"/>
  <c r="AH19"/>
  <c r="AH4"/>
  <c r="AE5"/>
  <c r="AE6"/>
  <c r="AE7"/>
  <c r="AE8"/>
  <c r="AE9"/>
  <c r="AE10"/>
  <c r="AE11"/>
  <c r="AE12"/>
  <c r="AE13"/>
  <c r="AE14"/>
  <c r="AE15"/>
  <c r="AE16"/>
  <c r="AE17"/>
  <c r="AE18"/>
  <c r="AE19"/>
  <c r="AE4"/>
  <c r="R19"/>
  <c r="R20"/>
  <c r="I4" l="1"/>
  <c r="J4"/>
  <c r="K4" l="1"/>
  <c r="W4"/>
  <c r="X4"/>
  <c r="Y4" l="1"/>
  <c r="J5"/>
  <c r="J6"/>
  <c r="J7"/>
  <c r="J8"/>
  <c r="J9"/>
  <c r="J10"/>
  <c r="J11"/>
  <c r="J12"/>
  <c r="J13"/>
  <c r="J14"/>
  <c r="J15"/>
  <c r="J16"/>
  <c r="J17"/>
  <c r="J18"/>
  <c r="J19"/>
  <c r="J20"/>
  <c r="J21"/>
  <c r="K21" s="1"/>
  <c r="J23"/>
  <c r="J24"/>
  <c r="J25"/>
  <c r="J26"/>
  <c r="K26" s="1"/>
  <c r="J27"/>
  <c r="J28"/>
  <c r="J29"/>
  <c r="J30"/>
  <c r="K30" s="1"/>
  <c r="J31"/>
  <c r="J32"/>
  <c r="J33"/>
  <c r="J34"/>
  <c r="K34" s="1"/>
  <c r="J35"/>
  <c r="J36"/>
  <c r="J37"/>
  <c r="J38"/>
  <c r="I5"/>
  <c r="I6"/>
  <c r="I7"/>
  <c r="I8"/>
  <c r="I9"/>
  <c r="I10"/>
  <c r="I11"/>
  <c r="I12"/>
  <c r="I13"/>
  <c r="I14"/>
  <c r="I15"/>
  <c r="I16"/>
  <c r="I17"/>
  <c r="I18"/>
  <c r="I19"/>
  <c r="I20"/>
  <c r="I21"/>
  <c r="I23"/>
  <c r="I24"/>
  <c r="I25"/>
  <c r="I26"/>
  <c r="I27"/>
  <c r="I28"/>
  <c r="I29"/>
  <c r="I30"/>
  <c r="I31"/>
  <c r="I32"/>
  <c r="I33"/>
  <c r="I34"/>
  <c r="I35"/>
  <c r="I36"/>
  <c r="I37"/>
  <c r="I38"/>
  <c r="P4"/>
  <c r="R4" s="1"/>
  <c r="T34"/>
  <c r="T35"/>
  <c r="T36"/>
  <c r="T37"/>
  <c r="T38"/>
  <c r="T19"/>
  <c r="T20"/>
  <c r="T21"/>
  <c r="S34"/>
  <c r="S35"/>
  <c r="S36"/>
  <c r="S37"/>
  <c r="S38"/>
  <c r="S19"/>
  <c r="S20"/>
  <c r="S21"/>
  <c r="S23"/>
  <c r="S24"/>
  <c r="S25"/>
  <c r="S26"/>
  <c r="S27"/>
  <c r="S28"/>
  <c r="S29"/>
  <c r="S30"/>
  <c r="S31"/>
  <c r="S32"/>
  <c r="S33"/>
  <c r="T4"/>
  <c r="S4"/>
  <c r="T33"/>
  <c r="Q33"/>
  <c r="R33" s="1"/>
  <c r="P33"/>
  <c r="T32"/>
  <c r="Q32"/>
  <c r="P32"/>
  <c r="T31"/>
  <c r="Q31"/>
  <c r="P31"/>
  <c r="T30"/>
  <c r="Q30"/>
  <c r="P30"/>
  <c r="T29"/>
  <c r="U29" s="1"/>
  <c r="Q29"/>
  <c r="R29" s="1"/>
  <c r="P29"/>
  <c r="T28"/>
  <c r="P28"/>
  <c r="R28" s="1"/>
  <c r="T27"/>
  <c r="Q27"/>
  <c r="R27" s="1"/>
  <c r="P27"/>
  <c r="T26"/>
  <c r="U26" s="1"/>
  <c r="Q26"/>
  <c r="R26" s="1"/>
  <c r="P26"/>
  <c r="T25"/>
  <c r="Q25"/>
  <c r="R25" s="1"/>
  <c r="P25"/>
  <c r="T24"/>
  <c r="Q24"/>
  <c r="P24"/>
  <c r="T23"/>
  <c r="Q23"/>
  <c r="P23"/>
  <c r="T18"/>
  <c r="S18"/>
  <c r="Q18"/>
  <c r="R18" s="1"/>
  <c r="P18"/>
  <c r="T17"/>
  <c r="S17"/>
  <c r="Q17"/>
  <c r="R17" s="1"/>
  <c r="P17"/>
  <c r="T16"/>
  <c r="S16"/>
  <c r="Q16"/>
  <c r="R16" s="1"/>
  <c r="P16"/>
  <c r="T15"/>
  <c r="S15"/>
  <c r="Q15"/>
  <c r="R15" s="1"/>
  <c r="P15"/>
  <c r="T14"/>
  <c r="S14"/>
  <c r="Q14"/>
  <c r="R14" s="1"/>
  <c r="P14"/>
  <c r="T13"/>
  <c r="S13"/>
  <c r="Q13"/>
  <c r="R13" s="1"/>
  <c r="P13"/>
  <c r="T12"/>
  <c r="S12"/>
  <c r="Q12"/>
  <c r="R12" s="1"/>
  <c r="P12"/>
  <c r="T11"/>
  <c r="S11"/>
  <c r="Q11"/>
  <c r="R11" s="1"/>
  <c r="P11"/>
  <c r="T10"/>
  <c r="S10"/>
  <c r="Q10"/>
  <c r="R10" s="1"/>
  <c r="P10"/>
  <c r="T9"/>
  <c r="S9"/>
  <c r="Q9"/>
  <c r="R9" s="1"/>
  <c r="P9"/>
  <c r="T8"/>
  <c r="S8"/>
  <c r="Q8"/>
  <c r="R8" s="1"/>
  <c r="P8"/>
  <c r="T7"/>
  <c r="S7"/>
  <c r="Q7"/>
  <c r="R7" s="1"/>
  <c r="P7"/>
  <c r="T6"/>
  <c r="S6"/>
  <c r="Q6"/>
  <c r="R6" s="1"/>
  <c r="P6"/>
  <c r="T5"/>
  <c r="S5"/>
  <c r="P5"/>
  <c r="R5" s="1"/>
  <c r="U15"/>
  <c r="K36" l="1"/>
  <c r="R32"/>
  <c r="K17"/>
  <c r="K13"/>
  <c r="K9"/>
  <c r="K5"/>
  <c r="R23"/>
  <c r="K35"/>
  <c r="K31"/>
  <c r="K27"/>
  <c r="K23"/>
  <c r="K18"/>
  <c r="K14"/>
  <c r="K10"/>
  <c r="K6"/>
  <c r="R30"/>
  <c r="K32"/>
  <c r="K28"/>
  <c r="K24"/>
  <c r="K19"/>
  <c r="K15"/>
  <c r="K11"/>
  <c r="K7"/>
  <c r="R24"/>
  <c r="R31"/>
  <c r="K37"/>
  <c r="K33"/>
  <c r="K29"/>
  <c r="K25"/>
  <c r="K20"/>
  <c r="K16"/>
  <c r="K12"/>
  <c r="K8"/>
  <c r="U5"/>
  <c r="U8"/>
  <c r="U12"/>
  <c r="U9"/>
  <c r="U23"/>
  <c r="W38"/>
  <c r="W34"/>
  <c r="W32"/>
  <c r="W26"/>
  <c r="W17"/>
  <c r="W13"/>
  <c r="W10"/>
  <c r="W6"/>
  <c r="X35"/>
  <c r="X29"/>
  <c r="X27"/>
  <c r="X23"/>
  <c r="X20"/>
  <c r="X14"/>
  <c r="X11"/>
  <c r="X7"/>
  <c r="W35"/>
  <c r="W29"/>
  <c r="W27"/>
  <c r="W23"/>
  <c r="W20"/>
  <c r="W14"/>
  <c r="W11"/>
  <c r="W7"/>
  <c r="X36"/>
  <c r="X30"/>
  <c r="X28"/>
  <c r="X24"/>
  <c r="X21"/>
  <c r="Y21" s="1"/>
  <c r="X19"/>
  <c r="X18"/>
  <c r="X15"/>
  <c r="X12"/>
  <c r="Y12" s="1"/>
  <c r="X8"/>
  <c r="Y8" s="1"/>
  <c r="W36"/>
  <c r="W30"/>
  <c r="W28"/>
  <c r="W24"/>
  <c r="W21"/>
  <c r="W19"/>
  <c r="W18"/>
  <c r="W15"/>
  <c r="W12"/>
  <c r="W8"/>
  <c r="X37"/>
  <c r="Y37" s="1"/>
  <c r="X33"/>
  <c r="X31"/>
  <c r="X25"/>
  <c r="X16"/>
  <c r="Y16" s="1"/>
  <c r="X9"/>
  <c r="X5"/>
  <c r="W37"/>
  <c r="W33"/>
  <c r="W31"/>
  <c r="W25"/>
  <c r="W16"/>
  <c r="W9"/>
  <c r="W5"/>
  <c r="X38"/>
  <c r="X34"/>
  <c r="X32"/>
  <c r="Y32" s="1"/>
  <c r="X26"/>
  <c r="Y26" s="1"/>
  <c r="X17"/>
  <c r="Y17" s="1"/>
  <c r="X13"/>
  <c r="X10"/>
  <c r="Y10" s="1"/>
  <c r="X6"/>
  <c r="Y6" s="1"/>
  <c r="U11"/>
  <c r="U13"/>
  <c r="U6"/>
  <c r="U37"/>
  <c r="U38"/>
  <c r="U34"/>
  <c r="U35"/>
  <c r="U36"/>
  <c r="U20"/>
  <c r="U21"/>
  <c r="U19"/>
  <c r="U24"/>
  <c r="U14"/>
  <c r="U18"/>
  <c r="U33"/>
  <c r="U27"/>
  <c r="U31"/>
  <c r="U28"/>
  <c r="U17"/>
  <c r="U16"/>
  <c r="U30"/>
  <c r="U10"/>
  <c r="U32"/>
  <c r="U7"/>
  <c r="U4"/>
  <c r="U25"/>
  <c r="Y19" l="1"/>
  <c r="Y30"/>
  <c r="Y36"/>
  <c r="Y13"/>
  <c r="Y34"/>
  <c r="Y5"/>
  <c r="Y31"/>
  <c r="Y18"/>
  <c r="Y25"/>
  <c r="Y15"/>
  <c r="Y24"/>
  <c r="Y7"/>
  <c r="Y23"/>
  <c r="Y20"/>
  <c r="Y35"/>
  <c r="Y9"/>
  <c r="Y33"/>
  <c r="Y14"/>
  <c r="Y29"/>
  <c r="Y28"/>
  <c r="Y11"/>
  <c r="Y27"/>
</calcChain>
</file>

<file path=xl/sharedStrings.xml><?xml version="1.0" encoding="utf-8"?>
<sst xmlns="http://schemas.openxmlformats.org/spreadsheetml/2006/main" count="100" uniqueCount="59">
  <si>
    <t>(mg/dL)</t>
  </si>
  <si>
    <t>B-67</t>
  </si>
  <si>
    <t>B-52</t>
  </si>
  <si>
    <t>B-79</t>
  </si>
  <si>
    <t>Surgery</t>
    <phoneticPr fontId="4" type="noConversion"/>
  </si>
  <si>
    <t>Gender</t>
    <phoneticPr fontId="4" type="noConversion"/>
  </si>
  <si>
    <t>Diabetes duration</t>
    <phoneticPr fontId="4" type="noConversion"/>
  </si>
  <si>
    <t>(SG:1;GB:2)</t>
    <phoneticPr fontId="4" type="noConversion"/>
  </si>
  <si>
    <t>(M:1;F:0)</t>
    <phoneticPr fontId="4" type="noConversion"/>
  </si>
  <si>
    <t>(Year)</t>
    <phoneticPr fontId="4" type="noConversion"/>
  </si>
  <si>
    <t>Yes:1;No:0</t>
    <phoneticPr fontId="4" type="noConversion"/>
  </si>
  <si>
    <t>(cm)</t>
    <phoneticPr fontId="4" type="noConversion"/>
  </si>
  <si>
    <t>(kg)</t>
    <phoneticPr fontId="4" type="noConversion"/>
  </si>
  <si>
    <r>
      <t>(kg/m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  <phoneticPr fontId="4" type="noConversion"/>
  </si>
  <si>
    <t>(%)</t>
    <phoneticPr fontId="4" type="noConversion"/>
  </si>
  <si>
    <t>Excess weight</t>
    <phoneticPr fontId="4" type="noConversion"/>
  </si>
  <si>
    <r>
      <t>Excess weight loss %-M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</si>
  <si>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r>
      <t>HbA1c_M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</si>
  <si>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drinking_M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</si>
  <si>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smoking_M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</si>
  <si>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Waist-Hip   Ratio_M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</si>
  <si>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Hip_M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</si>
  <si>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Waist_M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</si>
  <si>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BMI_M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</si>
  <si>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Weight_M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</si>
  <si>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Height_M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</si>
  <si>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BMI_M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</si>
  <si>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r>
      <t>Waist_M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</si>
  <si>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r>
      <t>Hip_M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</si>
  <si>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r>
      <t>Waist-Hip   Ratio_M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</si>
  <si>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r>
      <t xml:space="preserve"> weight loss-M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</si>
  <si>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t>X</t>
    <phoneticPr fontId="4" type="noConversion"/>
  </si>
  <si>
    <r>
      <t>HbA1c_M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</si>
  <si>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t>B-53</t>
  </si>
  <si>
    <t>B-54</t>
  </si>
  <si>
    <t>B-66</t>
    <phoneticPr fontId="4" type="noConversion"/>
  </si>
  <si>
    <t>B-77</t>
  </si>
  <si>
    <r>
      <t>Total Cholesterol_M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</si>
  <si>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Total Cholesterol_M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</si>
  <si>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r>
      <t>Triglycerides_M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</si>
  <si>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Triglycerides_M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</si>
  <si>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r>
      <t>High density lipoproteins 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</si>
  <si>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High density lipoproteins _M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</si>
  <si>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r>
      <t>Low density lipoproteins 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</si>
  <si>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Low density lipoproteins _M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</si>
  <si>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r>
      <t>(FBS)  Glucose_M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</si>
  <si>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(FBS)  Glucose_M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</si>
  <si>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t>B-5</t>
    <phoneticPr fontId="4" type="noConversion"/>
  </si>
  <si>
    <t>B-6</t>
    <phoneticPr fontId="4" type="noConversion"/>
  </si>
  <si>
    <t>B-10</t>
    <phoneticPr fontId="4" type="noConversion"/>
  </si>
  <si>
    <t>B-11</t>
    <phoneticPr fontId="4" type="noConversion"/>
  </si>
  <si>
    <t>B-12</t>
    <phoneticPr fontId="4" type="noConversion"/>
  </si>
  <si>
    <r>
      <t>ABSI_M</t>
    </r>
    <r>
      <rPr>
        <b/>
        <vertAlign val="subscript"/>
        <sz val="12"/>
        <color indexed="8"/>
        <rFont val="Times New Roman"/>
        <family val="1"/>
      </rPr>
      <t>0</t>
    </r>
    <phoneticPr fontId="4" type="noConversion"/>
  </si>
  <si>
    <r>
      <t>ABSI_M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</si>
  <si>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r>
      <t>Weight_M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</si>
  <si>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r>
      <t>Height_M</t>
    </r>
    <r>
      <rPr>
        <b/>
        <vertAlign val="subscript"/>
        <sz val="12"/>
        <color indexed="8"/>
        <rFont val="Times New Roman"/>
        <family val="1"/>
      </rPr>
      <t>12</t>
    </r>
    <phoneticPr fontId="4" type="noConversion"/>
  </si>
  <si>
    <t>X</t>
  </si>
  <si>
    <t>(Year)</t>
    <phoneticPr fontId="4" type="noConversion"/>
  </si>
  <si>
    <r>
      <t>Age   _M</t>
    </r>
    <r>
      <rPr>
        <b/>
        <vertAlign val="subscript"/>
        <sz val="12"/>
        <color theme="1"/>
        <rFont val="Times New Roman"/>
        <family val="1"/>
      </rPr>
      <t>0</t>
    </r>
    <phoneticPr fontId="4" type="noConversion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</si>
</sst>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0_ "/>
    <numFmt numFmtId="181" formatCode="0.0000_ "/>
    <numFmt numFmtId="185" formatCode="0.0_);[Red]\(0.0\)"/>
    <numFmt numFmtId="186" formatCode="0.0%"/>
  </numFmts>
  <fonts count="2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8"/>
      <name val="Times New Roman"/>
      <family val="1"/>
    </font>
    <font>
      <sz val="9"/>
      <name val="新細明體"/>
      <family val="1"/>
      <charset val="136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indexed="10"/>
      <name val="Times New Roman"/>
      <family val="1"/>
    </font>
    <font>
      <sz val="12"/>
      <color indexed="8"/>
      <name val="新細明體"/>
      <family val="1"/>
      <charset val="136"/>
    </font>
    <font>
      <b/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5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85" fontId="3" fillId="2" borderId="1" xfId="0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185" fontId="3" fillId="0" borderId="0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6" fontId="6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0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7" fillId="4" borderId="0" xfId="4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/>
    </xf>
    <xf numFmtId="177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/>
    </xf>
    <xf numFmtId="10" fontId="8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4" fillId="4" borderId="0" xfId="4" applyFont="1" applyFill="1" applyBorder="1" applyAlignment="1">
      <alignment horizontal="center" vertical="center"/>
    </xf>
    <xf numFmtId="0" fontId="6" fillId="4" borderId="0" xfId="4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4" borderId="0" xfId="0" applyFill="1" applyAlignment="1"/>
    <xf numFmtId="0" fontId="6" fillId="5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0" fontId="17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85" fontId="3" fillId="2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85" fontId="3" fillId="0" borderId="3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176" fontId="3" fillId="6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8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85" fontId="3" fillId="0" borderId="2" xfId="0" applyNumberFormat="1" applyFont="1" applyFill="1" applyBorder="1" applyAlignment="1">
      <alignment horizontal="center" vertical="center" wrapText="1"/>
    </xf>
    <xf numFmtId="185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85" fontId="3" fillId="2" borderId="2" xfId="0" applyNumberFormat="1" applyFont="1" applyFill="1" applyBorder="1" applyAlignment="1">
      <alignment horizontal="center" vertical="center"/>
    </xf>
    <xf numFmtId="185" fontId="3" fillId="2" borderId="3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85" fontId="3" fillId="6" borderId="2" xfId="0" applyNumberFormat="1" applyFont="1" applyFill="1" applyBorder="1" applyAlignment="1">
      <alignment horizontal="center" vertical="center" wrapText="1"/>
    </xf>
    <xf numFmtId="185" fontId="3" fillId="6" borderId="3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76" fontId="3" fillId="6" borderId="2" xfId="0" applyNumberFormat="1" applyFont="1" applyFill="1" applyBorder="1" applyAlignment="1">
      <alignment horizontal="center" vertical="center" wrapText="1"/>
    </xf>
    <xf numFmtId="176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5">
    <cellStyle name="Excel Built-in Normal" xfId="1"/>
    <cellStyle name="一般" xfId="0" builtinId="0"/>
    <cellStyle name="一般 2" xfId="2"/>
    <cellStyle name="一般 3" xfId="3"/>
    <cellStyle name="一般 4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9"/>
  <sheetViews>
    <sheetView tabSelected="1" topLeftCell="C8" zoomScale="70" zoomScaleNormal="70" workbookViewId="0">
      <pane xSplit="3240" ySplit="1605" activePane="topRight"/>
      <selection activeCell="BL12" sqref="BL12"/>
      <selection pane="topRight" activeCell="AU8" sqref="AU1:BF1048576"/>
      <selection pane="bottomLeft" activeCell="C40" sqref="A40:XFD63"/>
      <selection pane="bottomRight" activeCell="K4" sqref="K4"/>
    </sheetView>
  </sheetViews>
  <sheetFormatPr defaultRowHeight="16.5"/>
  <cols>
    <col min="2" max="2" width="8.5" style="72" customWidth="1"/>
    <col min="3" max="3" width="8.5" customWidth="1"/>
    <col min="4" max="4" width="6.5" style="70" customWidth="1"/>
    <col min="5" max="6" width="7" customWidth="1"/>
    <col min="7" max="8" width="7.5" customWidth="1"/>
    <col min="9" max="17" width="6.5" customWidth="1"/>
    <col min="18" max="18" width="12" customWidth="1"/>
    <col min="19" max="20" width="6.5" customWidth="1"/>
    <col min="21" max="22" width="11.25" customWidth="1"/>
    <col min="23" max="26" width="8" customWidth="1"/>
    <col min="27" max="28" width="7.5" customWidth="1"/>
    <col min="29" max="31" width="10.5" customWidth="1"/>
    <col min="32" max="34" width="11.625" customWidth="1"/>
    <col min="35" max="40" width="10.5" customWidth="1"/>
    <col min="41" max="43" width="8" customWidth="1"/>
    <col min="44" max="46" width="7" customWidth="1"/>
    <col min="47" max="47" width="7" style="36" customWidth="1"/>
  </cols>
  <sheetData>
    <row r="1" spans="1:47" ht="64.5">
      <c r="A1" s="1" t="s">
        <v>4</v>
      </c>
      <c r="B1" s="1" t="s">
        <v>5</v>
      </c>
      <c r="C1" s="4" t="s">
        <v>6</v>
      </c>
      <c r="D1" s="74" t="s">
        <v>58</v>
      </c>
      <c r="E1" s="4" t="s">
        <v>25</v>
      </c>
      <c r="F1" s="4" t="s">
        <v>55</v>
      </c>
      <c r="G1" s="5" t="s">
        <v>24</v>
      </c>
      <c r="H1" s="5" t="s">
        <v>54</v>
      </c>
      <c r="I1" s="2" t="s">
        <v>23</v>
      </c>
      <c r="J1" s="2" t="s">
        <v>26</v>
      </c>
      <c r="K1" s="2"/>
      <c r="L1" s="4" t="s">
        <v>22</v>
      </c>
      <c r="M1" s="4" t="s">
        <v>27</v>
      </c>
      <c r="N1" s="4" t="s">
        <v>21</v>
      </c>
      <c r="O1" s="4" t="s">
        <v>28</v>
      </c>
      <c r="P1" s="3" t="s">
        <v>20</v>
      </c>
      <c r="Q1" s="3" t="s">
        <v>29</v>
      </c>
      <c r="R1" s="3"/>
      <c r="S1" s="2" t="s">
        <v>15</v>
      </c>
      <c r="T1" s="2" t="s">
        <v>30</v>
      </c>
      <c r="U1" s="2" t="s">
        <v>16</v>
      </c>
      <c r="V1" s="2"/>
      <c r="W1" s="5" t="s">
        <v>52</v>
      </c>
      <c r="X1" s="5" t="s">
        <v>53</v>
      </c>
      <c r="Y1" s="5"/>
      <c r="Z1" s="4" t="s">
        <v>19</v>
      </c>
      <c r="AA1" s="4" t="s">
        <v>18</v>
      </c>
      <c r="AB1" s="4"/>
      <c r="AC1" s="4" t="s">
        <v>37</v>
      </c>
      <c r="AD1" s="4" t="s">
        <v>38</v>
      </c>
      <c r="AE1" s="4"/>
      <c r="AF1" s="4" t="s">
        <v>39</v>
      </c>
      <c r="AG1" s="4" t="s">
        <v>40</v>
      </c>
      <c r="AH1" s="4"/>
      <c r="AI1" s="5" t="s">
        <v>41</v>
      </c>
      <c r="AJ1" s="5" t="s">
        <v>42</v>
      </c>
      <c r="AK1" s="5"/>
      <c r="AL1" s="5" t="s">
        <v>43</v>
      </c>
      <c r="AM1" s="5" t="s">
        <v>44</v>
      </c>
      <c r="AN1" s="5"/>
      <c r="AO1" s="4" t="s">
        <v>45</v>
      </c>
      <c r="AP1" s="4" t="s">
        <v>46</v>
      </c>
      <c r="AQ1" s="4"/>
      <c r="AR1" s="5" t="s">
        <v>17</v>
      </c>
      <c r="AS1" s="5" t="s">
        <v>32</v>
      </c>
      <c r="AT1" s="5"/>
      <c r="AU1" s="42"/>
    </row>
    <row r="2" spans="1:47">
      <c r="A2" s="7"/>
      <c r="B2" s="7"/>
      <c r="C2" s="8" t="s">
        <v>3</v>
      </c>
      <c r="D2" s="93"/>
      <c r="E2" s="105" t="s">
        <v>48</v>
      </c>
      <c r="F2" s="106"/>
      <c r="G2" s="99" t="s">
        <v>47</v>
      </c>
      <c r="H2" s="100"/>
      <c r="I2" s="110"/>
      <c r="J2" s="111"/>
      <c r="K2" s="91"/>
      <c r="L2" s="94" t="s">
        <v>49</v>
      </c>
      <c r="M2" s="95"/>
      <c r="N2" s="105" t="s">
        <v>50</v>
      </c>
      <c r="O2" s="112"/>
      <c r="P2" s="113" t="s">
        <v>51</v>
      </c>
      <c r="Q2" s="114"/>
      <c r="R2" s="92"/>
      <c r="S2" s="107"/>
      <c r="T2" s="108"/>
      <c r="U2" s="88"/>
      <c r="V2" s="88"/>
      <c r="W2" s="109"/>
      <c r="X2" s="106"/>
      <c r="Y2" s="90"/>
      <c r="Z2" s="82"/>
      <c r="AA2" s="86"/>
      <c r="AB2" s="86"/>
      <c r="AC2" s="94" t="s">
        <v>33</v>
      </c>
      <c r="AD2" s="95"/>
      <c r="AE2" s="83"/>
      <c r="AF2" s="97" t="s">
        <v>34</v>
      </c>
      <c r="AG2" s="98"/>
      <c r="AH2" s="87"/>
      <c r="AI2" s="96" t="s">
        <v>35</v>
      </c>
      <c r="AJ2" s="102"/>
      <c r="AK2" s="85"/>
      <c r="AL2" s="99" t="s">
        <v>36</v>
      </c>
      <c r="AM2" s="101"/>
      <c r="AN2" s="84"/>
      <c r="AO2" s="94" t="s">
        <v>2</v>
      </c>
      <c r="AP2" s="95"/>
      <c r="AQ2" s="83"/>
      <c r="AR2" s="103" t="s">
        <v>1</v>
      </c>
      <c r="AS2" s="104"/>
      <c r="AT2" s="81"/>
      <c r="AU2" s="16"/>
    </row>
    <row r="3" spans="1:47" ht="18.75">
      <c r="A3" s="1" t="s">
        <v>7</v>
      </c>
      <c r="B3" s="1" t="s">
        <v>8</v>
      </c>
      <c r="C3" s="1" t="s">
        <v>9</v>
      </c>
      <c r="D3" s="75" t="s">
        <v>57</v>
      </c>
      <c r="E3" s="1" t="s">
        <v>11</v>
      </c>
      <c r="F3" s="1" t="s">
        <v>11</v>
      </c>
      <c r="G3" s="30" t="s">
        <v>12</v>
      </c>
      <c r="H3" s="30" t="s">
        <v>12</v>
      </c>
      <c r="I3" s="43" t="s">
        <v>13</v>
      </c>
      <c r="J3" s="43" t="s">
        <v>13</v>
      </c>
      <c r="K3" s="89"/>
      <c r="L3" s="1" t="s">
        <v>11</v>
      </c>
      <c r="M3" s="1" t="s">
        <v>11</v>
      </c>
      <c r="N3" s="1" t="s">
        <v>11</v>
      </c>
      <c r="O3" s="1" t="s">
        <v>11</v>
      </c>
      <c r="P3" s="44"/>
      <c r="Q3" s="44"/>
      <c r="R3" s="44"/>
      <c r="S3" s="30" t="s">
        <v>12</v>
      </c>
      <c r="T3" s="30" t="s">
        <v>12</v>
      </c>
      <c r="U3" s="43" t="s">
        <v>14</v>
      </c>
      <c r="V3" s="89"/>
      <c r="W3" s="67"/>
      <c r="X3" s="67"/>
      <c r="Y3" s="89"/>
      <c r="Z3" s="45" t="s">
        <v>10</v>
      </c>
      <c r="AA3" s="45" t="s">
        <v>10</v>
      </c>
      <c r="AB3" s="45"/>
      <c r="AC3" s="1" t="s">
        <v>0</v>
      </c>
      <c r="AD3" s="1" t="s">
        <v>0</v>
      </c>
      <c r="AE3" s="1"/>
      <c r="AF3" s="1" t="s">
        <v>0</v>
      </c>
      <c r="AG3" s="1" t="s">
        <v>0</v>
      </c>
      <c r="AH3" s="1"/>
      <c r="AI3" s="30" t="s">
        <v>0</v>
      </c>
      <c r="AJ3" s="30" t="s">
        <v>0</v>
      </c>
      <c r="AK3" s="30"/>
      <c r="AL3" s="30" t="s">
        <v>0</v>
      </c>
      <c r="AM3" s="30" t="s">
        <v>0</v>
      </c>
      <c r="AN3" s="30"/>
      <c r="AO3" s="1" t="s">
        <v>0</v>
      </c>
      <c r="AP3" s="1" t="s">
        <v>0</v>
      </c>
      <c r="AQ3" s="1"/>
      <c r="AR3" s="30" t="s">
        <v>14</v>
      </c>
      <c r="AS3" s="30" t="s">
        <v>14</v>
      </c>
      <c r="AT3" s="30"/>
      <c r="AU3" s="16"/>
    </row>
    <row r="4" spans="1:47">
      <c r="A4" s="13">
        <v>2</v>
      </c>
      <c r="B4" s="12">
        <v>0</v>
      </c>
      <c r="C4" s="12">
        <v>11</v>
      </c>
      <c r="D4" s="76">
        <v>37</v>
      </c>
      <c r="E4" s="12">
        <v>162.5</v>
      </c>
      <c r="F4" s="11">
        <v>162.5</v>
      </c>
      <c r="G4" s="12">
        <v>74</v>
      </c>
      <c r="H4" s="12">
        <v>68</v>
      </c>
      <c r="I4" s="10">
        <f t="shared" ref="I4:I21" si="0">G4/(E4/100)/(E4/100)</f>
        <v>28.023668639053255</v>
      </c>
      <c r="J4" s="10">
        <f t="shared" ref="J4:J21" si="1">H4/(F4/100)/(F4/100)</f>
        <v>25.751479289940828</v>
      </c>
      <c r="K4" s="10">
        <f>J4-I4</f>
        <v>-2.272189349112427</v>
      </c>
      <c r="L4" s="12">
        <v>95</v>
      </c>
      <c r="M4" s="12">
        <v>87</v>
      </c>
      <c r="N4" s="12">
        <v>104</v>
      </c>
      <c r="O4" s="12">
        <v>100</v>
      </c>
      <c r="P4" s="9">
        <f t="shared" ref="P4:P18" si="2">L4/N4</f>
        <v>0.91346153846153844</v>
      </c>
      <c r="Q4" s="11">
        <v>0.93</v>
      </c>
      <c r="R4" s="66">
        <f>Q4-P4</f>
        <v>1.6538461538461613E-2</v>
      </c>
      <c r="S4" s="14">
        <f t="shared" ref="S4:S21" si="3">G4-(22*(E4/100)*(E4/100))</f>
        <v>15.90625</v>
      </c>
      <c r="T4" s="14">
        <f t="shared" ref="T4:T21" si="4">G4-H4</f>
        <v>6</v>
      </c>
      <c r="U4" s="21">
        <f t="shared" ref="U4:U21" si="5">T4/S4</f>
        <v>0.37721021611001965</v>
      </c>
      <c r="V4" s="21"/>
      <c r="W4" s="68">
        <f t="shared" ref="W4:W21" si="6">(L4/100)/(I4^(2/3)*(E4/100)^(1/2))</f>
        <v>8.0775613130295298E-2</v>
      </c>
      <c r="X4" s="68">
        <f t="shared" ref="X4:X21" si="7">(M4/100)/(J4^(2/3)*(F4/100)^(1/2))</f>
        <v>7.8263232562176099E-2</v>
      </c>
      <c r="Y4" s="68">
        <f>X4-W4</f>
        <v>-2.5123805681191991E-3</v>
      </c>
      <c r="Z4" s="12">
        <v>0</v>
      </c>
      <c r="AA4" s="12">
        <v>0</v>
      </c>
      <c r="AB4" s="12"/>
      <c r="AC4" s="18">
        <v>284</v>
      </c>
      <c r="AD4" s="18">
        <v>206</v>
      </c>
      <c r="AE4" s="18">
        <f>AD4-AC4</f>
        <v>-78</v>
      </c>
      <c r="AF4" s="18">
        <v>612</v>
      </c>
      <c r="AG4" s="18">
        <v>262</v>
      </c>
      <c r="AH4" s="18">
        <f>AG4-AF4</f>
        <v>-350</v>
      </c>
      <c r="AI4" s="18">
        <v>38</v>
      </c>
      <c r="AJ4" s="18">
        <v>37</v>
      </c>
      <c r="AK4" s="18">
        <f>AJ4-AI4</f>
        <v>-1</v>
      </c>
      <c r="AL4" s="18">
        <v>143</v>
      </c>
      <c r="AM4" s="18">
        <v>145</v>
      </c>
      <c r="AN4" s="18">
        <f>AM4-AL4</f>
        <v>2</v>
      </c>
      <c r="AO4" s="12">
        <v>218</v>
      </c>
      <c r="AP4" s="26">
        <v>224</v>
      </c>
      <c r="AQ4" s="26">
        <f>AP4-AO4</f>
        <v>6</v>
      </c>
      <c r="AR4" s="26">
        <v>9.6</v>
      </c>
      <c r="AS4" s="26">
        <v>7.9</v>
      </c>
      <c r="AT4" s="26">
        <f>AS4-AR4</f>
        <v>-1.6999999999999993</v>
      </c>
      <c r="AU4" s="18"/>
    </row>
    <row r="5" spans="1:47" ht="18" customHeight="1">
      <c r="A5" s="13">
        <v>2</v>
      </c>
      <c r="B5" s="12">
        <v>0</v>
      </c>
      <c r="C5" s="17">
        <v>3</v>
      </c>
      <c r="D5" s="71">
        <v>44</v>
      </c>
      <c r="E5" s="12">
        <v>161</v>
      </c>
      <c r="F5" s="11">
        <v>161</v>
      </c>
      <c r="G5" s="12">
        <v>90</v>
      </c>
      <c r="H5" s="12">
        <v>64.8</v>
      </c>
      <c r="I5" s="10">
        <f t="shared" si="0"/>
        <v>34.720882681995285</v>
      </c>
      <c r="J5" s="10">
        <f t="shared" si="1"/>
        <v>24.999035531036608</v>
      </c>
      <c r="K5" s="10">
        <f t="shared" ref="K5:K21" si="8">J5-I5</f>
        <v>-9.721847150958677</v>
      </c>
      <c r="L5" s="12">
        <v>104</v>
      </c>
      <c r="M5" s="12">
        <v>81</v>
      </c>
      <c r="N5" s="12">
        <v>122</v>
      </c>
      <c r="O5" s="12" t="s">
        <v>31</v>
      </c>
      <c r="P5" s="9">
        <f t="shared" si="2"/>
        <v>0.85245901639344257</v>
      </c>
      <c r="Q5" s="9" t="s">
        <v>31</v>
      </c>
      <c r="R5" s="66" t="e">
        <f t="shared" ref="R5:R20" si="9">Q5-P5</f>
        <v>#VALUE!</v>
      </c>
      <c r="S5" s="14">
        <f t="shared" si="3"/>
        <v>32.973799999999997</v>
      </c>
      <c r="T5" s="14">
        <f t="shared" si="4"/>
        <v>25.200000000000003</v>
      </c>
      <c r="U5" s="21">
        <f t="shared" si="5"/>
        <v>0.76424312636092917</v>
      </c>
      <c r="V5" s="21"/>
      <c r="W5" s="68">
        <f t="shared" si="6"/>
        <v>7.7012264963717311E-2</v>
      </c>
      <c r="X5" s="68">
        <f t="shared" si="7"/>
        <v>7.4666061725088634E-2</v>
      </c>
      <c r="Y5" s="68">
        <f t="shared" ref="Y5:Y37" si="10">X5-W5</f>
        <v>-2.3462032386286774E-3</v>
      </c>
      <c r="Z5" s="12">
        <v>0</v>
      </c>
      <c r="AA5" s="12">
        <v>0</v>
      </c>
      <c r="AB5" s="12"/>
      <c r="AC5" s="20">
        <v>196</v>
      </c>
      <c r="AD5" s="20">
        <v>177</v>
      </c>
      <c r="AE5" s="18">
        <f t="shared" ref="AE5:AE19" si="11">AD5-AC5</f>
        <v>-19</v>
      </c>
      <c r="AF5" s="20">
        <v>176</v>
      </c>
      <c r="AG5" s="20">
        <v>74</v>
      </c>
      <c r="AH5" s="18">
        <f t="shared" ref="AH5:AH19" si="12">AG5-AF5</f>
        <v>-102</v>
      </c>
      <c r="AI5" s="20">
        <v>57</v>
      </c>
      <c r="AJ5" s="20">
        <v>59</v>
      </c>
      <c r="AK5" s="18">
        <f t="shared" ref="AK5:AK19" si="13">AJ5-AI5</f>
        <v>2</v>
      </c>
      <c r="AL5" s="20">
        <v>120</v>
      </c>
      <c r="AM5" s="20">
        <v>105</v>
      </c>
      <c r="AN5" s="18">
        <f t="shared" ref="AN5:AN19" si="14">AM5-AL5</f>
        <v>-15</v>
      </c>
      <c r="AO5" s="12">
        <v>251</v>
      </c>
      <c r="AP5" s="27">
        <v>95</v>
      </c>
      <c r="AQ5" s="26">
        <f t="shared" ref="AQ5:AQ20" si="15">AP5-AO5</f>
        <v>-156</v>
      </c>
      <c r="AR5" s="27">
        <v>10.9</v>
      </c>
      <c r="AS5" s="27">
        <v>6.1</v>
      </c>
      <c r="AT5" s="26">
        <f t="shared" ref="AT5:AT20" si="16">AS5-AR5</f>
        <v>-4.8000000000000007</v>
      </c>
      <c r="AU5" s="22"/>
    </row>
    <row r="6" spans="1:47" ht="18" customHeight="1">
      <c r="A6" s="13">
        <v>2</v>
      </c>
      <c r="B6" s="12">
        <v>1</v>
      </c>
      <c r="C6" s="12">
        <v>6</v>
      </c>
      <c r="D6" s="71">
        <v>39</v>
      </c>
      <c r="E6" s="12">
        <v>174</v>
      </c>
      <c r="F6" s="11">
        <v>174</v>
      </c>
      <c r="G6" s="12">
        <v>88</v>
      </c>
      <c r="H6" s="12">
        <v>74.099999999999994</v>
      </c>
      <c r="I6" s="10">
        <f t="shared" si="0"/>
        <v>29.065926806711587</v>
      </c>
      <c r="J6" s="10">
        <f t="shared" si="1"/>
        <v>24.474831549742369</v>
      </c>
      <c r="K6" s="10">
        <f t="shared" si="8"/>
        <v>-4.5910952569692185</v>
      </c>
      <c r="L6" s="12">
        <v>105</v>
      </c>
      <c r="M6" s="12">
        <v>85</v>
      </c>
      <c r="N6" s="12">
        <v>108</v>
      </c>
      <c r="O6" s="12">
        <v>97</v>
      </c>
      <c r="P6" s="9">
        <f t="shared" si="2"/>
        <v>0.97222222222222221</v>
      </c>
      <c r="Q6" s="9">
        <f t="shared" ref="Q6:Q18" si="17">M6/O6</f>
        <v>0.87628865979381443</v>
      </c>
      <c r="R6" s="66">
        <f t="shared" si="9"/>
        <v>-9.5933562428407781E-2</v>
      </c>
      <c r="S6" s="14">
        <f t="shared" si="3"/>
        <v>21.392799999999994</v>
      </c>
      <c r="T6" s="14">
        <f t="shared" si="4"/>
        <v>13.900000000000006</v>
      </c>
      <c r="U6" s="21">
        <f t="shared" si="5"/>
        <v>0.64975131820051646</v>
      </c>
      <c r="V6" s="21"/>
      <c r="W6" s="68">
        <f t="shared" si="6"/>
        <v>8.4202546241434154E-2</v>
      </c>
      <c r="X6" s="68">
        <f t="shared" si="7"/>
        <v>7.6441844998461128E-2</v>
      </c>
      <c r="Y6" s="68">
        <f t="shared" si="10"/>
        <v>-7.7607012429730254E-3</v>
      </c>
      <c r="Z6" s="12">
        <v>0</v>
      </c>
      <c r="AA6" s="12">
        <v>0</v>
      </c>
      <c r="AB6" s="12"/>
      <c r="AC6" s="31">
        <v>148</v>
      </c>
      <c r="AD6" s="18">
        <v>142</v>
      </c>
      <c r="AE6" s="18">
        <f t="shared" si="11"/>
        <v>-6</v>
      </c>
      <c r="AF6" s="31">
        <v>70</v>
      </c>
      <c r="AG6" s="18">
        <v>74</v>
      </c>
      <c r="AH6" s="18">
        <f t="shared" si="12"/>
        <v>4</v>
      </c>
      <c r="AI6" s="31">
        <v>43</v>
      </c>
      <c r="AJ6" s="18">
        <v>43</v>
      </c>
      <c r="AK6" s="18">
        <f t="shared" si="13"/>
        <v>0</v>
      </c>
      <c r="AL6" s="31">
        <v>96</v>
      </c>
      <c r="AM6" s="18">
        <v>87</v>
      </c>
      <c r="AN6" s="18">
        <f t="shared" si="14"/>
        <v>-9</v>
      </c>
      <c r="AO6" s="28">
        <v>161</v>
      </c>
      <c r="AP6" s="26">
        <v>78</v>
      </c>
      <c r="AQ6" s="26">
        <f t="shared" si="15"/>
        <v>-83</v>
      </c>
      <c r="AR6" s="28">
        <v>11.8</v>
      </c>
      <c r="AS6" s="26">
        <v>6.3</v>
      </c>
      <c r="AT6" s="26">
        <f t="shared" si="16"/>
        <v>-5.5000000000000009</v>
      </c>
      <c r="AU6" s="18"/>
    </row>
    <row r="7" spans="1:47">
      <c r="A7" s="13">
        <v>2</v>
      </c>
      <c r="B7" s="12">
        <v>0</v>
      </c>
      <c r="C7" s="18">
        <v>5</v>
      </c>
      <c r="D7" s="71">
        <v>28</v>
      </c>
      <c r="E7" s="12">
        <v>160</v>
      </c>
      <c r="F7" s="11">
        <v>160</v>
      </c>
      <c r="G7" s="12">
        <v>90.4</v>
      </c>
      <c r="H7" s="12">
        <v>74</v>
      </c>
      <c r="I7" s="10">
        <f t="shared" si="0"/>
        <v>35.3125</v>
      </c>
      <c r="J7" s="10">
        <f t="shared" si="1"/>
        <v>28.90625</v>
      </c>
      <c r="K7" s="10">
        <f t="shared" si="8"/>
        <v>-6.40625</v>
      </c>
      <c r="L7" s="12">
        <v>113</v>
      </c>
      <c r="M7" s="12">
        <v>82.5</v>
      </c>
      <c r="N7" s="12">
        <v>119</v>
      </c>
      <c r="O7" s="12">
        <v>96</v>
      </c>
      <c r="P7" s="9">
        <f t="shared" si="2"/>
        <v>0.94957983193277307</v>
      </c>
      <c r="Q7" s="9">
        <f t="shared" si="17"/>
        <v>0.859375</v>
      </c>
      <c r="R7" s="66">
        <f t="shared" si="9"/>
        <v>-9.0204831932773066E-2</v>
      </c>
      <c r="S7" s="14">
        <f t="shared" si="3"/>
        <v>34.08</v>
      </c>
      <c r="T7" s="14">
        <f t="shared" si="4"/>
        <v>16.400000000000006</v>
      </c>
      <c r="U7" s="21">
        <f t="shared" si="5"/>
        <v>0.48122065727699548</v>
      </c>
      <c r="V7" s="21"/>
      <c r="W7" s="68">
        <f t="shared" si="6"/>
        <v>8.2997716149401324E-2</v>
      </c>
      <c r="X7" s="68">
        <f t="shared" si="7"/>
        <v>6.9246759418377213E-2</v>
      </c>
      <c r="Y7" s="68">
        <f t="shared" si="10"/>
        <v>-1.3750956731024111E-2</v>
      </c>
      <c r="Z7" s="12">
        <v>0</v>
      </c>
      <c r="AA7" s="12">
        <v>0</v>
      </c>
      <c r="AB7" s="12"/>
      <c r="AC7" s="18">
        <v>270</v>
      </c>
      <c r="AD7" s="18">
        <v>167</v>
      </c>
      <c r="AE7" s="18">
        <f t="shared" si="11"/>
        <v>-103</v>
      </c>
      <c r="AF7" s="18">
        <v>207</v>
      </c>
      <c r="AG7" s="18">
        <v>102</v>
      </c>
      <c r="AH7" s="18">
        <f t="shared" si="12"/>
        <v>-105</v>
      </c>
      <c r="AI7" s="18">
        <v>51</v>
      </c>
      <c r="AJ7" s="18">
        <v>38</v>
      </c>
      <c r="AK7" s="18">
        <f t="shared" si="13"/>
        <v>-13</v>
      </c>
      <c r="AL7" s="18">
        <v>199</v>
      </c>
      <c r="AM7" s="18">
        <v>118</v>
      </c>
      <c r="AN7" s="18">
        <f t="shared" si="14"/>
        <v>-81</v>
      </c>
      <c r="AO7" s="26">
        <v>247</v>
      </c>
      <c r="AP7" s="26">
        <v>84</v>
      </c>
      <c r="AQ7" s="26">
        <f t="shared" si="15"/>
        <v>-163</v>
      </c>
      <c r="AR7" s="26">
        <v>11.1</v>
      </c>
      <c r="AS7" s="26">
        <v>4.9000000000000004</v>
      </c>
      <c r="AT7" s="26">
        <f t="shared" si="16"/>
        <v>-6.1999999999999993</v>
      </c>
      <c r="AU7" s="18"/>
    </row>
    <row r="8" spans="1:47">
      <c r="A8" s="13">
        <v>2</v>
      </c>
      <c r="B8" s="6">
        <v>0</v>
      </c>
      <c r="C8" s="18">
        <v>1</v>
      </c>
      <c r="D8" s="71">
        <v>32</v>
      </c>
      <c r="E8" s="6">
        <v>164</v>
      </c>
      <c r="F8" s="63" t="s">
        <v>56</v>
      </c>
      <c r="G8" s="6">
        <v>65</v>
      </c>
      <c r="H8" s="6">
        <v>58</v>
      </c>
      <c r="I8" s="10">
        <f t="shared" si="0"/>
        <v>24.167162403331357</v>
      </c>
      <c r="J8" s="10" t="e">
        <f t="shared" si="1"/>
        <v>#VALUE!</v>
      </c>
      <c r="K8" s="10" t="e">
        <f t="shared" si="8"/>
        <v>#VALUE!</v>
      </c>
      <c r="L8" s="6">
        <v>86</v>
      </c>
      <c r="M8" s="6">
        <v>74</v>
      </c>
      <c r="N8" s="6">
        <v>97</v>
      </c>
      <c r="O8" s="6">
        <v>91</v>
      </c>
      <c r="P8" s="9">
        <f t="shared" si="2"/>
        <v>0.88659793814432986</v>
      </c>
      <c r="Q8" s="9">
        <f t="shared" si="17"/>
        <v>0.81318681318681318</v>
      </c>
      <c r="R8" s="66">
        <f t="shared" si="9"/>
        <v>-7.3411124957516671E-2</v>
      </c>
      <c r="S8" s="14">
        <f t="shared" si="3"/>
        <v>5.8288000000000082</v>
      </c>
      <c r="T8" s="14">
        <f t="shared" si="4"/>
        <v>7</v>
      </c>
      <c r="U8" s="21">
        <f t="shared" si="5"/>
        <v>1.2009332967334598</v>
      </c>
      <c r="V8" s="21"/>
      <c r="W8" s="68">
        <f t="shared" si="6"/>
        <v>8.0338938066156371E-2</v>
      </c>
      <c r="X8" s="68" t="e">
        <f t="shared" si="7"/>
        <v>#VALUE!</v>
      </c>
      <c r="Y8" s="68" t="e">
        <f t="shared" si="10"/>
        <v>#VALUE!</v>
      </c>
      <c r="Z8" s="12">
        <v>0</v>
      </c>
      <c r="AA8" s="12">
        <v>0</v>
      </c>
      <c r="AB8" s="12"/>
      <c r="AC8" s="20">
        <v>169</v>
      </c>
      <c r="AD8" s="32">
        <v>151</v>
      </c>
      <c r="AE8" s="18">
        <f t="shared" si="11"/>
        <v>-18</v>
      </c>
      <c r="AF8" s="32">
        <v>164</v>
      </c>
      <c r="AG8" s="32">
        <v>112</v>
      </c>
      <c r="AH8" s="18">
        <f t="shared" si="12"/>
        <v>-52</v>
      </c>
      <c r="AI8" s="32">
        <v>40</v>
      </c>
      <c r="AJ8" s="32">
        <v>32</v>
      </c>
      <c r="AK8" s="18">
        <f t="shared" si="13"/>
        <v>-8</v>
      </c>
      <c r="AL8" s="32">
        <v>103</v>
      </c>
      <c r="AM8" s="32">
        <v>102</v>
      </c>
      <c r="AN8" s="18">
        <f t="shared" si="14"/>
        <v>-1</v>
      </c>
      <c r="AO8" s="27">
        <v>124</v>
      </c>
      <c r="AP8" s="27">
        <v>113</v>
      </c>
      <c r="AQ8" s="26">
        <f t="shared" si="15"/>
        <v>-11</v>
      </c>
      <c r="AR8" s="27">
        <v>7.8</v>
      </c>
      <c r="AS8" s="27">
        <v>7.5</v>
      </c>
      <c r="AT8" s="26">
        <f t="shared" si="16"/>
        <v>-0.29999999999999982</v>
      </c>
      <c r="AU8" s="20"/>
    </row>
    <row r="9" spans="1:47">
      <c r="A9" s="13">
        <v>2</v>
      </c>
      <c r="B9" s="6">
        <v>0</v>
      </c>
      <c r="C9" s="18">
        <v>7</v>
      </c>
      <c r="D9" s="71">
        <v>40</v>
      </c>
      <c r="E9" s="6">
        <v>156</v>
      </c>
      <c r="F9" s="11">
        <v>155.5</v>
      </c>
      <c r="G9" s="6">
        <v>68</v>
      </c>
      <c r="H9" s="6">
        <v>53.1</v>
      </c>
      <c r="I9" s="10">
        <f t="shared" si="0"/>
        <v>27.94214332675871</v>
      </c>
      <c r="J9" s="10">
        <f t="shared" si="1"/>
        <v>21.960070718871812</v>
      </c>
      <c r="K9" s="10">
        <f t="shared" si="8"/>
        <v>-5.9820726078868987</v>
      </c>
      <c r="L9" s="6">
        <v>104</v>
      </c>
      <c r="M9" s="6">
        <v>77</v>
      </c>
      <c r="N9" s="6">
        <v>106</v>
      </c>
      <c r="O9" s="6">
        <v>98</v>
      </c>
      <c r="P9" s="9">
        <f t="shared" si="2"/>
        <v>0.98113207547169812</v>
      </c>
      <c r="Q9" s="9">
        <f t="shared" si="17"/>
        <v>0.7857142857142857</v>
      </c>
      <c r="R9" s="66">
        <f t="shared" si="9"/>
        <v>-0.19541778975741242</v>
      </c>
      <c r="S9" s="14">
        <f t="shared" si="3"/>
        <v>14.460799999999999</v>
      </c>
      <c r="T9" s="14">
        <f t="shared" si="4"/>
        <v>14.899999999999999</v>
      </c>
      <c r="U9" s="21">
        <f t="shared" si="5"/>
        <v>1.0303717636645275</v>
      </c>
      <c r="V9" s="21"/>
      <c r="W9" s="68">
        <f t="shared" si="6"/>
        <v>9.0426952769853519E-2</v>
      </c>
      <c r="X9" s="68">
        <f t="shared" si="7"/>
        <v>7.8741383095434006E-2</v>
      </c>
      <c r="Y9" s="68">
        <f t="shared" si="10"/>
        <v>-1.1685569674419513E-2</v>
      </c>
      <c r="Z9" s="12">
        <v>0</v>
      </c>
      <c r="AA9" s="12">
        <v>0</v>
      </c>
      <c r="AB9" s="12"/>
      <c r="AC9" s="18">
        <v>145</v>
      </c>
      <c r="AD9" s="18">
        <v>152</v>
      </c>
      <c r="AE9" s="18">
        <f t="shared" si="11"/>
        <v>7</v>
      </c>
      <c r="AF9" s="18">
        <v>148</v>
      </c>
      <c r="AG9" s="18">
        <v>69</v>
      </c>
      <c r="AH9" s="18">
        <f t="shared" si="12"/>
        <v>-79</v>
      </c>
      <c r="AI9" s="33">
        <v>31</v>
      </c>
      <c r="AJ9" s="33">
        <v>47</v>
      </c>
      <c r="AK9" s="18">
        <f t="shared" si="13"/>
        <v>16</v>
      </c>
      <c r="AL9" s="33">
        <v>98</v>
      </c>
      <c r="AM9" s="33">
        <v>92</v>
      </c>
      <c r="AN9" s="18">
        <f t="shared" si="14"/>
        <v>-6</v>
      </c>
      <c r="AO9" s="26">
        <v>160</v>
      </c>
      <c r="AP9" s="26">
        <v>79</v>
      </c>
      <c r="AQ9" s="26">
        <f t="shared" si="15"/>
        <v>-81</v>
      </c>
      <c r="AR9" s="26">
        <v>7.7</v>
      </c>
      <c r="AS9" s="26">
        <v>5.2</v>
      </c>
      <c r="AT9" s="26">
        <f t="shared" si="16"/>
        <v>-2.5</v>
      </c>
      <c r="AU9" s="18"/>
    </row>
    <row r="10" spans="1:47">
      <c r="A10" s="13">
        <v>2</v>
      </c>
      <c r="B10" s="6">
        <v>0</v>
      </c>
      <c r="C10" s="19">
        <v>4</v>
      </c>
      <c r="D10" s="71">
        <v>38</v>
      </c>
      <c r="E10" s="6">
        <v>162</v>
      </c>
      <c r="F10" s="65"/>
      <c r="G10" s="6">
        <v>83.2</v>
      </c>
      <c r="H10" s="6">
        <v>57</v>
      </c>
      <c r="I10" s="10">
        <f t="shared" si="0"/>
        <v>31.702484377381495</v>
      </c>
      <c r="J10" s="10" t="e">
        <f t="shared" si="1"/>
        <v>#DIV/0!</v>
      </c>
      <c r="K10" s="10" t="e">
        <f t="shared" si="8"/>
        <v>#DIV/0!</v>
      </c>
      <c r="L10" s="6">
        <v>109</v>
      </c>
      <c r="M10" s="6">
        <v>85</v>
      </c>
      <c r="N10" s="6">
        <v>113</v>
      </c>
      <c r="O10" s="6">
        <v>99</v>
      </c>
      <c r="P10" s="9">
        <f t="shared" si="2"/>
        <v>0.96460176991150437</v>
      </c>
      <c r="Q10" s="9">
        <f t="shared" si="17"/>
        <v>0.85858585858585856</v>
      </c>
      <c r="R10" s="66">
        <f t="shared" si="9"/>
        <v>-0.10601591132564581</v>
      </c>
      <c r="S10" s="14">
        <f t="shared" si="3"/>
        <v>25.463200000000001</v>
      </c>
      <c r="T10" s="14">
        <f t="shared" si="4"/>
        <v>26.200000000000003</v>
      </c>
      <c r="U10" s="21">
        <f t="shared" si="5"/>
        <v>1.0289358760878444</v>
      </c>
      <c r="V10" s="21"/>
      <c r="W10" s="68">
        <f t="shared" si="6"/>
        <v>8.5494883699073473E-2</v>
      </c>
      <c r="X10" s="68" t="e">
        <f t="shared" si="7"/>
        <v>#DIV/0!</v>
      </c>
      <c r="Y10" s="68" t="e">
        <f t="shared" si="10"/>
        <v>#DIV/0!</v>
      </c>
      <c r="Z10" s="12">
        <v>1</v>
      </c>
      <c r="AA10" s="12">
        <v>0</v>
      </c>
      <c r="AB10" s="12"/>
      <c r="AC10" s="18">
        <v>228</v>
      </c>
      <c r="AD10" s="18">
        <v>152</v>
      </c>
      <c r="AE10" s="18">
        <f t="shared" si="11"/>
        <v>-76</v>
      </c>
      <c r="AF10" s="18">
        <v>230</v>
      </c>
      <c r="AG10" s="18">
        <v>86</v>
      </c>
      <c r="AH10" s="18">
        <f t="shared" si="12"/>
        <v>-144</v>
      </c>
      <c r="AI10" s="18">
        <v>47</v>
      </c>
      <c r="AJ10" s="18">
        <v>50</v>
      </c>
      <c r="AK10" s="18">
        <f t="shared" si="13"/>
        <v>3</v>
      </c>
      <c r="AL10" s="18">
        <v>155</v>
      </c>
      <c r="AM10" s="18">
        <v>96</v>
      </c>
      <c r="AN10" s="18">
        <f t="shared" si="14"/>
        <v>-59</v>
      </c>
      <c r="AO10" s="26">
        <v>131</v>
      </c>
      <c r="AP10" s="26">
        <v>123</v>
      </c>
      <c r="AQ10" s="26">
        <f t="shared" si="15"/>
        <v>-8</v>
      </c>
      <c r="AR10" s="26">
        <v>8.6999999999999993</v>
      </c>
      <c r="AS10" s="26">
        <v>7.5</v>
      </c>
      <c r="AT10" s="26">
        <f t="shared" si="16"/>
        <v>-1.1999999999999993</v>
      </c>
      <c r="AU10" s="18"/>
    </row>
    <row r="11" spans="1:47" ht="18" customHeight="1">
      <c r="A11" s="13">
        <v>2</v>
      </c>
      <c r="B11" s="6">
        <v>0</v>
      </c>
      <c r="C11" s="18">
        <v>4</v>
      </c>
      <c r="D11" s="71">
        <v>48</v>
      </c>
      <c r="E11" s="6">
        <v>160.5</v>
      </c>
      <c r="F11" s="11">
        <v>160</v>
      </c>
      <c r="G11" s="6">
        <v>71.2</v>
      </c>
      <c r="H11" s="6">
        <v>60.6</v>
      </c>
      <c r="I11" s="10">
        <f t="shared" si="0"/>
        <v>27.639483312467853</v>
      </c>
      <c r="J11" s="10">
        <f t="shared" si="1"/>
        <v>23.671875</v>
      </c>
      <c r="K11" s="10">
        <f t="shared" si="8"/>
        <v>-3.9676083124678527</v>
      </c>
      <c r="L11" s="6">
        <v>87</v>
      </c>
      <c r="M11" s="6">
        <v>78</v>
      </c>
      <c r="N11" s="6">
        <v>99</v>
      </c>
      <c r="O11" s="6">
        <v>93</v>
      </c>
      <c r="P11" s="9">
        <f t="shared" si="2"/>
        <v>0.87878787878787878</v>
      </c>
      <c r="Q11" s="9">
        <f t="shared" si="17"/>
        <v>0.83870967741935487</v>
      </c>
      <c r="R11" s="66">
        <f t="shared" si="9"/>
        <v>-4.0078201368523914E-2</v>
      </c>
      <c r="S11" s="14">
        <f t="shared" si="3"/>
        <v>14.527450000000002</v>
      </c>
      <c r="T11" s="14">
        <f t="shared" si="4"/>
        <v>10.600000000000001</v>
      </c>
      <c r="U11" s="21">
        <f t="shared" si="5"/>
        <v>0.72965317381921813</v>
      </c>
      <c r="V11" s="21"/>
      <c r="W11" s="68">
        <f t="shared" si="6"/>
        <v>7.51210738446937E-2</v>
      </c>
      <c r="X11" s="68">
        <f t="shared" si="7"/>
        <v>7.4796195047543021E-2</v>
      </c>
      <c r="Y11" s="68">
        <f t="shared" si="10"/>
        <v>-3.2487879715067947E-4</v>
      </c>
      <c r="Z11" s="6">
        <v>1</v>
      </c>
      <c r="AA11" s="12">
        <v>0</v>
      </c>
      <c r="AB11" s="12"/>
      <c r="AC11" s="20">
        <v>222</v>
      </c>
      <c r="AD11" s="32">
        <v>201</v>
      </c>
      <c r="AE11" s="18">
        <f t="shared" si="11"/>
        <v>-21</v>
      </c>
      <c r="AF11" s="32">
        <v>167</v>
      </c>
      <c r="AG11" s="32">
        <v>90</v>
      </c>
      <c r="AH11" s="18">
        <f t="shared" si="12"/>
        <v>-77</v>
      </c>
      <c r="AI11" s="32">
        <v>49</v>
      </c>
      <c r="AJ11" s="32">
        <v>57</v>
      </c>
      <c r="AK11" s="18">
        <f t="shared" si="13"/>
        <v>8</v>
      </c>
      <c r="AL11" s="32">
        <v>148</v>
      </c>
      <c r="AM11" s="32">
        <v>124</v>
      </c>
      <c r="AN11" s="18">
        <f t="shared" si="14"/>
        <v>-24</v>
      </c>
      <c r="AO11" s="27">
        <v>131</v>
      </c>
      <c r="AP11" s="27">
        <v>112</v>
      </c>
      <c r="AQ11" s="26">
        <f t="shared" si="15"/>
        <v>-19</v>
      </c>
      <c r="AR11" s="27">
        <v>7.2</v>
      </c>
      <c r="AS11" s="27">
        <v>5.9</v>
      </c>
      <c r="AT11" s="26">
        <f t="shared" si="16"/>
        <v>-1.2999999999999998</v>
      </c>
      <c r="AU11" s="20"/>
    </row>
    <row r="12" spans="1:47">
      <c r="A12" s="13">
        <v>2</v>
      </c>
      <c r="B12" s="6">
        <v>0</v>
      </c>
      <c r="C12" s="18">
        <v>1</v>
      </c>
      <c r="D12" s="71">
        <v>53</v>
      </c>
      <c r="E12" s="6">
        <v>155</v>
      </c>
      <c r="F12" s="11">
        <v>155</v>
      </c>
      <c r="G12" s="6">
        <v>63.1</v>
      </c>
      <c r="H12" s="6">
        <v>52.5</v>
      </c>
      <c r="I12" s="10">
        <f t="shared" si="0"/>
        <v>26.264308012486993</v>
      </c>
      <c r="J12" s="10">
        <f t="shared" si="1"/>
        <v>21.852237252861599</v>
      </c>
      <c r="K12" s="10">
        <f t="shared" si="8"/>
        <v>-4.4120707596253936</v>
      </c>
      <c r="L12" s="6">
        <v>93</v>
      </c>
      <c r="M12" s="6">
        <v>77</v>
      </c>
      <c r="N12" s="6">
        <v>98</v>
      </c>
      <c r="O12" s="6">
        <v>85</v>
      </c>
      <c r="P12" s="9">
        <f t="shared" si="2"/>
        <v>0.94897959183673475</v>
      </c>
      <c r="Q12" s="9">
        <f t="shared" si="17"/>
        <v>0.90588235294117647</v>
      </c>
      <c r="R12" s="66">
        <f t="shared" si="9"/>
        <v>-4.3097238895558276E-2</v>
      </c>
      <c r="S12" s="14">
        <f t="shared" si="3"/>
        <v>10.244999999999997</v>
      </c>
      <c r="T12" s="14">
        <f t="shared" si="4"/>
        <v>10.600000000000001</v>
      </c>
      <c r="U12" s="21">
        <f t="shared" si="5"/>
        <v>1.0346510492923382</v>
      </c>
      <c r="V12" s="21"/>
      <c r="W12" s="68">
        <f t="shared" si="6"/>
        <v>8.4542118070826192E-2</v>
      </c>
      <c r="X12" s="68">
        <f t="shared" si="7"/>
        <v>7.9127529173007236E-2</v>
      </c>
      <c r="Y12" s="68">
        <f t="shared" si="10"/>
        <v>-5.414588897818956E-3</v>
      </c>
      <c r="Z12" s="12">
        <v>0</v>
      </c>
      <c r="AA12" s="12">
        <v>0</v>
      </c>
      <c r="AB12" s="12"/>
      <c r="AC12" s="18">
        <v>180</v>
      </c>
      <c r="AD12" s="18">
        <v>203</v>
      </c>
      <c r="AE12" s="18">
        <f t="shared" si="11"/>
        <v>23</v>
      </c>
      <c r="AF12" s="18">
        <v>147</v>
      </c>
      <c r="AG12" s="18">
        <v>113</v>
      </c>
      <c r="AH12" s="18">
        <f t="shared" si="12"/>
        <v>-34</v>
      </c>
      <c r="AI12" s="18">
        <v>43</v>
      </c>
      <c r="AJ12" s="18">
        <v>47</v>
      </c>
      <c r="AK12" s="18">
        <f t="shared" si="13"/>
        <v>4</v>
      </c>
      <c r="AL12" s="18">
        <v>127</v>
      </c>
      <c r="AM12" s="18">
        <v>144</v>
      </c>
      <c r="AN12" s="18">
        <f t="shared" si="14"/>
        <v>17</v>
      </c>
      <c r="AO12" s="26">
        <v>170</v>
      </c>
      <c r="AP12" s="26">
        <v>113</v>
      </c>
      <c r="AQ12" s="26">
        <f t="shared" si="15"/>
        <v>-57</v>
      </c>
      <c r="AR12" s="26">
        <v>10.4</v>
      </c>
      <c r="AS12" s="26">
        <v>7.1</v>
      </c>
      <c r="AT12" s="26">
        <f t="shared" si="16"/>
        <v>-3.3000000000000007</v>
      </c>
      <c r="AU12" s="18"/>
    </row>
    <row r="13" spans="1:47" ht="18" customHeight="1">
      <c r="A13" s="13">
        <v>2</v>
      </c>
      <c r="B13" s="12">
        <v>0</v>
      </c>
      <c r="C13" s="18">
        <v>3</v>
      </c>
      <c r="D13" s="70">
        <v>51</v>
      </c>
      <c r="E13" s="12">
        <v>164</v>
      </c>
      <c r="F13" s="11">
        <v>163.69999999999999</v>
      </c>
      <c r="G13" s="12">
        <v>65</v>
      </c>
      <c r="H13" s="12">
        <v>64.5</v>
      </c>
      <c r="I13" s="10">
        <f t="shared" si="0"/>
        <v>24.167162403331357</v>
      </c>
      <c r="J13" s="10">
        <f t="shared" si="1"/>
        <v>24.069238803792423</v>
      </c>
      <c r="K13" s="10">
        <f t="shared" si="8"/>
        <v>-9.7923599538933814E-2</v>
      </c>
      <c r="L13" s="12">
        <v>91</v>
      </c>
      <c r="M13" s="12">
        <v>80</v>
      </c>
      <c r="N13" s="12">
        <v>96</v>
      </c>
      <c r="O13" s="12">
        <v>89</v>
      </c>
      <c r="P13" s="9">
        <f t="shared" si="2"/>
        <v>0.94791666666666663</v>
      </c>
      <c r="Q13" s="9">
        <f t="shared" si="17"/>
        <v>0.898876404494382</v>
      </c>
      <c r="R13" s="66">
        <f t="shared" si="9"/>
        <v>-4.9040262172284632E-2</v>
      </c>
      <c r="S13" s="14">
        <f t="shared" si="3"/>
        <v>5.8288000000000082</v>
      </c>
      <c r="T13" s="14">
        <f t="shared" si="4"/>
        <v>0.5</v>
      </c>
      <c r="U13" s="21">
        <f t="shared" si="5"/>
        <v>8.578094976667569E-2</v>
      </c>
      <c r="V13" s="21"/>
      <c r="W13" s="68">
        <f t="shared" si="6"/>
        <v>8.500980655837477E-2</v>
      </c>
      <c r="X13" s="68">
        <f t="shared" si="7"/>
        <v>7.5005091191891041E-2</v>
      </c>
      <c r="Y13" s="68">
        <f t="shared" si="10"/>
        <v>-1.000471536648373E-2</v>
      </c>
      <c r="Z13" s="12">
        <v>0</v>
      </c>
      <c r="AA13" s="12">
        <v>0</v>
      </c>
      <c r="AB13" s="12"/>
      <c r="AC13" s="23">
        <v>206</v>
      </c>
      <c r="AD13" s="37">
        <v>129</v>
      </c>
      <c r="AE13" s="18">
        <f t="shared" si="11"/>
        <v>-77</v>
      </c>
      <c r="AF13" s="23">
        <v>86</v>
      </c>
      <c r="AG13" s="37">
        <v>72</v>
      </c>
      <c r="AH13" s="18">
        <f t="shared" si="12"/>
        <v>-14</v>
      </c>
      <c r="AI13" s="23">
        <v>48</v>
      </c>
      <c r="AJ13" s="37">
        <v>47</v>
      </c>
      <c r="AK13" s="18">
        <f t="shared" si="13"/>
        <v>-1</v>
      </c>
      <c r="AL13" s="18">
        <v>154</v>
      </c>
      <c r="AM13" s="37">
        <v>77</v>
      </c>
      <c r="AN13" s="18">
        <f t="shared" si="14"/>
        <v>-77</v>
      </c>
      <c r="AO13" s="29">
        <v>110</v>
      </c>
      <c r="AP13" s="26">
        <v>103</v>
      </c>
      <c r="AQ13" s="26">
        <f t="shared" si="15"/>
        <v>-7</v>
      </c>
      <c r="AR13" s="29">
        <v>9.1</v>
      </c>
      <c r="AS13" s="26">
        <v>7.1</v>
      </c>
      <c r="AT13" s="26">
        <f t="shared" si="16"/>
        <v>-2</v>
      </c>
      <c r="AU13" s="18"/>
    </row>
    <row r="14" spans="1:47" s="36" customFormat="1" ht="18" customHeight="1">
      <c r="A14" s="13">
        <v>2</v>
      </c>
      <c r="B14" s="12">
        <v>0</v>
      </c>
      <c r="C14" s="40">
        <v>1.3</v>
      </c>
      <c r="D14" s="69">
        <v>36</v>
      </c>
      <c r="E14" s="11">
        <v>169</v>
      </c>
      <c r="F14" s="11">
        <v>169</v>
      </c>
      <c r="G14" s="11">
        <v>87</v>
      </c>
      <c r="H14" s="24">
        <v>73.7</v>
      </c>
      <c r="I14" s="10">
        <f t="shared" si="0"/>
        <v>30.461118308182488</v>
      </c>
      <c r="J14" s="10">
        <f t="shared" si="1"/>
        <v>25.804418612793672</v>
      </c>
      <c r="K14" s="10">
        <f t="shared" si="8"/>
        <v>-4.6566996953888165</v>
      </c>
      <c r="L14" s="11">
        <v>111</v>
      </c>
      <c r="M14" s="24">
        <v>93</v>
      </c>
      <c r="N14" s="11">
        <v>106</v>
      </c>
      <c r="O14" s="24">
        <v>103</v>
      </c>
      <c r="P14" s="9">
        <f t="shared" si="2"/>
        <v>1.0471698113207548</v>
      </c>
      <c r="Q14" s="9">
        <f t="shared" si="17"/>
        <v>0.90291262135922334</v>
      </c>
      <c r="R14" s="66">
        <f t="shared" si="9"/>
        <v>-0.14425718996153147</v>
      </c>
      <c r="S14" s="14">
        <f t="shared" si="3"/>
        <v>24.165800000000004</v>
      </c>
      <c r="T14" s="14">
        <f t="shared" si="4"/>
        <v>13.299999999999997</v>
      </c>
      <c r="U14" s="21">
        <f t="shared" si="5"/>
        <v>0.55036456479818563</v>
      </c>
      <c r="V14" s="21"/>
      <c r="W14" s="68">
        <f t="shared" si="6"/>
        <v>8.7541852151788307E-2</v>
      </c>
      <c r="X14" s="68">
        <f t="shared" si="7"/>
        <v>8.1923822981989289E-2</v>
      </c>
      <c r="Y14" s="68">
        <f t="shared" si="10"/>
        <v>-5.6180291697990187E-3</v>
      </c>
      <c r="Z14" s="12">
        <v>1</v>
      </c>
      <c r="AA14" s="12">
        <v>0</v>
      </c>
      <c r="AB14" s="12"/>
      <c r="AC14" s="11">
        <v>167</v>
      </c>
      <c r="AD14" s="11">
        <v>164</v>
      </c>
      <c r="AE14" s="18">
        <f t="shared" si="11"/>
        <v>-3</v>
      </c>
      <c r="AF14" s="11">
        <v>337</v>
      </c>
      <c r="AG14" s="11">
        <v>132</v>
      </c>
      <c r="AH14" s="18">
        <f t="shared" si="12"/>
        <v>-205</v>
      </c>
      <c r="AI14" s="11">
        <v>28</v>
      </c>
      <c r="AJ14" s="11">
        <v>33</v>
      </c>
      <c r="AK14" s="18">
        <f t="shared" si="13"/>
        <v>5</v>
      </c>
      <c r="AL14" s="11">
        <v>95</v>
      </c>
      <c r="AM14" s="11">
        <v>110</v>
      </c>
      <c r="AN14" s="18">
        <f t="shared" si="14"/>
        <v>15</v>
      </c>
      <c r="AO14" s="11">
        <v>157</v>
      </c>
      <c r="AP14" s="11">
        <v>93</v>
      </c>
      <c r="AQ14" s="26">
        <f t="shared" si="15"/>
        <v>-64</v>
      </c>
      <c r="AR14" s="11">
        <v>10</v>
      </c>
      <c r="AS14" s="11">
        <v>6.2</v>
      </c>
      <c r="AT14" s="26">
        <f t="shared" si="16"/>
        <v>-3.8</v>
      </c>
      <c r="AU14" s="11"/>
    </row>
    <row r="15" spans="1:47" s="36" customFormat="1" ht="18" customHeight="1">
      <c r="A15" s="13">
        <v>2</v>
      </c>
      <c r="B15" s="12">
        <v>0</v>
      </c>
      <c r="C15" s="11">
        <v>6</v>
      </c>
      <c r="D15" s="69">
        <v>34</v>
      </c>
      <c r="E15" s="11">
        <v>158</v>
      </c>
      <c r="F15" s="11">
        <v>158</v>
      </c>
      <c r="G15" s="11">
        <v>80</v>
      </c>
      <c r="H15" s="24">
        <v>69.7</v>
      </c>
      <c r="I15" s="10">
        <f t="shared" si="0"/>
        <v>32.046146450889282</v>
      </c>
      <c r="J15" s="10">
        <f t="shared" si="1"/>
        <v>27.920205095337284</v>
      </c>
      <c r="K15" s="10">
        <f t="shared" si="8"/>
        <v>-4.1259413555519977</v>
      </c>
      <c r="L15" s="11">
        <v>110</v>
      </c>
      <c r="M15" s="24">
        <v>95</v>
      </c>
      <c r="N15" s="11">
        <v>115</v>
      </c>
      <c r="O15" s="24">
        <v>97</v>
      </c>
      <c r="P15" s="9">
        <f t="shared" si="2"/>
        <v>0.95652173913043481</v>
      </c>
      <c r="Q15" s="9">
        <f t="shared" si="17"/>
        <v>0.97938144329896903</v>
      </c>
      <c r="R15" s="66">
        <f t="shared" si="9"/>
        <v>2.2859704168534223E-2</v>
      </c>
      <c r="S15" s="14">
        <f t="shared" si="3"/>
        <v>25.079199999999986</v>
      </c>
      <c r="T15" s="14">
        <f t="shared" si="4"/>
        <v>10.299999999999997</v>
      </c>
      <c r="U15" s="21">
        <f t="shared" si="5"/>
        <v>0.41069890586621594</v>
      </c>
      <c r="V15" s="21"/>
      <c r="W15" s="68">
        <f t="shared" si="6"/>
        <v>8.6738837963197687E-2</v>
      </c>
      <c r="X15" s="68">
        <f t="shared" si="7"/>
        <v>8.2120072796559807E-2</v>
      </c>
      <c r="Y15" s="68">
        <f t="shared" si="10"/>
        <v>-4.6187651666378809E-3</v>
      </c>
      <c r="Z15" s="12">
        <v>0</v>
      </c>
      <c r="AA15" s="12">
        <v>0</v>
      </c>
      <c r="AB15" s="12"/>
      <c r="AC15" s="11">
        <v>150</v>
      </c>
      <c r="AD15" s="40">
        <v>169</v>
      </c>
      <c r="AE15" s="18">
        <f t="shared" si="11"/>
        <v>19</v>
      </c>
      <c r="AF15" s="11">
        <v>196</v>
      </c>
      <c r="AG15" s="40">
        <v>95</v>
      </c>
      <c r="AH15" s="18">
        <f t="shared" si="12"/>
        <v>-101</v>
      </c>
      <c r="AI15" s="11">
        <v>39</v>
      </c>
      <c r="AJ15" s="40">
        <v>43</v>
      </c>
      <c r="AK15" s="18">
        <f t="shared" si="13"/>
        <v>4</v>
      </c>
      <c r="AL15" s="11">
        <v>96</v>
      </c>
      <c r="AM15" s="40">
        <v>111</v>
      </c>
      <c r="AN15" s="18">
        <f t="shared" si="14"/>
        <v>15</v>
      </c>
      <c r="AO15" s="11">
        <v>254</v>
      </c>
      <c r="AP15" s="40">
        <v>139</v>
      </c>
      <c r="AQ15" s="26">
        <f t="shared" si="15"/>
        <v>-115</v>
      </c>
      <c r="AR15" s="11">
        <v>10.4</v>
      </c>
      <c r="AS15" s="40">
        <v>6.8</v>
      </c>
      <c r="AT15" s="26">
        <f t="shared" si="16"/>
        <v>-3.6000000000000005</v>
      </c>
      <c r="AU15" s="58"/>
    </row>
    <row r="16" spans="1:47" s="36" customFormat="1" ht="18" customHeight="1">
      <c r="A16" s="13">
        <v>2</v>
      </c>
      <c r="B16" s="12">
        <v>0</v>
      </c>
      <c r="C16" s="11">
        <v>1</v>
      </c>
      <c r="D16" s="70">
        <v>46</v>
      </c>
      <c r="E16" s="11">
        <v>158.5</v>
      </c>
      <c r="F16" s="11">
        <v>158.30000000000001</v>
      </c>
      <c r="G16" s="11">
        <v>87.35</v>
      </c>
      <c r="H16" s="24">
        <v>60.7</v>
      </c>
      <c r="I16" s="10">
        <f t="shared" si="0"/>
        <v>34.769974823114971</v>
      </c>
      <c r="J16" s="10">
        <f t="shared" si="1"/>
        <v>24.222940441496007</v>
      </c>
      <c r="K16" s="10">
        <f t="shared" si="8"/>
        <v>-10.547034381618964</v>
      </c>
      <c r="L16" s="11">
        <v>112</v>
      </c>
      <c r="M16" s="24">
        <v>80</v>
      </c>
      <c r="N16" s="11">
        <v>119</v>
      </c>
      <c r="O16" s="24">
        <v>90</v>
      </c>
      <c r="P16" s="9">
        <f t="shared" si="2"/>
        <v>0.94117647058823528</v>
      </c>
      <c r="Q16" s="9">
        <f t="shared" si="17"/>
        <v>0.88888888888888884</v>
      </c>
      <c r="R16" s="66">
        <f t="shared" si="9"/>
        <v>-5.2287581699346442E-2</v>
      </c>
      <c r="S16" s="14">
        <f t="shared" si="3"/>
        <v>32.081049999999998</v>
      </c>
      <c r="T16" s="14">
        <f t="shared" si="4"/>
        <v>26.649999999999991</v>
      </c>
      <c r="U16" s="21">
        <f t="shared" si="5"/>
        <v>0.83070847120028779</v>
      </c>
      <c r="V16" s="21"/>
      <c r="W16" s="68">
        <f t="shared" si="6"/>
        <v>8.3509100394344393E-2</v>
      </c>
      <c r="X16" s="68">
        <f t="shared" si="7"/>
        <v>7.5950672210974401E-2</v>
      </c>
      <c r="Y16" s="68">
        <f t="shared" si="10"/>
        <v>-7.5584281833699918E-3</v>
      </c>
      <c r="Z16" s="12">
        <v>0</v>
      </c>
      <c r="AA16" s="12">
        <v>0</v>
      </c>
      <c r="AB16" s="12"/>
      <c r="AC16" s="11">
        <v>141</v>
      </c>
      <c r="AD16" s="11">
        <v>134</v>
      </c>
      <c r="AE16" s="18">
        <f t="shared" si="11"/>
        <v>-7</v>
      </c>
      <c r="AF16" s="39">
        <v>116</v>
      </c>
      <c r="AG16" s="39">
        <v>55</v>
      </c>
      <c r="AH16" s="18">
        <f t="shared" si="12"/>
        <v>-61</v>
      </c>
      <c r="AI16" s="11">
        <v>36</v>
      </c>
      <c r="AJ16" s="11">
        <v>38</v>
      </c>
      <c r="AK16" s="18">
        <f t="shared" si="13"/>
        <v>2</v>
      </c>
      <c r="AL16" s="11">
        <v>84</v>
      </c>
      <c r="AM16" s="11">
        <v>84</v>
      </c>
      <c r="AN16" s="18">
        <f t="shared" si="14"/>
        <v>0</v>
      </c>
      <c r="AO16" s="11">
        <v>119</v>
      </c>
      <c r="AP16" s="11">
        <v>89</v>
      </c>
      <c r="AQ16" s="26">
        <f t="shared" si="15"/>
        <v>-30</v>
      </c>
      <c r="AR16" s="11">
        <v>7.2</v>
      </c>
      <c r="AS16" s="11">
        <v>5.5</v>
      </c>
      <c r="AT16" s="26">
        <f t="shared" si="16"/>
        <v>-1.7000000000000002</v>
      </c>
      <c r="AU16" s="11"/>
    </row>
    <row r="17" spans="1:47" s="36" customFormat="1" ht="18" customHeight="1">
      <c r="A17" s="13">
        <v>2</v>
      </c>
      <c r="B17" s="12">
        <v>0</v>
      </c>
      <c r="C17" s="11">
        <v>4</v>
      </c>
      <c r="D17" s="70">
        <v>47</v>
      </c>
      <c r="E17" s="11">
        <v>155</v>
      </c>
      <c r="F17" s="63" t="s">
        <v>56</v>
      </c>
      <c r="G17" s="11">
        <v>97.9</v>
      </c>
      <c r="H17" s="24">
        <v>65.3</v>
      </c>
      <c r="I17" s="10">
        <f t="shared" si="0"/>
        <v>40.749219562955254</v>
      </c>
      <c r="J17" s="10" t="e">
        <f t="shared" si="1"/>
        <v>#VALUE!</v>
      </c>
      <c r="K17" s="10" t="e">
        <f t="shared" si="8"/>
        <v>#VALUE!</v>
      </c>
      <c r="L17" s="11">
        <v>116</v>
      </c>
      <c r="M17" s="24">
        <v>84.5</v>
      </c>
      <c r="N17" s="11">
        <v>132</v>
      </c>
      <c r="O17" s="24">
        <v>102</v>
      </c>
      <c r="P17" s="9">
        <f t="shared" si="2"/>
        <v>0.87878787878787878</v>
      </c>
      <c r="Q17" s="9">
        <f t="shared" si="17"/>
        <v>0.82843137254901966</v>
      </c>
      <c r="R17" s="66">
        <f t="shared" si="9"/>
        <v>-5.0356506238859122E-2</v>
      </c>
      <c r="S17" s="14">
        <f t="shared" si="3"/>
        <v>45.045000000000002</v>
      </c>
      <c r="T17" s="14">
        <f t="shared" si="4"/>
        <v>32.600000000000009</v>
      </c>
      <c r="U17" s="21">
        <f t="shared" si="5"/>
        <v>0.72372072372072394</v>
      </c>
      <c r="V17" s="21"/>
      <c r="W17" s="68">
        <f t="shared" si="6"/>
        <v>7.8682704015629601E-2</v>
      </c>
      <c r="X17" s="68" t="e">
        <f t="shared" si="7"/>
        <v>#VALUE!</v>
      </c>
      <c r="Y17" s="68" t="e">
        <f t="shared" si="10"/>
        <v>#VALUE!</v>
      </c>
      <c r="Z17" s="12">
        <v>0</v>
      </c>
      <c r="AA17" s="12">
        <v>0</v>
      </c>
      <c r="AB17" s="12"/>
      <c r="AC17" s="11">
        <v>198</v>
      </c>
      <c r="AD17" s="11">
        <v>158</v>
      </c>
      <c r="AE17" s="18">
        <f t="shared" si="11"/>
        <v>-40</v>
      </c>
      <c r="AF17" s="11">
        <v>101</v>
      </c>
      <c r="AG17" s="11">
        <v>49</v>
      </c>
      <c r="AH17" s="18">
        <f t="shared" si="12"/>
        <v>-52</v>
      </c>
      <c r="AI17" s="11">
        <v>47</v>
      </c>
      <c r="AJ17" s="11">
        <v>54</v>
      </c>
      <c r="AK17" s="18">
        <f t="shared" si="13"/>
        <v>7</v>
      </c>
      <c r="AL17" s="11">
        <v>135</v>
      </c>
      <c r="AM17" s="11">
        <v>84</v>
      </c>
      <c r="AN17" s="18">
        <f t="shared" si="14"/>
        <v>-51</v>
      </c>
      <c r="AO17" s="11">
        <v>124</v>
      </c>
      <c r="AP17" s="11">
        <v>95</v>
      </c>
      <c r="AQ17" s="26">
        <f t="shared" si="15"/>
        <v>-29</v>
      </c>
      <c r="AR17" s="11">
        <v>8.6999999999999993</v>
      </c>
      <c r="AS17" s="11">
        <v>5.4</v>
      </c>
      <c r="AT17" s="26">
        <f t="shared" si="16"/>
        <v>-3.2999999999999989</v>
      </c>
      <c r="AU17" s="11"/>
    </row>
    <row r="18" spans="1:47">
      <c r="A18" s="41">
        <v>2</v>
      </c>
      <c r="B18" s="12">
        <v>0</v>
      </c>
      <c r="C18" s="11">
        <v>3</v>
      </c>
      <c r="D18" s="70">
        <v>61</v>
      </c>
      <c r="E18" s="11">
        <v>152</v>
      </c>
      <c r="F18" s="11">
        <v>150.4</v>
      </c>
      <c r="G18" s="11">
        <v>74.05</v>
      </c>
      <c r="H18" s="11">
        <v>58</v>
      </c>
      <c r="I18" s="10">
        <f t="shared" si="0"/>
        <v>32.050727146814403</v>
      </c>
      <c r="J18" s="10">
        <f t="shared" si="1"/>
        <v>25.64084427342689</v>
      </c>
      <c r="K18" s="10">
        <f t="shared" si="8"/>
        <v>-6.4098828733875131</v>
      </c>
      <c r="L18" s="11">
        <v>97</v>
      </c>
      <c r="M18" s="11">
        <v>75</v>
      </c>
      <c r="N18" s="11">
        <v>96</v>
      </c>
      <c r="O18" s="11">
        <v>90</v>
      </c>
      <c r="P18" s="9">
        <f t="shared" si="2"/>
        <v>1.0104166666666667</v>
      </c>
      <c r="Q18" s="9">
        <f t="shared" si="17"/>
        <v>0.83333333333333337</v>
      </c>
      <c r="R18" s="66">
        <f t="shared" si="9"/>
        <v>-0.17708333333333337</v>
      </c>
      <c r="S18" s="14">
        <f t="shared" si="3"/>
        <v>23.221200000000003</v>
      </c>
      <c r="T18" s="14">
        <f t="shared" si="4"/>
        <v>16.049999999999997</v>
      </c>
      <c r="U18" s="21">
        <f t="shared" si="5"/>
        <v>0.69117875045217281</v>
      </c>
      <c r="V18" s="21"/>
      <c r="W18" s="68">
        <f t="shared" si="6"/>
        <v>7.7975472600851289E-2</v>
      </c>
      <c r="X18" s="68">
        <f t="shared" si="7"/>
        <v>7.0331378747773579E-2</v>
      </c>
      <c r="Y18" s="68">
        <f t="shared" si="10"/>
        <v>-7.6440938530777103E-3</v>
      </c>
      <c r="Z18" s="12"/>
      <c r="AA18" s="12"/>
      <c r="AB18" s="12"/>
      <c r="AC18" s="11">
        <v>161</v>
      </c>
      <c r="AD18" s="11">
        <v>184</v>
      </c>
      <c r="AE18" s="18">
        <f t="shared" si="11"/>
        <v>23</v>
      </c>
      <c r="AF18" s="11">
        <v>169</v>
      </c>
      <c r="AG18" s="11">
        <v>173</v>
      </c>
      <c r="AH18" s="18">
        <f t="shared" si="12"/>
        <v>4</v>
      </c>
      <c r="AI18" s="11">
        <v>48</v>
      </c>
      <c r="AJ18" s="11">
        <v>52</v>
      </c>
      <c r="AK18" s="18">
        <f t="shared" si="13"/>
        <v>4</v>
      </c>
      <c r="AL18" s="11">
        <v>85</v>
      </c>
      <c r="AM18" s="11">
        <v>116</v>
      </c>
      <c r="AN18" s="18">
        <f t="shared" si="14"/>
        <v>31</v>
      </c>
      <c r="AO18" s="11">
        <v>159</v>
      </c>
      <c r="AP18" s="11">
        <v>119</v>
      </c>
      <c r="AQ18" s="26">
        <f t="shared" si="15"/>
        <v>-40</v>
      </c>
      <c r="AR18" s="11">
        <v>9.1</v>
      </c>
      <c r="AS18" s="11">
        <v>6.7</v>
      </c>
      <c r="AT18" s="26">
        <f t="shared" si="16"/>
        <v>-2.3999999999999995</v>
      </c>
      <c r="AU18" s="11"/>
    </row>
    <row r="19" spans="1:47">
      <c r="A19" s="24">
        <v>2</v>
      </c>
      <c r="B19" s="72">
        <v>1</v>
      </c>
      <c r="D19" s="70">
        <v>43</v>
      </c>
      <c r="E19" s="11">
        <v>174</v>
      </c>
      <c r="F19" s="11">
        <v>175.3</v>
      </c>
      <c r="G19" s="11">
        <v>97.1</v>
      </c>
      <c r="H19" s="11">
        <v>72.599999999999994</v>
      </c>
      <c r="I19" s="10">
        <f t="shared" si="0"/>
        <v>32.071607874223801</v>
      </c>
      <c r="J19" s="10">
        <f t="shared" si="1"/>
        <v>23.625052839090284</v>
      </c>
      <c r="K19" s="10">
        <f t="shared" si="8"/>
        <v>-8.4465550351335175</v>
      </c>
      <c r="L19" s="11">
        <v>103</v>
      </c>
      <c r="M19" s="11">
        <v>84</v>
      </c>
      <c r="N19" s="11">
        <v>112</v>
      </c>
      <c r="O19" s="64">
        <v>99</v>
      </c>
      <c r="P19" s="11">
        <v>0.92</v>
      </c>
      <c r="Q19" s="11">
        <v>0.85</v>
      </c>
      <c r="R19" s="66">
        <f t="shared" si="9"/>
        <v>-7.0000000000000062E-2</v>
      </c>
      <c r="S19" s="14">
        <f t="shared" si="3"/>
        <v>30.492799999999988</v>
      </c>
      <c r="T19" s="14">
        <f t="shared" si="4"/>
        <v>24.5</v>
      </c>
      <c r="U19" s="21">
        <f t="shared" si="5"/>
        <v>0.80346835974393982</v>
      </c>
      <c r="V19" s="21"/>
      <c r="W19" s="68">
        <f t="shared" si="6"/>
        <v>7.7353881651510512E-2</v>
      </c>
      <c r="X19" s="68">
        <f t="shared" si="7"/>
        <v>7.7056001437336305E-2</v>
      </c>
      <c r="Y19" s="68">
        <f t="shared" si="10"/>
        <v>-2.9788021417420651E-4</v>
      </c>
      <c r="AC19" s="11">
        <v>253</v>
      </c>
      <c r="AD19" s="11">
        <v>181</v>
      </c>
      <c r="AE19" s="18">
        <f t="shared" si="11"/>
        <v>-72</v>
      </c>
      <c r="AF19" s="11">
        <v>306</v>
      </c>
      <c r="AG19" s="11">
        <v>88</v>
      </c>
      <c r="AH19" s="18">
        <f t="shared" si="12"/>
        <v>-218</v>
      </c>
      <c r="AI19" s="11">
        <v>43</v>
      </c>
      <c r="AJ19" s="11">
        <v>49</v>
      </c>
      <c r="AK19" s="18">
        <f t="shared" si="13"/>
        <v>6</v>
      </c>
      <c r="AL19" s="11">
        <v>140</v>
      </c>
      <c r="AM19" s="11">
        <v>119</v>
      </c>
      <c r="AN19" s="18">
        <f t="shared" si="14"/>
        <v>-21</v>
      </c>
      <c r="AO19" s="11">
        <v>121</v>
      </c>
      <c r="AP19" s="11">
        <v>96</v>
      </c>
      <c r="AQ19" s="26">
        <f t="shared" si="15"/>
        <v>-25</v>
      </c>
      <c r="AR19" s="11">
        <v>7.4</v>
      </c>
      <c r="AS19" s="11">
        <v>5.8</v>
      </c>
      <c r="AT19" s="26">
        <f t="shared" si="16"/>
        <v>-1.6000000000000005</v>
      </c>
    </row>
    <row r="20" spans="1:47">
      <c r="A20" s="60">
        <v>2</v>
      </c>
      <c r="B20" s="72">
        <v>1</v>
      </c>
      <c r="D20" s="70">
        <v>42</v>
      </c>
      <c r="E20" s="11">
        <v>179</v>
      </c>
      <c r="F20" s="11">
        <v>178.1</v>
      </c>
      <c r="G20" s="11">
        <v>113.6</v>
      </c>
      <c r="H20" s="11">
        <v>90.4</v>
      </c>
      <c r="I20" s="10">
        <f t="shared" si="0"/>
        <v>35.454573827283788</v>
      </c>
      <c r="J20" s="10">
        <f t="shared" si="1"/>
        <v>28.499719889368127</v>
      </c>
      <c r="K20" s="10">
        <f t="shared" si="8"/>
        <v>-6.9548539379156615</v>
      </c>
      <c r="L20" s="11">
        <v>110</v>
      </c>
      <c r="M20" s="11">
        <v>89</v>
      </c>
      <c r="N20" s="11">
        <v>109</v>
      </c>
      <c r="O20" s="64">
        <v>103</v>
      </c>
      <c r="P20" s="11">
        <v>1</v>
      </c>
      <c r="Q20" s="11">
        <v>0.86</v>
      </c>
      <c r="R20" s="66">
        <f t="shared" si="9"/>
        <v>-0.14000000000000001</v>
      </c>
      <c r="S20" s="14">
        <f t="shared" si="3"/>
        <v>43.109799999999993</v>
      </c>
      <c r="T20" s="14">
        <f t="shared" si="4"/>
        <v>23.199999999999989</v>
      </c>
      <c r="U20" s="21">
        <f t="shared" si="5"/>
        <v>0.53816069663974297</v>
      </c>
      <c r="V20" s="21"/>
      <c r="W20" s="68">
        <f t="shared" si="6"/>
        <v>7.6181816413531722E-2</v>
      </c>
      <c r="X20" s="68">
        <f t="shared" si="7"/>
        <v>7.1476671331996922E-2</v>
      </c>
      <c r="Y20" s="68">
        <f t="shared" si="10"/>
        <v>-4.7051450815348006E-3</v>
      </c>
      <c r="AC20" s="11">
        <v>190</v>
      </c>
      <c r="AD20" s="65"/>
      <c r="AE20" s="65"/>
      <c r="AF20" s="11">
        <v>185</v>
      </c>
      <c r="AG20" s="65"/>
      <c r="AH20" s="65"/>
      <c r="AI20" s="11">
        <v>40</v>
      </c>
      <c r="AJ20" s="11"/>
      <c r="AK20" s="11"/>
      <c r="AL20" s="11">
        <v>113</v>
      </c>
      <c r="AM20" s="11"/>
      <c r="AN20" s="11"/>
      <c r="AO20" s="11">
        <v>175</v>
      </c>
      <c r="AP20" s="11">
        <v>101</v>
      </c>
      <c r="AQ20" s="26">
        <f t="shared" si="15"/>
        <v>-74</v>
      </c>
      <c r="AR20" s="11">
        <v>8.3000000000000007</v>
      </c>
      <c r="AS20" s="11">
        <v>6.1</v>
      </c>
      <c r="AT20" s="26">
        <f t="shared" si="16"/>
        <v>-2.2000000000000011</v>
      </c>
    </row>
    <row r="21" spans="1:47">
      <c r="A21" s="60">
        <v>2</v>
      </c>
      <c r="B21" s="72">
        <v>0</v>
      </c>
      <c r="D21" s="70">
        <v>51</v>
      </c>
      <c r="E21" s="11">
        <v>157</v>
      </c>
      <c r="F21" s="63" t="s">
        <v>56</v>
      </c>
      <c r="G21" s="11">
        <v>93.65</v>
      </c>
      <c r="H21" s="63" t="s">
        <v>56</v>
      </c>
      <c r="I21" s="10">
        <f t="shared" si="0"/>
        <v>37.993427725262684</v>
      </c>
      <c r="J21" s="10" t="e">
        <f t="shared" si="1"/>
        <v>#VALUE!</v>
      </c>
      <c r="K21" s="10" t="e">
        <f t="shared" si="8"/>
        <v>#VALUE!</v>
      </c>
      <c r="L21" s="11">
        <v>123</v>
      </c>
      <c r="M21" s="63" t="s">
        <v>56</v>
      </c>
      <c r="N21" s="11">
        <v>128</v>
      </c>
      <c r="O21" s="63" t="s">
        <v>56</v>
      </c>
      <c r="P21" s="11">
        <v>0.96</v>
      </c>
      <c r="Q21" s="63" t="s">
        <v>56</v>
      </c>
      <c r="R21" s="63"/>
      <c r="S21" s="14">
        <f t="shared" si="3"/>
        <v>39.422200000000004</v>
      </c>
      <c r="T21" s="14" t="e">
        <f t="shared" si="4"/>
        <v>#VALUE!</v>
      </c>
      <c r="U21" s="21" t="e">
        <f t="shared" si="5"/>
        <v>#VALUE!</v>
      </c>
      <c r="V21" s="21"/>
      <c r="W21" s="68">
        <f t="shared" si="6"/>
        <v>8.6859295116579735E-2</v>
      </c>
      <c r="X21" s="68" t="e">
        <f t="shared" si="7"/>
        <v>#VALUE!</v>
      </c>
      <c r="Y21" s="68" t="e">
        <f t="shared" si="10"/>
        <v>#VALUE!</v>
      </c>
      <c r="AC21" s="11">
        <v>220</v>
      </c>
      <c r="AD21" s="65"/>
      <c r="AE21" s="65"/>
      <c r="AF21" s="11">
        <v>181</v>
      </c>
      <c r="AG21" s="65"/>
      <c r="AH21" s="65"/>
      <c r="AI21" s="11">
        <v>48</v>
      </c>
      <c r="AJ21" s="11"/>
      <c r="AK21" s="11"/>
      <c r="AL21" s="11">
        <v>142</v>
      </c>
      <c r="AM21" s="11"/>
      <c r="AN21" s="11"/>
      <c r="AO21" s="11">
        <v>148</v>
      </c>
      <c r="AP21" s="65"/>
      <c r="AQ21" s="65"/>
      <c r="AR21" s="11">
        <v>6.7</v>
      </c>
      <c r="AS21" s="11"/>
      <c r="AT21" s="11"/>
    </row>
    <row r="22" spans="1:47" s="47" customFormat="1">
      <c r="A22" s="48"/>
      <c r="B22" s="49"/>
      <c r="C22" s="50"/>
      <c r="D22" s="77"/>
      <c r="E22" s="49"/>
      <c r="F22" s="62"/>
      <c r="G22" s="49"/>
      <c r="H22" s="49"/>
      <c r="I22" s="49"/>
      <c r="J22" s="51"/>
      <c r="K22" s="51"/>
      <c r="L22" s="49"/>
      <c r="M22" s="49"/>
      <c r="N22" s="49"/>
      <c r="O22" s="49"/>
      <c r="P22" s="52"/>
      <c r="Q22" s="52"/>
      <c r="R22" s="52"/>
      <c r="S22" s="53"/>
      <c r="T22" s="53"/>
      <c r="U22" s="54"/>
      <c r="V22" s="54"/>
      <c r="W22" s="54"/>
      <c r="X22" s="54"/>
      <c r="Y22" s="54"/>
      <c r="Z22" s="49"/>
      <c r="AA22" s="49"/>
      <c r="AB22" s="49"/>
      <c r="AC22" s="56"/>
      <c r="AD22" s="55"/>
      <c r="AE22" s="55"/>
      <c r="AF22" s="50"/>
      <c r="AG22" s="55"/>
      <c r="AH22" s="55"/>
      <c r="AI22" s="56"/>
      <c r="AJ22" s="56"/>
      <c r="AK22" s="56"/>
      <c r="AL22" s="56"/>
      <c r="AM22" s="56"/>
      <c r="AN22" s="56"/>
      <c r="AO22" s="57"/>
      <c r="AP22" s="46"/>
      <c r="AQ22" s="46"/>
      <c r="AR22" s="57"/>
      <c r="AS22" s="46"/>
      <c r="AT22" s="46"/>
      <c r="AU22" s="22"/>
    </row>
    <row r="23" spans="1:47">
      <c r="A23" s="15">
        <v>1</v>
      </c>
      <c r="B23" s="6">
        <v>1</v>
      </c>
      <c r="C23" s="19">
        <v>0</v>
      </c>
      <c r="D23" s="71">
        <v>43</v>
      </c>
      <c r="E23" s="6">
        <v>172</v>
      </c>
      <c r="F23" s="11">
        <v>171.9</v>
      </c>
      <c r="G23" s="6">
        <v>111</v>
      </c>
      <c r="H23" s="6">
        <v>90.1</v>
      </c>
      <c r="I23" s="10">
        <f t="shared" ref="I23:I38" si="18">G23/(E23/100)/(E23/100)</f>
        <v>37.520281233098977</v>
      </c>
      <c r="J23" s="10">
        <f t="shared" ref="J23:J38" si="19">H23/(F23/100)/(F23/100)</f>
        <v>30.491096159983154</v>
      </c>
      <c r="K23" s="10">
        <f>J23-I23</f>
        <v>-7.0291850731158227</v>
      </c>
      <c r="L23" s="6">
        <v>122.5</v>
      </c>
      <c r="M23" s="6">
        <v>92</v>
      </c>
      <c r="N23" s="6">
        <v>121</v>
      </c>
      <c r="O23" s="6">
        <v>104</v>
      </c>
      <c r="P23" s="9">
        <f t="shared" ref="P23:Q27" si="20">L23/N23</f>
        <v>1.0123966942148761</v>
      </c>
      <c r="Q23" s="9">
        <f t="shared" si="20"/>
        <v>0.88461538461538458</v>
      </c>
      <c r="R23" s="66">
        <f t="shared" ref="R23:R35" si="21">Q23-P23</f>
        <v>-0.12778130959949152</v>
      </c>
      <c r="S23" s="14">
        <f t="shared" ref="S23:S38" si="22">G23-(22*(E23/100)*(E23/100))</f>
        <v>45.915200000000013</v>
      </c>
      <c r="T23" s="14">
        <f t="shared" ref="T23:T38" si="23">G23-H23</f>
        <v>20.900000000000006</v>
      </c>
      <c r="U23" s="21">
        <f t="shared" ref="U23:U38" si="24">T23/S23</f>
        <v>0.45518695334007037</v>
      </c>
      <c r="V23" s="21"/>
      <c r="W23" s="68">
        <f t="shared" ref="W23:W38" si="25">(L23/100)/(I23^(2/3)*(E23/100)^(1/2))</f>
        <v>8.3341467224513299E-2</v>
      </c>
      <c r="X23" s="68">
        <f t="shared" ref="X23:X38" si="26">(M23/100)/(J23^(2/3)*(F23/100)^(1/2))</f>
        <v>7.1895415388062989E-2</v>
      </c>
      <c r="Y23" s="68">
        <f t="shared" si="10"/>
        <v>-1.1446051836450311E-2</v>
      </c>
      <c r="Z23" s="12">
        <v>0</v>
      </c>
      <c r="AA23" s="25">
        <v>1</v>
      </c>
      <c r="AB23" s="25"/>
      <c r="AC23" s="33">
        <v>163</v>
      </c>
      <c r="AD23" s="33">
        <v>139</v>
      </c>
      <c r="AE23" s="18">
        <f t="shared" ref="AE23:AE37" si="27">AD23-AC23</f>
        <v>-24</v>
      </c>
      <c r="AF23" s="33">
        <v>90</v>
      </c>
      <c r="AG23" s="33">
        <v>77</v>
      </c>
      <c r="AH23" s="18">
        <f t="shared" ref="AH23:AH35" si="28">AG23-AF23</f>
        <v>-13</v>
      </c>
      <c r="AI23" s="33">
        <v>42</v>
      </c>
      <c r="AJ23" s="33">
        <v>41</v>
      </c>
      <c r="AK23" s="18">
        <f t="shared" ref="AK23:AK33" si="29">AJ23-AI23</f>
        <v>-1</v>
      </c>
      <c r="AL23" s="33">
        <v>109</v>
      </c>
      <c r="AM23" s="33">
        <v>91</v>
      </c>
      <c r="AN23" s="18">
        <f t="shared" ref="AN23:AN35" si="30">AM23-AL23</f>
        <v>-18</v>
      </c>
      <c r="AO23" s="26">
        <v>199</v>
      </c>
      <c r="AP23" s="26">
        <v>69</v>
      </c>
      <c r="AQ23" s="26">
        <f t="shared" ref="AQ23:AQ35" si="31">AP23-AO23</f>
        <v>-130</v>
      </c>
      <c r="AR23" s="26">
        <v>9.4</v>
      </c>
      <c r="AS23" s="26">
        <v>5.7</v>
      </c>
      <c r="AT23" s="26">
        <f t="shared" ref="AT23:AT35" si="32">AS23-AR23</f>
        <v>-3.7</v>
      </c>
      <c r="AU23" s="18"/>
    </row>
    <row r="24" spans="1:47" ht="18" customHeight="1">
      <c r="A24" s="15">
        <v>1</v>
      </c>
      <c r="B24" s="6">
        <v>1</v>
      </c>
      <c r="C24" s="20">
        <v>1</v>
      </c>
      <c r="D24" s="71">
        <v>25</v>
      </c>
      <c r="E24" s="6">
        <v>162</v>
      </c>
      <c r="F24" s="11">
        <v>162</v>
      </c>
      <c r="G24" s="6">
        <v>90.2</v>
      </c>
      <c r="H24" s="6">
        <v>67</v>
      </c>
      <c r="I24" s="10">
        <f t="shared" si="18"/>
        <v>34.369760707209267</v>
      </c>
      <c r="J24" s="10">
        <f t="shared" si="19"/>
        <v>25.529644871208657</v>
      </c>
      <c r="K24" s="10">
        <f t="shared" ref="K24:K37" si="33">J24-I24</f>
        <v>-8.84011583600061</v>
      </c>
      <c r="L24" s="6">
        <v>97</v>
      </c>
      <c r="M24" s="6">
        <v>78</v>
      </c>
      <c r="N24" s="6">
        <v>108</v>
      </c>
      <c r="O24" s="6">
        <v>95</v>
      </c>
      <c r="P24" s="9">
        <f t="shared" si="20"/>
        <v>0.89814814814814814</v>
      </c>
      <c r="Q24" s="9">
        <f t="shared" si="20"/>
        <v>0.82105263157894737</v>
      </c>
      <c r="R24" s="66">
        <f t="shared" si="21"/>
        <v>-7.7095516569200773E-2</v>
      </c>
      <c r="S24" s="14">
        <f t="shared" si="22"/>
        <v>32.463200000000001</v>
      </c>
      <c r="T24" s="14">
        <f t="shared" si="23"/>
        <v>23.200000000000003</v>
      </c>
      <c r="U24" s="21">
        <f t="shared" si="24"/>
        <v>0.71465536361172044</v>
      </c>
      <c r="V24" s="21"/>
      <c r="W24" s="68">
        <f t="shared" si="25"/>
        <v>7.2093573787320592E-2</v>
      </c>
      <c r="X24" s="68">
        <f t="shared" si="26"/>
        <v>7.068174230762847E-2</v>
      </c>
      <c r="Y24" s="68">
        <f t="shared" si="10"/>
        <v>-1.4118314796921216E-3</v>
      </c>
      <c r="Z24" s="12">
        <v>0</v>
      </c>
      <c r="AA24" s="12">
        <v>0</v>
      </c>
      <c r="AB24" s="12"/>
      <c r="AC24" s="32">
        <v>198</v>
      </c>
      <c r="AD24" s="32">
        <v>188</v>
      </c>
      <c r="AE24" s="18">
        <f t="shared" si="27"/>
        <v>-10</v>
      </c>
      <c r="AF24" s="32">
        <v>160</v>
      </c>
      <c r="AG24" s="32">
        <v>57</v>
      </c>
      <c r="AH24" s="18">
        <f t="shared" si="28"/>
        <v>-103</v>
      </c>
      <c r="AI24" s="32">
        <v>46</v>
      </c>
      <c r="AJ24" s="32">
        <v>65</v>
      </c>
      <c r="AK24" s="18">
        <f t="shared" si="29"/>
        <v>19</v>
      </c>
      <c r="AL24" s="32">
        <v>135</v>
      </c>
      <c r="AM24" s="32">
        <v>101</v>
      </c>
      <c r="AN24" s="18">
        <f t="shared" si="30"/>
        <v>-34</v>
      </c>
      <c r="AO24" s="27">
        <v>88</v>
      </c>
      <c r="AP24" s="27">
        <v>92</v>
      </c>
      <c r="AQ24" s="26">
        <f t="shared" si="31"/>
        <v>4</v>
      </c>
      <c r="AR24" s="27">
        <v>6.2</v>
      </c>
      <c r="AS24" s="27">
        <v>5.5</v>
      </c>
      <c r="AT24" s="26">
        <f t="shared" si="32"/>
        <v>-0.70000000000000018</v>
      </c>
      <c r="AU24" s="20"/>
    </row>
    <row r="25" spans="1:47">
      <c r="A25" s="15">
        <v>1</v>
      </c>
      <c r="B25" s="6">
        <v>1</v>
      </c>
      <c r="C25" s="19">
        <v>1</v>
      </c>
      <c r="D25" s="71">
        <v>35</v>
      </c>
      <c r="E25" s="6">
        <v>175.5</v>
      </c>
      <c r="F25" s="11">
        <v>174</v>
      </c>
      <c r="G25" s="6">
        <v>80.8</v>
      </c>
      <c r="H25" s="6">
        <v>67</v>
      </c>
      <c r="I25" s="10">
        <f t="shared" si="18"/>
        <v>26.233553299080366</v>
      </c>
      <c r="J25" s="10">
        <f t="shared" si="19"/>
        <v>22.129739727837229</v>
      </c>
      <c r="K25" s="10">
        <f t="shared" si="33"/>
        <v>-4.1038135712431369</v>
      </c>
      <c r="L25" s="6">
        <v>96</v>
      </c>
      <c r="M25" s="6">
        <v>83</v>
      </c>
      <c r="N25" s="6">
        <v>100</v>
      </c>
      <c r="O25" s="6">
        <v>95</v>
      </c>
      <c r="P25" s="9">
        <f t="shared" si="20"/>
        <v>0.96</v>
      </c>
      <c r="Q25" s="9">
        <f t="shared" si="20"/>
        <v>0.87368421052631584</v>
      </c>
      <c r="R25" s="66">
        <f t="shared" si="21"/>
        <v>-8.6315789473684124E-2</v>
      </c>
      <c r="S25" s="14">
        <f t="shared" si="22"/>
        <v>13.039450000000002</v>
      </c>
      <c r="T25" s="14">
        <f t="shared" si="23"/>
        <v>13.799999999999997</v>
      </c>
      <c r="U25" s="21">
        <f t="shared" si="24"/>
        <v>1.0583268466077937</v>
      </c>
      <c r="V25" s="21"/>
      <c r="W25" s="68">
        <f t="shared" si="25"/>
        <v>8.2078219440328268E-2</v>
      </c>
      <c r="X25" s="68">
        <f t="shared" si="26"/>
        <v>7.9827512687174043E-2</v>
      </c>
      <c r="Y25" s="68">
        <f t="shared" si="10"/>
        <v>-2.2507067531542246E-3</v>
      </c>
      <c r="Z25" s="12">
        <v>0</v>
      </c>
      <c r="AA25" s="12">
        <v>0</v>
      </c>
      <c r="AB25" s="12"/>
      <c r="AC25" s="18">
        <v>200</v>
      </c>
      <c r="AD25" s="18">
        <v>215</v>
      </c>
      <c r="AE25" s="18">
        <f t="shared" si="27"/>
        <v>15</v>
      </c>
      <c r="AF25" s="18">
        <v>482</v>
      </c>
      <c r="AG25" s="18">
        <v>115</v>
      </c>
      <c r="AH25" s="18">
        <f t="shared" si="28"/>
        <v>-367</v>
      </c>
      <c r="AI25" s="18">
        <v>34</v>
      </c>
      <c r="AJ25" s="18">
        <v>49</v>
      </c>
      <c r="AK25" s="18">
        <f t="shared" si="29"/>
        <v>15</v>
      </c>
      <c r="AL25" s="18">
        <v>106</v>
      </c>
      <c r="AM25" s="18">
        <v>151</v>
      </c>
      <c r="AN25" s="18">
        <f t="shared" si="30"/>
        <v>45</v>
      </c>
      <c r="AO25" s="26">
        <v>205</v>
      </c>
      <c r="AP25" s="26">
        <v>134</v>
      </c>
      <c r="AQ25" s="26">
        <f t="shared" si="31"/>
        <v>-71</v>
      </c>
      <c r="AR25" s="26">
        <v>8.5</v>
      </c>
      <c r="AS25" s="26">
        <v>7.2</v>
      </c>
      <c r="AT25" s="26">
        <f t="shared" si="32"/>
        <v>-1.2999999999999998</v>
      </c>
      <c r="AU25" s="18"/>
    </row>
    <row r="26" spans="1:47" ht="18" customHeight="1">
      <c r="A26" s="15">
        <v>1</v>
      </c>
      <c r="B26" s="6">
        <v>1</v>
      </c>
      <c r="C26" s="19">
        <v>2</v>
      </c>
      <c r="D26" s="71">
        <v>59</v>
      </c>
      <c r="E26" s="6">
        <v>163.5</v>
      </c>
      <c r="F26" s="11">
        <v>163</v>
      </c>
      <c r="G26" s="6">
        <v>94.4</v>
      </c>
      <c r="H26" s="6">
        <v>67.400000000000006</v>
      </c>
      <c r="I26" s="10">
        <f t="shared" si="18"/>
        <v>35.31315171749479</v>
      </c>
      <c r="J26" s="10">
        <f t="shared" si="19"/>
        <v>25.367909970266105</v>
      </c>
      <c r="K26" s="10">
        <f t="shared" si="33"/>
        <v>-9.9452417472286854</v>
      </c>
      <c r="L26" s="6">
        <v>116</v>
      </c>
      <c r="M26" s="6">
        <v>88</v>
      </c>
      <c r="N26" s="6">
        <v>111</v>
      </c>
      <c r="O26" s="6">
        <v>104</v>
      </c>
      <c r="P26" s="9">
        <f t="shared" si="20"/>
        <v>1.045045045045045</v>
      </c>
      <c r="Q26" s="9">
        <f t="shared" si="20"/>
        <v>0.84615384615384615</v>
      </c>
      <c r="R26" s="66">
        <f t="shared" si="21"/>
        <v>-0.19889119889119888</v>
      </c>
      <c r="S26" s="14">
        <f t="shared" si="22"/>
        <v>35.589050000000007</v>
      </c>
      <c r="T26" s="14">
        <f t="shared" si="23"/>
        <v>27</v>
      </c>
      <c r="U26" s="21">
        <f t="shared" si="24"/>
        <v>0.7586603182720526</v>
      </c>
      <c r="V26" s="21"/>
      <c r="W26" s="68">
        <f t="shared" si="25"/>
        <v>8.428328558115547E-2</v>
      </c>
      <c r="X26" s="68">
        <f t="shared" si="26"/>
        <v>7.9836056736369315E-2</v>
      </c>
      <c r="Y26" s="68">
        <f t="shared" si="10"/>
        <v>-4.4472288447861552E-3</v>
      </c>
      <c r="Z26" s="12">
        <v>0</v>
      </c>
      <c r="AA26" s="12">
        <v>0</v>
      </c>
      <c r="AB26" s="12"/>
      <c r="AC26" s="20">
        <v>193</v>
      </c>
      <c r="AD26" s="20">
        <v>153</v>
      </c>
      <c r="AE26" s="18">
        <f t="shared" si="27"/>
        <v>-40</v>
      </c>
      <c r="AF26" s="20">
        <v>251</v>
      </c>
      <c r="AG26" s="20">
        <v>90</v>
      </c>
      <c r="AH26" s="18">
        <f t="shared" si="28"/>
        <v>-161</v>
      </c>
      <c r="AI26" s="32">
        <v>24</v>
      </c>
      <c r="AJ26" s="32">
        <v>49</v>
      </c>
      <c r="AK26" s="18">
        <f t="shared" si="29"/>
        <v>25</v>
      </c>
      <c r="AL26" s="32">
        <v>137</v>
      </c>
      <c r="AM26" s="32">
        <v>92</v>
      </c>
      <c r="AN26" s="18">
        <f t="shared" si="30"/>
        <v>-45</v>
      </c>
      <c r="AO26" s="27">
        <v>84</v>
      </c>
      <c r="AP26" s="27">
        <v>106</v>
      </c>
      <c r="AQ26" s="26">
        <f t="shared" si="31"/>
        <v>22</v>
      </c>
      <c r="AR26" s="27">
        <v>7.6</v>
      </c>
      <c r="AS26" s="27">
        <v>6.1</v>
      </c>
      <c r="AT26" s="26">
        <f t="shared" si="32"/>
        <v>-1.5</v>
      </c>
      <c r="AU26" s="20"/>
    </row>
    <row r="27" spans="1:47" ht="18" customHeight="1">
      <c r="A27" s="15">
        <v>1</v>
      </c>
      <c r="B27" s="6">
        <v>1</v>
      </c>
      <c r="C27" s="18">
        <v>3</v>
      </c>
      <c r="D27" s="71">
        <v>34</v>
      </c>
      <c r="E27" s="6">
        <v>168</v>
      </c>
      <c r="F27" s="11">
        <v>170</v>
      </c>
      <c r="G27" s="6">
        <v>105.4</v>
      </c>
      <c r="H27" s="6">
        <v>69.8</v>
      </c>
      <c r="I27" s="10">
        <f t="shared" si="18"/>
        <v>37.344104308390023</v>
      </c>
      <c r="J27" s="10">
        <f t="shared" si="19"/>
        <v>24.152249134948097</v>
      </c>
      <c r="K27" s="10">
        <f t="shared" si="33"/>
        <v>-13.191855173441926</v>
      </c>
      <c r="L27" s="6">
        <v>106</v>
      </c>
      <c r="M27" s="6">
        <v>83</v>
      </c>
      <c r="N27" s="6">
        <v>107</v>
      </c>
      <c r="O27" s="6">
        <v>93</v>
      </c>
      <c r="P27" s="9">
        <f t="shared" si="20"/>
        <v>0.99065420560747663</v>
      </c>
      <c r="Q27" s="9">
        <f t="shared" si="20"/>
        <v>0.89247311827956988</v>
      </c>
      <c r="R27" s="66">
        <f t="shared" si="21"/>
        <v>-9.8181087327906758E-2</v>
      </c>
      <c r="S27" s="14">
        <f t="shared" si="22"/>
        <v>43.307200000000009</v>
      </c>
      <c r="T27" s="14">
        <f t="shared" si="23"/>
        <v>35.600000000000009</v>
      </c>
      <c r="U27" s="21">
        <f t="shared" si="24"/>
        <v>0.82203421140133748</v>
      </c>
      <c r="V27" s="21"/>
      <c r="W27" s="68">
        <f t="shared" si="25"/>
        <v>7.3198670449729081E-2</v>
      </c>
      <c r="X27" s="68">
        <f t="shared" si="26"/>
        <v>7.6187182267454981E-2</v>
      </c>
      <c r="Y27" s="68">
        <f t="shared" si="10"/>
        <v>2.9885118177259001E-3</v>
      </c>
      <c r="Z27" s="12">
        <v>0</v>
      </c>
      <c r="AA27" s="12">
        <v>0</v>
      </c>
      <c r="AB27" s="12"/>
      <c r="AC27" s="18">
        <v>234</v>
      </c>
      <c r="AD27" s="18">
        <v>205</v>
      </c>
      <c r="AE27" s="18">
        <f t="shared" si="27"/>
        <v>-29</v>
      </c>
      <c r="AF27" s="18">
        <v>555</v>
      </c>
      <c r="AG27" s="18">
        <v>67</v>
      </c>
      <c r="AH27" s="18">
        <f t="shared" si="28"/>
        <v>-488</v>
      </c>
      <c r="AI27" s="18">
        <v>33</v>
      </c>
      <c r="AJ27" s="18">
        <v>61</v>
      </c>
      <c r="AK27" s="18">
        <f t="shared" si="29"/>
        <v>28</v>
      </c>
      <c r="AL27" s="18">
        <v>110</v>
      </c>
      <c r="AM27" s="18">
        <v>123</v>
      </c>
      <c r="AN27" s="18">
        <f t="shared" si="30"/>
        <v>13</v>
      </c>
      <c r="AO27" s="26">
        <v>249</v>
      </c>
      <c r="AP27" s="26">
        <v>92</v>
      </c>
      <c r="AQ27" s="26">
        <f t="shared" si="31"/>
        <v>-157</v>
      </c>
      <c r="AR27" s="26">
        <v>10.9</v>
      </c>
      <c r="AS27" s="26">
        <v>5.6</v>
      </c>
      <c r="AT27" s="26">
        <f t="shared" si="32"/>
        <v>-5.3000000000000007</v>
      </c>
      <c r="AU27" s="18"/>
    </row>
    <row r="28" spans="1:47">
      <c r="A28" s="15">
        <v>1</v>
      </c>
      <c r="B28" s="6">
        <v>0</v>
      </c>
      <c r="C28" s="18">
        <v>1.5</v>
      </c>
      <c r="D28" s="71">
        <v>30</v>
      </c>
      <c r="E28" s="6">
        <v>154</v>
      </c>
      <c r="F28" s="11">
        <v>153.5</v>
      </c>
      <c r="G28" s="6">
        <v>74.5</v>
      </c>
      <c r="H28" s="6">
        <v>54.3</v>
      </c>
      <c r="I28" s="10">
        <f t="shared" si="18"/>
        <v>31.413391803002192</v>
      </c>
      <c r="J28" s="10">
        <f t="shared" si="19"/>
        <v>23.04533735105943</v>
      </c>
      <c r="K28" s="10">
        <f t="shared" si="33"/>
        <v>-8.3680544519427613</v>
      </c>
      <c r="L28" s="6">
        <v>101</v>
      </c>
      <c r="M28" s="6" t="s">
        <v>31</v>
      </c>
      <c r="N28" s="6">
        <v>103.5</v>
      </c>
      <c r="O28" s="6" t="s">
        <v>31</v>
      </c>
      <c r="P28" s="9">
        <f t="shared" ref="P28:P33" si="34">L28/N28</f>
        <v>0.97584541062801933</v>
      </c>
      <c r="Q28" s="9" t="s">
        <v>31</v>
      </c>
      <c r="R28" s="66" t="e">
        <f t="shared" si="21"/>
        <v>#VALUE!</v>
      </c>
      <c r="S28" s="14">
        <f t="shared" si="22"/>
        <v>22.324799999999996</v>
      </c>
      <c r="T28" s="14">
        <f t="shared" si="23"/>
        <v>20.200000000000003</v>
      </c>
      <c r="U28" s="21">
        <f t="shared" si="24"/>
        <v>0.90482333548340887</v>
      </c>
      <c r="V28" s="21"/>
      <c r="W28" s="68">
        <f t="shared" si="25"/>
        <v>8.1749378442578957E-2</v>
      </c>
      <c r="X28" s="68" t="e">
        <f t="shared" si="26"/>
        <v>#VALUE!</v>
      </c>
      <c r="Y28" s="68" t="e">
        <f t="shared" si="10"/>
        <v>#VALUE!</v>
      </c>
      <c r="Z28" s="12">
        <v>0</v>
      </c>
      <c r="AA28" s="12">
        <v>0</v>
      </c>
      <c r="AB28" s="12"/>
      <c r="AC28" s="18">
        <v>173</v>
      </c>
      <c r="AD28" s="18">
        <v>170</v>
      </c>
      <c r="AE28" s="18">
        <f t="shared" si="27"/>
        <v>-3</v>
      </c>
      <c r="AF28" s="18">
        <v>133</v>
      </c>
      <c r="AG28" s="18">
        <v>102</v>
      </c>
      <c r="AH28" s="18">
        <f t="shared" si="28"/>
        <v>-31</v>
      </c>
      <c r="AI28" s="33">
        <v>48</v>
      </c>
      <c r="AJ28" s="33">
        <v>48</v>
      </c>
      <c r="AK28" s="18">
        <f t="shared" si="29"/>
        <v>0</v>
      </c>
      <c r="AL28" s="33">
        <v>115</v>
      </c>
      <c r="AM28" s="33">
        <v>102</v>
      </c>
      <c r="AN28" s="18">
        <f t="shared" si="30"/>
        <v>-13</v>
      </c>
      <c r="AO28" s="26">
        <v>162</v>
      </c>
      <c r="AP28" s="26">
        <v>80</v>
      </c>
      <c r="AQ28" s="26">
        <f t="shared" si="31"/>
        <v>-82</v>
      </c>
      <c r="AR28" s="26">
        <v>8.4</v>
      </c>
      <c r="AS28" s="26">
        <v>6</v>
      </c>
      <c r="AT28" s="26">
        <f t="shared" si="32"/>
        <v>-2.4000000000000004</v>
      </c>
      <c r="AU28" s="18"/>
    </row>
    <row r="29" spans="1:47">
      <c r="A29" s="15">
        <v>1</v>
      </c>
      <c r="B29" s="6">
        <v>1</v>
      </c>
      <c r="C29" s="13">
        <v>0</v>
      </c>
      <c r="D29" s="71">
        <v>32</v>
      </c>
      <c r="E29" s="6">
        <v>176</v>
      </c>
      <c r="F29" s="11">
        <v>176</v>
      </c>
      <c r="G29" s="6">
        <v>146.69999999999999</v>
      </c>
      <c r="H29" s="6">
        <v>107.8</v>
      </c>
      <c r="I29" s="10">
        <f t="shared" si="18"/>
        <v>47.359245867768593</v>
      </c>
      <c r="J29" s="10">
        <f t="shared" si="19"/>
        <v>34.801136363636367</v>
      </c>
      <c r="K29" s="10">
        <f t="shared" si="33"/>
        <v>-12.558109504132226</v>
      </c>
      <c r="L29" s="6">
        <v>132</v>
      </c>
      <c r="M29" s="6">
        <v>107</v>
      </c>
      <c r="N29" s="6">
        <v>128</v>
      </c>
      <c r="O29" s="6">
        <v>117</v>
      </c>
      <c r="P29" s="9">
        <f t="shared" si="34"/>
        <v>1.03125</v>
      </c>
      <c r="Q29" s="9">
        <f>M29/O29</f>
        <v>0.9145299145299145</v>
      </c>
      <c r="R29" s="66">
        <f t="shared" si="21"/>
        <v>-0.1167200854700855</v>
      </c>
      <c r="S29" s="14">
        <f t="shared" si="22"/>
        <v>78.552799999999991</v>
      </c>
      <c r="T29" s="14">
        <f t="shared" si="23"/>
        <v>38.899999999999991</v>
      </c>
      <c r="U29" s="21">
        <f t="shared" si="24"/>
        <v>0.49520831848132718</v>
      </c>
      <c r="V29" s="21"/>
      <c r="W29" s="68">
        <f t="shared" si="25"/>
        <v>7.6011810765604759E-2</v>
      </c>
      <c r="X29" s="68">
        <f t="shared" si="26"/>
        <v>7.5665602336814075E-2</v>
      </c>
      <c r="Y29" s="68">
        <f t="shared" si="10"/>
        <v>-3.4620842879068414E-4</v>
      </c>
      <c r="Z29" s="12">
        <v>1</v>
      </c>
      <c r="AA29" s="12">
        <v>0</v>
      </c>
      <c r="AB29" s="12"/>
      <c r="AC29" s="6">
        <v>216</v>
      </c>
      <c r="AD29" s="35">
        <v>187</v>
      </c>
      <c r="AE29" s="18">
        <f t="shared" si="27"/>
        <v>-29</v>
      </c>
      <c r="AF29" s="6">
        <v>259</v>
      </c>
      <c r="AG29" s="6">
        <v>127</v>
      </c>
      <c r="AH29" s="18">
        <f t="shared" si="28"/>
        <v>-132</v>
      </c>
      <c r="AI29" s="6">
        <v>46</v>
      </c>
      <c r="AJ29" s="6">
        <v>39</v>
      </c>
      <c r="AK29" s="18">
        <f t="shared" si="29"/>
        <v>-7</v>
      </c>
      <c r="AL29" s="6">
        <v>168</v>
      </c>
      <c r="AM29" s="6">
        <v>132</v>
      </c>
      <c r="AN29" s="18">
        <f t="shared" si="30"/>
        <v>-36</v>
      </c>
      <c r="AO29" s="6">
        <v>239</v>
      </c>
      <c r="AP29" s="6">
        <v>83</v>
      </c>
      <c r="AQ29" s="26">
        <f t="shared" si="31"/>
        <v>-156</v>
      </c>
      <c r="AR29" s="6">
        <v>11.7</v>
      </c>
      <c r="AS29" s="6">
        <v>5.5</v>
      </c>
      <c r="AT29" s="26">
        <f t="shared" si="32"/>
        <v>-6.1999999999999993</v>
      </c>
      <c r="AU29" s="19"/>
    </row>
    <row r="30" spans="1:47">
      <c r="A30" s="15">
        <v>1</v>
      </c>
      <c r="B30" s="6">
        <v>0</v>
      </c>
      <c r="C30" s="13">
        <v>6</v>
      </c>
      <c r="D30" s="71">
        <v>59</v>
      </c>
      <c r="E30" s="6">
        <v>156</v>
      </c>
      <c r="F30" s="11">
        <v>158</v>
      </c>
      <c r="G30" s="34">
        <v>82.85</v>
      </c>
      <c r="H30" s="6">
        <v>56</v>
      </c>
      <c r="I30" s="10">
        <f t="shared" si="18"/>
        <v>34.044214332675864</v>
      </c>
      <c r="J30" s="10">
        <f t="shared" si="19"/>
        <v>22.432302515622492</v>
      </c>
      <c r="K30" s="10">
        <f t="shared" si="33"/>
        <v>-11.611911817053372</v>
      </c>
      <c r="L30" s="6">
        <v>105</v>
      </c>
      <c r="M30" s="6">
        <v>74</v>
      </c>
      <c r="N30" s="6">
        <v>127</v>
      </c>
      <c r="O30" s="6">
        <v>96.5</v>
      </c>
      <c r="P30" s="9">
        <f t="shared" si="34"/>
        <v>0.82677165354330706</v>
      </c>
      <c r="Q30" s="9">
        <f>M30/O30</f>
        <v>0.76683937823834192</v>
      </c>
      <c r="R30" s="66">
        <f t="shared" si="21"/>
        <v>-5.9932275304965144E-2</v>
      </c>
      <c r="S30" s="14">
        <f t="shared" si="22"/>
        <v>29.310799999999993</v>
      </c>
      <c r="T30" s="14">
        <f t="shared" si="23"/>
        <v>26.849999999999994</v>
      </c>
      <c r="U30" s="21">
        <f t="shared" si="24"/>
        <v>0.91604459789565618</v>
      </c>
      <c r="V30" s="21"/>
      <c r="W30" s="68">
        <f t="shared" si="25"/>
        <v>8.0032206236795425E-2</v>
      </c>
      <c r="X30" s="68">
        <f t="shared" si="26"/>
        <v>7.4015147256077149E-2</v>
      </c>
      <c r="Y30" s="68">
        <f t="shared" si="10"/>
        <v>-6.0170589807182762E-3</v>
      </c>
      <c r="Z30" s="12">
        <v>0</v>
      </c>
      <c r="AA30" s="12">
        <v>0</v>
      </c>
      <c r="AB30" s="12"/>
      <c r="AC30" s="6">
        <v>172</v>
      </c>
      <c r="AD30" s="35">
        <v>153</v>
      </c>
      <c r="AE30" s="18">
        <f t="shared" si="27"/>
        <v>-19</v>
      </c>
      <c r="AF30" s="6">
        <v>86</v>
      </c>
      <c r="AG30" s="6">
        <v>60</v>
      </c>
      <c r="AH30" s="18">
        <f t="shared" si="28"/>
        <v>-26</v>
      </c>
      <c r="AI30" s="6">
        <v>39</v>
      </c>
      <c r="AJ30" s="6">
        <v>58</v>
      </c>
      <c r="AK30" s="18">
        <f t="shared" si="29"/>
        <v>19</v>
      </c>
      <c r="AL30" s="6">
        <v>107</v>
      </c>
      <c r="AM30" s="6">
        <v>82</v>
      </c>
      <c r="AN30" s="18">
        <f t="shared" si="30"/>
        <v>-25</v>
      </c>
      <c r="AO30" s="6">
        <v>90</v>
      </c>
      <c r="AP30" s="6">
        <v>86</v>
      </c>
      <c r="AQ30" s="26">
        <f t="shared" si="31"/>
        <v>-4</v>
      </c>
      <c r="AR30" s="6">
        <v>7.5</v>
      </c>
      <c r="AS30" s="6">
        <v>5.7</v>
      </c>
      <c r="AT30" s="26">
        <f t="shared" si="32"/>
        <v>-1.7999999999999998</v>
      </c>
      <c r="AU30" s="38"/>
    </row>
    <row r="31" spans="1:47">
      <c r="A31" s="15">
        <v>1</v>
      </c>
      <c r="B31" s="6">
        <v>1</v>
      </c>
      <c r="C31" s="11">
        <v>10</v>
      </c>
      <c r="D31" s="69">
        <v>38</v>
      </c>
      <c r="E31" s="11">
        <v>176</v>
      </c>
      <c r="F31" s="11">
        <v>176</v>
      </c>
      <c r="G31" s="11">
        <v>101.55</v>
      </c>
      <c r="H31" s="24">
        <v>88.3</v>
      </c>
      <c r="I31" s="10">
        <f t="shared" si="18"/>
        <v>32.783445247933884</v>
      </c>
      <c r="J31" s="10">
        <f t="shared" si="19"/>
        <v>28.505940082644628</v>
      </c>
      <c r="K31" s="10">
        <f t="shared" si="33"/>
        <v>-4.2775051652892557</v>
      </c>
      <c r="L31" s="11">
        <v>106</v>
      </c>
      <c r="M31" s="24">
        <v>75</v>
      </c>
      <c r="N31" s="11">
        <v>113</v>
      </c>
      <c r="O31" s="24">
        <v>106</v>
      </c>
      <c r="P31" s="9">
        <f t="shared" si="34"/>
        <v>0.93805309734513276</v>
      </c>
      <c r="Q31" s="9">
        <f>M31/O31</f>
        <v>0.70754716981132071</v>
      </c>
      <c r="R31" s="66">
        <f t="shared" si="21"/>
        <v>-0.23050592753381205</v>
      </c>
      <c r="S31" s="14">
        <f t="shared" si="22"/>
        <v>33.402799999999999</v>
      </c>
      <c r="T31" s="14">
        <f t="shared" si="23"/>
        <v>13.25</v>
      </c>
      <c r="U31" s="21">
        <f t="shared" si="24"/>
        <v>0.39667333277449796</v>
      </c>
      <c r="V31" s="21"/>
      <c r="W31" s="68">
        <f t="shared" si="25"/>
        <v>7.8003328794399349E-2</v>
      </c>
      <c r="X31" s="68">
        <f t="shared" si="26"/>
        <v>6.0582615299071767E-2</v>
      </c>
      <c r="Y31" s="68">
        <f t="shared" si="10"/>
        <v>-1.7420713495327582E-2</v>
      </c>
      <c r="Z31" s="12">
        <v>1</v>
      </c>
      <c r="AA31" s="12">
        <v>1</v>
      </c>
      <c r="AB31" s="12"/>
      <c r="AC31" s="11">
        <v>164</v>
      </c>
      <c r="AD31" s="11">
        <v>174</v>
      </c>
      <c r="AE31" s="18">
        <f t="shared" si="27"/>
        <v>10</v>
      </c>
      <c r="AF31" s="11">
        <v>172</v>
      </c>
      <c r="AG31" s="11">
        <v>134</v>
      </c>
      <c r="AH31" s="18">
        <f t="shared" si="28"/>
        <v>-38</v>
      </c>
      <c r="AI31" s="11">
        <v>29</v>
      </c>
      <c r="AJ31" s="11">
        <v>31</v>
      </c>
      <c r="AK31" s="18">
        <f t="shared" si="29"/>
        <v>2</v>
      </c>
      <c r="AL31" s="11">
        <v>119</v>
      </c>
      <c r="AM31" s="11">
        <v>124</v>
      </c>
      <c r="AN31" s="18">
        <f t="shared" si="30"/>
        <v>5</v>
      </c>
      <c r="AO31" s="11">
        <v>118</v>
      </c>
      <c r="AP31" s="11">
        <v>107</v>
      </c>
      <c r="AQ31" s="26">
        <f t="shared" si="31"/>
        <v>-11</v>
      </c>
      <c r="AR31" s="11">
        <v>6.3</v>
      </c>
      <c r="AS31" s="11">
        <v>6.1</v>
      </c>
      <c r="AT31" s="26">
        <f t="shared" si="32"/>
        <v>-0.20000000000000018</v>
      </c>
      <c r="AU31" s="11"/>
    </row>
    <row r="32" spans="1:47">
      <c r="A32" s="15">
        <v>1</v>
      </c>
      <c r="B32" s="6">
        <v>1</v>
      </c>
      <c r="C32" s="13">
        <v>3</v>
      </c>
      <c r="D32" s="70">
        <v>36</v>
      </c>
      <c r="E32" s="11">
        <v>176</v>
      </c>
      <c r="F32" s="11">
        <v>176</v>
      </c>
      <c r="G32" s="11">
        <v>109.04</v>
      </c>
      <c r="H32" s="24">
        <v>80.900000000000006</v>
      </c>
      <c r="I32" s="10">
        <f t="shared" si="18"/>
        <v>35.201446280991739</v>
      </c>
      <c r="J32" s="10">
        <f t="shared" si="19"/>
        <v>26.116993801652892</v>
      </c>
      <c r="K32" s="10">
        <f t="shared" si="33"/>
        <v>-9.0844524793388466</v>
      </c>
      <c r="L32" s="11">
        <v>110</v>
      </c>
      <c r="M32" s="24">
        <v>85</v>
      </c>
      <c r="N32" s="11">
        <v>118</v>
      </c>
      <c r="O32" s="24">
        <v>120</v>
      </c>
      <c r="P32" s="9">
        <f t="shared" si="34"/>
        <v>0.93220338983050843</v>
      </c>
      <c r="Q32" s="9">
        <f>M32/O32</f>
        <v>0.70833333333333337</v>
      </c>
      <c r="R32" s="66">
        <f t="shared" si="21"/>
        <v>-0.22387005649717506</v>
      </c>
      <c r="S32" s="14">
        <f t="shared" si="22"/>
        <v>40.892800000000008</v>
      </c>
      <c r="T32" s="14">
        <f t="shared" si="23"/>
        <v>28.14</v>
      </c>
      <c r="U32" s="21">
        <f t="shared" si="24"/>
        <v>0.68814069958525692</v>
      </c>
      <c r="V32" s="21"/>
      <c r="W32" s="68">
        <f t="shared" si="25"/>
        <v>7.7196216086249242E-2</v>
      </c>
      <c r="X32" s="68">
        <f t="shared" si="26"/>
        <v>7.2785879561077141E-2</v>
      </c>
      <c r="Y32" s="68">
        <f t="shared" si="10"/>
        <v>-4.4103365251721011E-3</v>
      </c>
      <c r="Z32" s="12">
        <v>0</v>
      </c>
      <c r="AA32" s="12">
        <v>0</v>
      </c>
      <c r="AB32" s="12"/>
      <c r="AC32" s="11">
        <v>291</v>
      </c>
      <c r="AD32" s="11">
        <v>215</v>
      </c>
      <c r="AE32" s="18">
        <f t="shared" si="27"/>
        <v>-76</v>
      </c>
      <c r="AF32" s="39">
        <v>500</v>
      </c>
      <c r="AG32" s="39">
        <v>120</v>
      </c>
      <c r="AH32" s="18">
        <f t="shared" si="28"/>
        <v>-380</v>
      </c>
      <c r="AI32" s="11">
        <v>38</v>
      </c>
      <c r="AJ32" s="11">
        <v>53</v>
      </c>
      <c r="AK32" s="18">
        <f t="shared" si="29"/>
        <v>15</v>
      </c>
      <c r="AL32" s="11">
        <v>167</v>
      </c>
      <c r="AM32" s="11">
        <v>144</v>
      </c>
      <c r="AN32" s="18">
        <f t="shared" si="30"/>
        <v>-23</v>
      </c>
      <c r="AO32" s="11">
        <v>94</v>
      </c>
      <c r="AP32" s="11">
        <v>85</v>
      </c>
      <c r="AQ32" s="26">
        <f t="shared" si="31"/>
        <v>-9</v>
      </c>
      <c r="AR32" s="11">
        <v>6.8</v>
      </c>
      <c r="AS32" s="11">
        <v>5.6</v>
      </c>
      <c r="AT32" s="26">
        <f t="shared" si="32"/>
        <v>-1.2000000000000002</v>
      </c>
      <c r="AU32" s="11"/>
    </row>
    <row r="33" spans="1:47">
      <c r="A33" s="15">
        <v>1</v>
      </c>
      <c r="B33" s="6">
        <v>1</v>
      </c>
      <c r="C33" s="11">
        <v>4</v>
      </c>
      <c r="D33" s="70">
        <v>36</v>
      </c>
      <c r="E33" s="11">
        <v>177</v>
      </c>
      <c r="F33" s="11">
        <v>177</v>
      </c>
      <c r="G33" s="11">
        <v>125.9</v>
      </c>
      <c r="H33" s="11">
        <v>108</v>
      </c>
      <c r="I33" s="10">
        <f t="shared" si="18"/>
        <v>40.186408758658111</v>
      </c>
      <c r="J33" s="10">
        <f t="shared" si="19"/>
        <v>34.47285262855501</v>
      </c>
      <c r="K33" s="10">
        <f t="shared" si="33"/>
        <v>-5.7135561301031004</v>
      </c>
      <c r="L33" s="11">
        <v>131</v>
      </c>
      <c r="M33" s="11">
        <v>117</v>
      </c>
      <c r="N33" s="11">
        <v>121</v>
      </c>
      <c r="O33" s="11">
        <v>125</v>
      </c>
      <c r="P33" s="9">
        <f t="shared" si="34"/>
        <v>1.0826446280991735</v>
      </c>
      <c r="Q33" s="9">
        <f>M33/O33</f>
        <v>0.93600000000000005</v>
      </c>
      <c r="R33" s="66">
        <f t="shared" si="21"/>
        <v>-0.14664462809917345</v>
      </c>
      <c r="S33" s="14">
        <f t="shared" si="22"/>
        <v>56.976200000000006</v>
      </c>
      <c r="T33" s="14">
        <f t="shared" si="23"/>
        <v>17.900000000000006</v>
      </c>
      <c r="U33" s="21">
        <f t="shared" si="24"/>
        <v>0.31416626591453983</v>
      </c>
      <c r="V33" s="21"/>
      <c r="W33" s="68">
        <f t="shared" si="25"/>
        <v>8.3926387693192842E-2</v>
      </c>
      <c r="X33" s="68">
        <f t="shared" si="26"/>
        <v>8.3026057020223282E-2</v>
      </c>
      <c r="Y33" s="68">
        <f t="shared" si="10"/>
        <v>-9.0033067296955982E-4</v>
      </c>
      <c r="AC33" s="11">
        <v>180</v>
      </c>
      <c r="AD33" s="11">
        <v>223</v>
      </c>
      <c r="AE33" s="18">
        <f t="shared" si="27"/>
        <v>43</v>
      </c>
      <c r="AF33" s="11">
        <v>321</v>
      </c>
      <c r="AG33" s="11">
        <v>155</v>
      </c>
      <c r="AH33" s="18">
        <f t="shared" si="28"/>
        <v>-166</v>
      </c>
      <c r="AI33" s="11">
        <v>35</v>
      </c>
      <c r="AJ33" s="11">
        <v>43</v>
      </c>
      <c r="AK33" s="18">
        <f t="shared" si="29"/>
        <v>8</v>
      </c>
      <c r="AL33" s="11">
        <v>91</v>
      </c>
      <c r="AM33" s="11">
        <v>156</v>
      </c>
      <c r="AN33" s="18">
        <f t="shared" si="30"/>
        <v>65</v>
      </c>
      <c r="AO33" s="11">
        <v>166</v>
      </c>
      <c r="AP33" s="11">
        <v>77</v>
      </c>
      <c r="AQ33" s="26">
        <f t="shared" si="31"/>
        <v>-89</v>
      </c>
      <c r="AR33" s="11">
        <v>9.1999999999999993</v>
      </c>
      <c r="AS33" s="11">
        <v>5.6</v>
      </c>
      <c r="AT33" s="26">
        <f t="shared" si="32"/>
        <v>-3.5999999999999996</v>
      </c>
      <c r="AU33" s="11"/>
    </row>
    <row r="34" spans="1:47">
      <c r="A34" s="24">
        <v>1</v>
      </c>
      <c r="B34" s="79">
        <v>0</v>
      </c>
      <c r="C34" s="36"/>
      <c r="D34" s="80">
        <v>44</v>
      </c>
      <c r="E34" s="11">
        <v>162.5</v>
      </c>
      <c r="F34" s="11">
        <v>162.30000000000001</v>
      </c>
      <c r="G34" s="11">
        <v>123.6</v>
      </c>
      <c r="H34" s="11">
        <v>90.6</v>
      </c>
      <c r="I34" s="10">
        <f t="shared" si="18"/>
        <v>46.807100591715979</v>
      </c>
      <c r="J34" s="10">
        <f t="shared" si="19"/>
        <v>34.394670876027703</v>
      </c>
      <c r="K34" s="10">
        <f t="shared" si="33"/>
        <v>-12.412429715688276</v>
      </c>
      <c r="L34" s="11">
        <v>114</v>
      </c>
      <c r="M34" s="11">
        <v>99</v>
      </c>
      <c r="N34" s="11">
        <v>130</v>
      </c>
      <c r="O34" s="64">
        <v>109</v>
      </c>
      <c r="P34" s="11">
        <v>0.88</v>
      </c>
      <c r="Q34" s="11">
        <v>0.91</v>
      </c>
      <c r="R34" s="66">
        <f t="shared" si="21"/>
        <v>3.0000000000000027E-2</v>
      </c>
      <c r="S34" s="14">
        <f t="shared" si="22"/>
        <v>65.506249999999994</v>
      </c>
      <c r="T34" s="14">
        <f t="shared" si="23"/>
        <v>33</v>
      </c>
      <c r="U34" s="21">
        <f t="shared" si="24"/>
        <v>0.50376872435836284</v>
      </c>
      <c r="V34" s="21"/>
      <c r="W34" s="68">
        <f t="shared" si="25"/>
        <v>6.8855241934756506E-2</v>
      </c>
      <c r="X34" s="68">
        <f t="shared" si="26"/>
        <v>7.347650595178902E-2</v>
      </c>
      <c r="Y34" s="68">
        <f t="shared" si="10"/>
        <v>4.6212640170325142E-3</v>
      </c>
      <c r="AC34" s="11">
        <v>179</v>
      </c>
      <c r="AD34" s="11">
        <v>135</v>
      </c>
      <c r="AE34" s="18">
        <f t="shared" si="27"/>
        <v>-44</v>
      </c>
      <c r="AF34" s="11">
        <v>195</v>
      </c>
      <c r="AG34" s="11">
        <v>96</v>
      </c>
      <c r="AH34" s="18">
        <f t="shared" si="28"/>
        <v>-99</v>
      </c>
      <c r="AI34" s="11">
        <v>28</v>
      </c>
      <c r="AJ34" s="11"/>
      <c r="AK34" s="11"/>
      <c r="AL34" s="11">
        <v>103</v>
      </c>
      <c r="AM34" s="11">
        <v>77</v>
      </c>
      <c r="AN34" s="18">
        <f t="shared" si="30"/>
        <v>-26</v>
      </c>
      <c r="AO34" s="11">
        <v>73</v>
      </c>
      <c r="AP34" s="11">
        <v>84</v>
      </c>
      <c r="AQ34" s="26">
        <f t="shared" si="31"/>
        <v>11</v>
      </c>
      <c r="AR34" s="11">
        <v>6.4</v>
      </c>
      <c r="AS34" s="11">
        <v>6</v>
      </c>
      <c r="AT34" s="26">
        <f t="shared" si="32"/>
        <v>-0.40000000000000036</v>
      </c>
    </row>
    <row r="35" spans="1:47">
      <c r="A35" s="24">
        <v>1</v>
      </c>
      <c r="B35" s="6">
        <v>1</v>
      </c>
      <c r="D35" s="70">
        <v>37</v>
      </c>
      <c r="E35" s="11">
        <v>174.5</v>
      </c>
      <c r="F35" s="11">
        <v>172.9</v>
      </c>
      <c r="G35" s="11">
        <v>102.5</v>
      </c>
      <c r="H35" s="11">
        <v>80.2</v>
      </c>
      <c r="I35" s="10">
        <f t="shared" si="18"/>
        <v>33.6614641915912</v>
      </c>
      <c r="J35" s="10">
        <f t="shared" si="19"/>
        <v>26.827758099256684</v>
      </c>
      <c r="K35" s="10">
        <f t="shared" si="33"/>
        <v>-6.8337060923345163</v>
      </c>
      <c r="L35" s="11">
        <v>103</v>
      </c>
      <c r="M35" s="11">
        <v>80</v>
      </c>
      <c r="N35" s="11">
        <v>113</v>
      </c>
      <c r="O35" s="64">
        <v>95</v>
      </c>
      <c r="P35" s="11">
        <v>0.91</v>
      </c>
      <c r="Q35" s="11">
        <v>0.84</v>
      </c>
      <c r="R35" s="66">
        <f t="shared" si="21"/>
        <v>-7.0000000000000062E-2</v>
      </c>
      <c r="S35" s="14">
        <f t="shared" si="22"/>
        <v>35.509450000000001</v>
      </c>
      <c r="T35" s="14">
        <f t="shared" si="23"/>
        <v>22.299999999999997</v>
      </c>
      <c r="U35" s="21">
        <f t="shared" si="24"/>
        <v>0.6280018417632488</v>
      </c>
      <c r="V35" s="21"/>
      <c r="W35" s="68">
        <f t="shared" si="25"/>
        <v>7.4791258403178129E-2</v>
      </c>
      <c r="X35" s="68">
        <f t="shared" si="26"/>
        <v>6.7889545705878115E-2</v>
      </c>
      <c r="Y35" s="68">
        <f t="shared" si="10"/>
        <v>-6.9017126973000137E-3</v>
      </c>
      <c r="AC35" s="11">
        <v>111</v>
      </c>
      <c r="AD35" s="11">
        <v>149</v>
      </c>
      <c r="AE35" s="18">
        <f t="shared" si="27"/>
        <v>38</v>
      </c>
      <c r="AF35" s="11">
        <v>252</v>
      </c>
      <c r="AG35" s="11">
        <v>104</v>
      </c>
      <c r="AH35" s="18">
        <f t="shared" si="28"/>
        <v>-148</v>
      </c>
      <c r="AI35" s="11">
        <v>37</v>
      </c>
      <c r="AJ35" s="11">
        <v>51</v>
      </c>
      <c r="AK35" s="18">
        <f t="shared" ref="AK35" si="35">AJ35-AI35</f>
        <v>14</v>
      </c>
      <c r="AL35" s="11">
        <v>42</v>
      </c>
      <c r="AM35" s="11">
        <v>85</v>
      </c>
      <c r="AN35" s="18">
        <f t="shared" si="30"/>
        <v>43</v>
      </c>
      <c r="AO35" s="11">
        <v>165</v>
      </c>
      <c r="AP35" s="11">
        <v>84</v>
      </c>
      <c r="AQ35" s="26">
        <f t="shared" si="31"/>
        <v>-81</v>
      </c>
      <c r="AR35" s="11">
        <v>10.6</v>
      </c>
      <c r="AS35" s="11">
        <v>5.7</v>
      </c>
      <c r="AT35" s="26">
        <f t="shared" si="32"/>
        <v>-4.8999999999999995</v>
      </c>
    </row>
    <row r="36" spans="1:47">
      <c r="A36" s="61">
        <v>1</v>
      </c>
      <c r="B36" s="6">
        <v>1</v>
      </c>
      <c r="D36" s="70">
        <v>33</v>
      </c>
      <c r="E36" s="11">
        <v>174.5</v>
      </c>
      <c r="F36" s="63" t="s">
        <v>56</v>
      </c>
      <c r="G36" s="11">
        <v>99.4</v>
      </c>
      <c r="H36" s="63" t="s">
        <v>56</v>
      </c>
      <c r="I36" s="10">
        <f t="shared" si="18"/>
        <v>32.643410152626004</v>
      </c>
      <c r="J36" s="10" t="e">
        <f t="shared" si="19"/>
        <v>#VALUE!</v>
      </c>
      <c r="K36" s="10" t="e">
        <f t="shared" si="33"/>
        <v>#VALUE!</v>
      </c>
      <c r="L36" s="11">
        <v>114</v>
      </c>
      <c r="M36" s="63" t="s">
        <v>56</v>
      </c>
      <c r="N36" s="11">
        <v>118</v>
      </c>
      <c r="O36" s="63" t="s">
        <v>56</v>
      </c>
      <c r="P36" s="11">
        <v>0.97</v>
      </c>
      <c r="Q36" s="63" t="s">
        <v>56</v>
      </c>
      <c r="R36" s="63"/>
      <c r="S36" s="14">
        <f t="shared" si="22"/>
        <v>32.409450000000007</v>
      </c>
      <c r="T36" s="14" t="e">
        <f t="shared" si="23"/>
        <v>#VALUE!</v>
      </c>
      <c r="U36" s="21" t="e">
        <f t="shared" si="24"/>
        <v>#VALUE!</v>
      </c>
      <c r="V36" s="21"/>
      <c r="W36" s="68">
        <f t="shared" si="25"/>
        <v>8.4490935970823619E-2</v>
      </c>
      <c r="X36" s="68" t="e">
        <f t="shared" si="26"/>
        <v>#VALUE!</v>
      </c>
      <c r="Y36" s="68" t="e">
        <f t="shared" si="10"/>
        <v>#VALUE!</v>
      </c>
      <c r="AC36" s="11">
        <v>161</v>
      </c>
      <c r="AD36" s="11"/>
      <c r="AE36" s="18">
        <f t="shared" si="27"/>
        <v>-161</v>
      </c>
      <c r="AF36" s="11">
        <v>133</v>
      </c>
      <c r="AG36" s="11"/>
      <c r="AH36" s="11"/>
      <c r="AI36" s="11">
        <v>25</v>
      </c>
      <c r="AJ36" s="11"/>
      <c r="AK36" s="11"/>
      <c r="AL36" s="11">
        <v>116</v>
      </c>
      <c r="AM36" s="11"/>
      <c r="AN36" s="11"/>
      <c r="AO36" s="11">
        <v>84</v>
      </c>
      <c r="AP36" s="11"/>
      <c r="AQ36" s="11"/>
      <c r="AR36" s="11">
        <v>8.6999999999999993</v>
      </c>
      <c r="AS36" s="11"/>
      <c r="AT36" s="11"/>
    </row>
    <row r="37" spans="1:47">
      <c r="A37" s="59">
        <v>1</v>
      </c>
      <c r="B37" s="72">
        <v>0</v>
      </c>
      <c r="D37" s="70">
        <v>41</v>
      </c>
      <c r="E37" s="11">
        <v>162</v>
      </c>
      <c r="F37" s="11">
        <v>162</v>
      </c>
      <c r="G37" s="11">
        <v>94.45</v>
      </c>
      <c r="H37" s="11">
        <v>61.2</v>
      </c>
      <c r="I37" s="10">
        <f t="shared" si="18"/>
        <v>35.989178478890409</v>
      </c>
      <c r="J37" s="10">
        <f t="shared" si="19"/>
        <v>23.319615912208505</v>
      </c>
      <c r="K37" s="10">
        <f t="shared" si="33"/>
        <v>-12.669562566681904</v>
      </c>
      <c r="L37" s="11">
        <v>105</v>
      </c>
      <c r="M37" s="11">
        <v>77</v>
      </c>
      <c r="N37" s="11">
        <v>115</v>
      </c>
      <c r="O37" s="64">
        <v>92</v>
      </c>
      <c r="P37" s="11">
        <v>0.91</v>
      </c>
      <c r="Q37" s="11">
        <v>0.84</v>
      </c>
      <c r="R37" s="66">
        <f t="shared" ref="R37" si="36">Q37-P37</f>
        <v>-7.0000000000000062E-2</v>
      </c>
      <c r="S37" s="14">
        <f t="shared" si="22"/>
        <v>36.713200000000001</v>
      </c>
      <c r="T37" s="14">
        <f t="shared" si="23"/>
        <v>33.25</v>
      </c>
      <c r="U37" s="21">
        <f t="shared" si="24"/>
        <v>0.90566880577013176</v>
      </c>
      <c r="V37" s="21"/>
      <c r="W37" s="68">
        <f t="shared" si="25"/>
        <v>7.5680472760297934E-2</v>
      </c>
      <c r="X37" s="68">
        <f t="shared" si="26"/>
        <v>7.4117191754266926E-2</v>
      </c>
      <c r="Y37" s="68">
        <f t="shared" si="10"/>
        <v>-1.5632810060310087E-3</v>
      </c>
      <c r="AC37" s="11">
        <v>232</v>
      </c>
      <c r="AD37" s="11">
        <v>188</v>
      </c>
      <c r="AE37" s="18">
        <f t="shared" si="27"/>
        <v>-44</v>
      </c>
      <c r="AF37" s="11">
        <v>126</v>
      </c>
      <c r="AG37" s="11">
        <v>58</v>
      </c>
      <c r="AH37" s="18">
        <f t="shared" ref="AH37" si="37">AG37-AF37</f>
        <v>-68</v>
      </c>
      <c r="AI37" s="11">
        <v>46</v>
      </c>
      <c r="AJ37" s="11">
        <v>61</v>
      </c>
      <c r="AK37" s="18">
        <f t="shared" ref="AK37" si="38">AJ37-AI37</f>
        <v>15</v>
      </c>
      <c r="AL37" s="11">
        <v>157</v>
      </c>
      <c r="AM37" s="11">
        <v>107</v>
      </c>
      <c r="AN37" s="18">
        <f>AM37-AL37</f>
        <v>-50</v>
      </c>
      <c r="AO37" s="11">
        <v>141</v>
      </c>
      <c r="AP37" s="11">
        <v>88</v>
      </c>
      <c r="AQ37" s="26">
        <f t="shared" ref="AQ37" si="39">AP37-AO37</f>
        <v>-53</v>
      </c>
      <c r="AR37" s="11">
        <v>7.4</v>
      </c>
      <c r="AS37" s="11">
        <v>5.8</v>
      </c>
      <c r="AT37" s="26">
        <f t="shared" ref="AT37" si="40">AS37-AR37</f>
        <v>-1.6000000000000005</v>
      </c>
    </row>
    <row r="38" spans="1:47">
      <c r="A38" s="59">
        <v>1</v>
      </c>
      <c r="B38" s="72">
        <v>0</v>
      </c>
      <c r="D38" s="70">
        <v>36</v>
      </c>
      <c r="E38" s="11">
        <v>162.5</v>
      </c>
      <c r="F38" s="63" t="s">
        <v>56</v>
      </c>
      <c r="G38" s="11">
        <v>90.1</v>
      </c>
      <c r="H38" s="63" t="s">
        <v>56</v>
      </c>
      <c r="I38" s="10">
        <f t="shared" si="18"/>
        <v>34.120710059171593</v>
      </c>
      <c r="J38" s="10" t="e">
        <f t="shared" si="19"/>
        <v>#VALUE!</v>
      </c>
      <c r="L38" s="11">
        <v>104</v>
      </c>
      <c r="M38" s="63" t="s">
        <v>56</v>
      </c>
      <c r="N38" s="11">
        <v>117</v>
      </c>
      <c r="O38" s="63" t="s">
        <v>56</v>
      </c>
      <c r="P38" s="11">
        <v>0.89</v>
      </c>
      <c r="Q38" s="63" t="s">
        <v>56</v>
      </c>
      <c r="R38" s="63"/>
      <c r="S38" s="14">
        <f t="shared" si="22"/>
        <v>32.006249999999994</v>
      </c>
      <c r="T38" s="14" t="e">
        <f t="shared" si="23"/>
        <v>#VALUE!</v>
      </c>
      <c r="U38" s="21" t="e">
        <f t="shared" si="24"/>
        <v>#VALUE!</v>
      </c>
      <c r="V38" s="21"/>
      <c r="W38" s="68">
        <f t="shared" si="25"/>
        <v>7.7552288217964463E-2</v>
      </c>
      <c r="X38" s="68" t="e">
        <f t="shared" si="26"/>
        <v>#VALUE!</v>
      </c>
      <c r="Y38" s="68"/>
      <c r="AC38" s="11">
        <v>142</v>
      </c>
      <c r="AD38" s="11"/>
      <c r="AE38" s="11"/>
      <c r="AF38" s="11">
        <v>95</v>
      </c>
      <c r="AG38" s="11"/>
      <c r="AH38" s="11"/>
      <c r="AI38" s="11">
        <v>36</v>
      </c>
      <c r="AJ38" s="11"/>
      <c r="AK38" s="11"/>
      <c r="AL38" s="11">
        <v>87</v>
      </c>
      <c r="AM38" s="11"/>
      <c r="AN38" s="11"/>
      <c r="AO38" s="11">
        <v>85</v>
      </c>
      <c r="AP38" s="11"/>
      <c r="AQ38" s="26"/>
      <c r="AR38" s="11">
        <v>6</v>
      </c>
      <c r="AS38" s="11"/>
      <c r="AT38" s="11"/>
    </row>
    <row r="39" spans="1:47" s="47" customFormat="1">
      <c r="B39" s="73"/>
      <c r="D39" s="78"/>
      <c r="F39" s="62"/>
      <c r="AU39" s="36"/>
    </row>
  </sheetData>
  <mergeCells count="14">
    <mergeCell ref="AI2:AJ2"/>
    <mergeCell ref="AF2:AG2"/>
    <mergeCell ref="E2:F2"/>
    <mergeCell ref="S2:T2"/>
    <mergeCell ref="W2:X2"/>
    <mergeCell ref="G2:H2"/>
    <mergeCell ref="L2:M2"/>
    <mergeCell ref="I2:J2"/>
    <mergeCell ref="N2:O2"/>
    <mergeCell ref="P2:Q2"/>
    <mergeCell ref="AL2:AM2"/>
    <mergeCell ref="AO2:AP2"/>
    <mergeCell ref="AR2:AS2"/>
    <mergeCell ref="AC2:AD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2014-07-21T02:57:37Z</cp:lastPrinted>
  <dcterms:created xsi:type="dcterms:W3CDTF">2010-05-15T08:25:30Z</dcterms:created>
  <dcterms:modified xsi:type="dcterms:W3CDTF">2018-02-22T11:29:01Z</dcterms:modified>
</cp:coreProperties>
</file>