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toreyGroup\Shared\Christie\Projects to write up\PK Project\"/>
    </mc:Choice>
  </mc:AlternateContent>
  <bookViews>
    <workbookView xWindow="0" yWindow="0" windowWidth="19200" windowHeight="11460" activeTab="1"/>
  </bookViews>
  <sheets>
    <sheet name="Muscle Stats" sheetId="3" r:id="rId1"/>
    <sheet name="Liver Sta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4" l="1"/>
  <c r="K64" i="4"/>
  <c r="E66" i="4"/>
  <c r="D66" i="4"/>
  <c r="N53" i="4"/>
  <c r="K27" i="4"/>
  <c r="K28" i="4"/>
  <c r="K29" i="4" s="1"/>
  <c r="K13" i="4" l="1"/>
  <c r="M3" i="4"/>
  <c r="L13" i="4"/>
  <c r="D19" i="4"/>
  <c r="O73" i="4"/>
  <c r="O72" i="4"/>
  <c r="E74" i="4"/>
  <c r="F55" i="4"/>
  <c r="E37" i="4"/>
  <c r="N34" i="4"/>
  <c r="M20" i="4"/>
  <c r="D3" i="4"/>
  <c r="E64" i="4"/>
  <c r="C27" i="4"/>
  <c r="M83" i="4"/>
  <c r="M84" i="4" s="1"/>
  <c r="L83" i="4"/>
  <c r="L84" i="4" s="1"/>
  <c r="K83" i="4"/>
  <c r="K84" i="4" s="1"/>
  <c r="M82" i="4"/>
  <c r="L82" i="4"/>
  <c r="K82" i="4"/>
  <c r="P83" i="4"/>
  <c r="P84" i="4" s="1"/>
  <c r="P82" i="4"/>
  <c r="L14" i="4" l="1"/>
  <c r="L15" i="4" s="1"/>
  <c r="K14" i="4"/>
  <c r="K15" i="4" s="1"/>
  <c r="K63" i="4"/>
  <c r="K62" i="4"/>
  <c r="K44" i="4"/>
  <c r="K45" i="4" s="1"/>
  <c r="K43" i="4"/>
  <c r="C13" i="4"/>
  <c r="C14" i="4" s="1"/>
  <c r="C12" i="4"/>
  <c r="M63" i="4"/>
  <c r="M62" i="4"/>
  <c r="L44" i="4"/>
  <c r="L45" i="4" s="1"/>
  <c r="L43" i="4"/>
  <c r="D13" i="4"/>
  <c r="D14" i="4" s="1"/>
  <c r="D12" i="4"/>
  <c r="L28" i="4"/>
  <c r="L29" i="4" s="1"/>
  <c r="L27" i="4"/>
  <c r="E65" i="4" l="1"/>
  <c r="D84" i="4"/>
  <c r="D85" i="4" s="1"/>
  <c r="D83" i="4"/>
  <c r="D48" i="4"/>
  <c r="D49" i="4" s="1"/>
  <c r="D47" i="4"/>
  <c r="C84" i="4"/>
  <c r="C85" i="4" s="1"/>
  <c r="C83" i="4"/>
  <c r="D65" i="4"/>
  <c r="D64" i="4"/>
  <c r="C48" i="4"/>
  <c r="C49" i="4" s="1"/>
  <c r="C47" i="4"/>
  <c r="D28" i="4"/>
  <c r="D29" i="4" s="1"/>
  <c r="D27" i="4"/>
  <c r="C28" i="4"/>
  <c r="C29" i="4" s="1"/>
  <c r="B55" i="3" l="1"/>
  <c r="D57" i="3"/>
  <c r="E54" i="3"/>
  <c r="E55" i="3" s="1"/>
  <c r="E56" i="3" s="1"/>
  <c r="B54" i="3"/>
  <c r="B56" i="3" s="1"/>
  <c r="E53" i="3"/>
  <c r="B53" i="3"/>
  <c r="L43" i="3"/>
  <c r="M41" i="3"/>
  <c r="M42" i="3" s="1"/>
  <c r="M40" i="3"/>
  <c r="J40" i="3"/>
  <c r="J41" i="3" s="1"/>
  <c r="J42" i="3" s="1"/>
  <c r="M39" i="3"/>
  <c r="J39" i="3"/>
  <c r="D43" i="3"/>
  <c r="E40" i="3"/>
  <c r="E41" i="3" s="1"/>
  <c r="E42" i="3" s="1"/>
  <c r="B40" i="3"/>
  <c r="B41" i="3" s="1"/>
  <c r="E39" i="3"/>
  <c r="B39" i="3"/>
  <c r="L28" i="3"/>
  <c r="M25" i="3"/>
  <c r="M26" i="3" s="1"/>
  <c r="J25" i="3"/>
  <c r="J26" i="3" s="1"/>
  <c r="J27" i="3" s="1"/>
  <c r="M24" i="3"/>
  <c r="J24" i="3"/>
  <c r="B26" i="3"/>
  <c r="B27" i="3" s="1"/>
  <c r="D29" i="3"/>
  <c r="E26" i="3"/>
  <c r="E27" i="3" s="1"/>
  <c r="E28" i="3" s="1"/>
  <c r="E25" i="3"/>
  <c r="B25" i="3"/>
  <c r="D14" i="3"/>
  <c r="E11" i="3"/>
  <c r="E12" i="3" s="1"/>
  <c r="B11" i="3"/>
  <c r="B12" i="3" s="1"/>
  <c r="B13" i="3" s="1"/>
  <c r="E10" i="3"/>
  <c r="B10" i="3"/>
  <c r="L14" i="3"/>
  <c r="M11" i="3"/>
  <c r="M12" i="3" s="1"/>
  <c r="M10" i="3"/>
  <c r="M13" i="3" s="1"/>
  <c r="J11" i="3"/>
  <c r="J12" i="3" s="1"/>
  <c r="J13" i="3" s="1"/>
  <c r="J10" i="3"/>
  <c r="E13" i="3" l="1"/>
  <c r="B42" i="3"/>
  <c r="B28" i="3"/>
  <c r="M27" i="3"/>
</calcChain>
</file>

<file path=xl/sharedStrings.xml><?xml version="1.0" encoding="utf-8"?>
<sst xmlns="http://schemas.openxmlformats.org/spreadsheetml/2006/main" count="155" uniqueCount="42">
  <si>
    <t>I50</t>
  </si>
  <si>
    <t>AVG</t>
  </si>
  <si>
    <t>stdev</t>
  </si>
  <si>
    <t>SEM</t>
  </si>
  <si>
    <t>Km</t>
  </si>
  <si>
    <t>Average</t>
  </si>
  <si>
    <t>Ttest</t>
  </si>
  <si>
    <t>Control</t>
  </si>
  <si>
    <t>%error</t>
  </si>
  <si>
    <t>Km PEP pH 6.6</t>
  </si>
  <si>
    <t>I50 KCL</t>
  </si>
  <si>
    <t>Anoxia</t>
  </si>
  <si>
    <t>Lactate I50</t>
  </si>
  <si>
    <t>Urea I50</t>
  </si>
  <si>
    <t xml:space="preserve">Anoxia </t>
  </si>
  <si>
    <t>ATP I50</t>
  </si>
  <si>
    <t>ADP KM</t>
  </si>
  <si>
    <t>Km Values</t>
  </si>
  <si>
    <t>Km PEP PH 7.2</t>
  </si>
  <si>
    <t xml:space="preserve">FBP fold activation, pH 7.2 </t>
  </si>
  <si>
    <t>Km, ADP, pH 7.2 (mM)</t>
  </si>
  <si>
    <t>Km, PEP, pH 7.2 (mM)</t>
  </si>
  <si>
    <t>Km, PEP, pH 6.6 (mM)</t>
  </si>
  <si>
    <t>I50, L-alanine, pH 7.2 (mM)</t>
  </si>
  <si>
    <t>I50, ATP, pH 7.2 (mM)</t>
  </si>
  <si>
    <t>I50, ATP + FBP, pH 7.2 (mM)</t>
  </si>
  <si>
    <t>I50, lactate, pH 7.2 (mM)</t>
  </si>
  <si>
    <t>I50, KCl, pH 7.2 (M)</t>
  </si>
  <si>
    <t>I50, urea, pH 7.2 (M)</t>
  </si>
  <si>
    <t>Ka, FBP, pH 7.2 (mM)</t>
  </si>
  <si>
    <t>avg</t>
  </si>
  <si>
    <t>SD</t>
  </si>
  <si>
    <t xml:space="preserve">Control </t>
  </si>
  <si>
    <t>Stress</t>
  </si>
  <si>
    <t>stress</t>
  </si>
  <si>
    <t>stress i50</t>
  </si>
  <si>
    <t>Ka</t>
  </si>
  <si>
    <t>control</t>
  </si>
  <si>
    <t xml:space="preserve">control </t>
  </si>
  <si>
    <t>Activation</t>
  </si>
  <si>
    <t>Fold</t>
  </si>
  <si>
    <t>anoxic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</si>
</sst>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6" fontId="0" fillId="0" borderId="0" xfId="0" applyNumberFormat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1" fillId="0" borderId="0" xfId="0" applyNumberFormat="1" applyFont="1" applyBorder="1"/>
    <xf numFmtId="166" fontId="0" fillId="0" borderId="0" xfId="0" applyNumberFormat="1" applyBorder="1"/>
    <xf numFmtId="166" fontId="2" fillId="0" borderId="0" xfId="0" applyNumberFormat="1" applyFont="1" applyBorder="1"/>
    <xf numFmtId="166" fontId="0" fillId="0" borderId="5" xfId="0" applyNumberFormat="1" applyBorder="1"/>
    <xf numFmtId="166" fontId="0" fillId="0" borderId="0" xfId="0" applyNumberFormat="1" applyFill="1" applyBorder="1"/>
    <xf numFmtId="166" fontId="0" fillId="0" borderId="6" xfId="0" applyNumberFormat="1" applyBorder="1"/>
    <xf numFmtId="166" fontId="0" fillId="0" borderId="7" xfId="0" applyNumberFormat="1" applyBorder="1"/>
    <xf numFmtId="166" fontId="1" fillId="0" borderId="2" xfId="0" applyNumberFormat="1" applyFont="1" applyBorder="1"/>
    <xf numFmtId="166" fontId="1" fillId="0" borderId="0" xfId="0" applyNumberFormat="1" applyFont="1" applyBorder="1" applyAlignment="1">
      <alignment wrapText="1"/>
    </xf>
    <xf numFmtId="2" fontId="0" fillId="0" borderId="0" xfId="0" applyNumberFormat="1" applyBorder="1"/>
    <xf numFmtId="167" fontId="0" fillId="0" borderId="7" xfId="0" applyNumberFormat="1" applyBorder="1"/>
    <xf numFmtId="11" fontId="0" fillId="0" borderId="7" xfId="0" applyNumberFormat="1" applyBorder="1"/>
    <xf numFmtId="164" fontId="0" fillId="0" borderId="7" xfId="0" applyNumberFormat="1" applyBorder="1"/>
    <xf numFmtId="166" fontId="0" fillId="0" borderId="8" xfId="0" applyNumberFormat="1" applyFill="1" applyBorder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8" xfId="0" applyNumberFormat="1" applyBorder="1"/>
  </cellXfs>
  <cellStyles count="1">
    <cellStyle name="Normal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L28" sqref="L28"/>
    </sheetView>
  </sheetViews>
  <sheetFormatPr defaultRowHeight="15" x14ac:dyDescent="0.25"/>
  <cols>
    <col min="1" max="3" width="9.140625" style="6"/>
    <col min="4" max="4" width="15.42578125" style="6" bestFit="1" customWidth="1"/>
    <col min="5" max="16384" width="9.140625" style="6"/>
  </cols>
  <sheetData>
    <row r="1" spans="1:14" ht="15.75" thickBot="1" x14ac:dyDescent="0.3"/>
    <row r="2" spans="1:14" x14ac:dyDescent="0.25">
      <c r="A2" s="7" t="s">
        <v>12</v>
      </c>
      <c r="B2" s="8"/>
      <c r="C2" s="8"/>
      <c r="D2" s="8"/>
      <c r="E2" s="8" t="s">
        <v>7</v>
      </c>
      <c r="F2" s="9"/>
      <c r="H2" s="7" t="s">
        <v>9</v>
      </c>
      <c r="I2" s="8"/>
      <c r="J2" s="8"/>
      <c r="K2" s="8"/>
      <c r="L2" s="8"/>
      <c r="M2" s="8"/>
      <c r="N2" s="9"/>
    </row>
    <row r="3" spans="1:14" x14ac:dyDescent="0.25">
      <c r="A3" s="10"/>
      <c r="B3" s="11" t="s">
        <v>11</v>
      </c>
      <c r="C3" s="12"/>
      <c r="D3" s="12"/>
      <c r="E3" s="13" t="s">
        <v>0</v>
      </c>
      <c r="F3" s="14"/>
      <c r="H3" s="10"/>
      <c r="I3" s="12"/>
      <c r="J3" s="11" t="s">
        <v>11</v>
      </c>
      <c r="K3" s="12"/>
      <c r="L3" s="12"/>
      <c r="M3" s="11" t="s">
        <v>7</v>
      </c>
      <c r="N3" s="14"/>
    </row>
    <row r="4" spans="1:14" x14ac:dyDescent="0.25">
      <c r="A4" s="10"/>
      <c r="B4" s="12">
        <v>178.34700000000001</v>
      </c>
      <c r="C4" s="12"/>
      <c r="D4" s="12"/>
      <c r="E4" s="12">
        <v>26.875800000000002</v>
      </c>
      <c r="F4" s="14"/>
      <c r="H4" s="10"/>
      <c r="I4" s="12"/>
      <c r="J4" s="3">
        <v>5.2900000000000003E-2</v>
      </c>
      <c r="K4" s="12"/>
      <c r="L4" s="12"/>
      <c r="M4" s="3">
        <v>3.2289999999999999E-2</v>
      </c>
      <c r="N4" s="14"/>
    </row>
    <row r="5" spans="1:14" x14ac:dyDescent="0.25">
      <c r="A5" s="10"/>
      <c r="B5" s="12">
        <v>179.15100000000001</v>
      </c>
      <c r="C5" s="12"/>
      <c r="D5" s="12"/>
      <c r="E5" s="15">
        <v>36.139000000000003</v>
      </c>
      <c r="F5" s="14"/>
      <c r="H5" s="10"/>
      <c r="I5" s="12"/>
      <c r="J5" s="3">
        <v>1.9300000000000001E-2</v>
      </c>
      <c r="K5" s="12"/>
      <c r="L5" s="12"/>
      <c r="M5" s="3">
        <v>2.3715E-2</v>
      </c>
      <c r="N5" s="14"/>
    </row>
    <row r="6" spans="1:14" x14ac:dyDescent="0.25">
      <c r="A6" s="10"/>
      <c r="B6" s="12">
        <v>172.89</v>
      </c>
      <c r="C6" s="12"/>
      <c r="D6" s="12"/>
      <c r="E6" s="12">
        <v>27.3994</v>
      </c>
      <c r="F6" s="14"/>
      <c r="H6" s="10"/>
      <c r="I6" s="12"/>
      <c r="J6" s="3">
        <v>5.4600000000000003E-2</v>
      </c>
      <c r="K6" s="12"/>
      <c r="L6" s="12"/>
      <c r="M6" s="3">
        <v>4.215E-2</v>
      </c>
      <c r="N6" s="14"/>
    </row>
    <row r="7" spans="1:14" x14ac:dyDescent="0.25">
      <c r="A7" s="10"/>
      <c r="B7" s="12">
        <v>194.28100000000001</v>
      </c>
      <c r="C7" s="12"/>
      <c r="D7" s="12"/>
      <c r="E7" s="12">
        <v>37.036299999999997</v>
      </c>
      <c r="F7" s="14"/>
      <c r="H7" s="10"/>
      <c r="I7" s="12"/>
      <c r="J7" s="3">
        <v>6.0900000000000003E-2</v>
      </c>
      <c r="K7" s="12"/>
      <c r="L7" s="12"/>
      <c r="M7" s="3">
        <v>1.7899999999999999E-2</v>
      </c>
      <c r="N7" s="14"/>
    </row>
    <row r="8" spans="1:14" x14ac:dyDescent="0.25">
      <c r="A8" s="10"/>
      <c r="B8" s="12">
        <v>158.61600000000001</v>
      </c>
      <c r="C8" s="12"/>
      <c r="D8" s="12"/>
      <c r="E8" s="12">
        <v>38.281100000000002</v>
      </c>
      <c r="F8" s="14"/>
      <c r="H8" s="10"/>
      <c r="I8" s="12"/>
      <c r="J8" s="3">
        <v>7.5289999999999996E-2</v>
      </c>
      <c r="K8" s="12"/>
      <c r="L8" s="12"/>
      <c r="M8" s="3">
        <v>2.0789999999999999E-2</v>
      </c>
      <c r="N8" s="14"/>
    </row>
    <row r="9" spans="1:14" x14ac:dyDescent="0.25">
      <c r="A9" s="10"/>
      <c r="B9" s="12">
        <v>182.26599999999999</v>
      </c>
      <c r="C9" s="12"/>
      <c r="D9" s="12"/>
      <c r="E9" s="12">
        <v>40.480699999999999</v>
      </c>
      <c r="F9" s="14"/>
      <c r="H9" s="10"/>
      <c r="I9" s="12"/>
      <c r="J9" s="3">
        <v>7.6179999999999998E-2</v>
      </c>
      <c r="K9" s="12"/>
      <c r="L9" s="12"/>
      <c r="M9" s="3">
        <v>3.5580000000000001E-2</v>
      </c>
      <c r="N9" s="14"/>
    </row>
    <row r="10" spans="1:14" x14ac:dyDescent="0.25">
      <c r="A10" s="10" t="s">
        <v>1</v>
      </c>
      <c r="B10" s="12">
        <f>AVERAGE(B4:B9)</f>
        <v>177.59183333333337</v>
      </c>
      <c r="C10" s="12"/>
      <c r="D10" s="12" t="s">
        <v>5</v>
      </c>
      <c r="E10" s="12">
        <f>AVERAGE(E4:E9)</f>
        <v>34.368716666666671</v>
      </c>
      <c r="F10" s="14"/>
      <c r="H10" s="10"/>
      <c r="I10" s="12" t="s">
        <v>1</v>
      </c>
      <c r="J10" s="3">
        <f>AVERAGE(J4:J9)</f>
        <v>5.6528333333333326E-2</v>
      </c>
      <c r="K10" s="12"/>
      <c r="L10" s="12" t="s">
        <v>5</v>
      </c>
      <c r="M10" s="3">
        <f>AVERAGE(M4:M9)</f>
        <v>2.8737499999999999E-2</v>
      </c>
      <c r="N10" s="14"/>
    </row>
    <row r="11" spans="1:14" x14ac:dyDescent="0.25">
      <c r="A11" s="10" t="s">
        <v>2</v>
      </c>
      <c r="B11" s="12">
        <f>STDEV(B4:B9)</f>
        <v>11.709542116012335</v>
      </c>
      <c r="C11" s="12"/>
      <c r="D11" s="12" t="s">
        <v>2</v>
      </c>
      <c r="E11" s="12">
        <f>STDEV(E4:E9)</f>
        <v>5.7901323388733017</v>
      </c>
      <c r="F11" s="14"/>
      <c r="H11" s="10"/>
      <c r="I11" s="12" t="s">
        <v>2</v>
      </c>
      <c r="J11" s="3">
        <f>STDEV(J4:J9)</f>
        <v>2.0785243242903543E-2</v>
      </c>
      <c r="K11" s="12"/>
      <c r="L11" s="12" t="s">
        <v>2</v>
      </c>
      <c r="M11" s="3">
        <f>STDEV(M4:M9)</f>
        <v>9.4358347537459569E-3</v>
      </c>
      <c r="N11" s="14"/>
    </row>
    <row r="12" spans="1:14" x14ac:dyDescent="0.25">
      <c r="A12" s="10" t="s">
        <v>3</v>
      </c>
      <c r="B12" s="12">
        <f>B11/SQRT(COUNT(B4:B9))</f>
        <v>4.7804005509766414</v>
      </c>
      <c r="C12" s="12"/>
      <c r="D12" s="12" t="s">
        <v>3</v>
      </c>
      <c r="E12" s="12">
        <f>E11/SQRT(COUNT(E4:E9))</f>
        <v>2.3638116289045543</v>
      </c>
      <c r="F12" s="14"/>
      <c r="H12" s="10"/>
      <c r="I12" s="12" t="s">
        <v>3</v>
      </c>
      <c r="J12" s="3">
        <f>J11/SQRT(COUNT(J4:J9))</f>
        <v>8.485540020790933E-3</v>
      </c>
      <c r="K12" s="12"/>
      <c r="L12" s="12" t="s">
        <v>3</v>
      </c>
      <c r="M12" s="3">
        <f>M11/SQRT(COUNT(M4:M9))</f>
        <v>3.8521634073162931E-3</v>
      </c>
      <c r="N12" s="14"/>
    </row>
    <row r="13" spans="1:14" x14ac:dyDescent="0.25">
      <c r="A13" s="10" t="s">
        <v>8</v>
      </c>
      <c r="B13" s="12">
        <f>B12/B10*100</f>
        <v>2.6917907548169766</v>
      </c>
      <c r="C13" s="12"/>
      <c r="D13" s="12" t="s">
        <v>8</v>
      </c>
      <c r="E13" s="12">
        <f>E12/E10*100</f>
        <v>6.8778000989404244</v>
      </c>
      <c r="F13" s="14"/>
      <c r="H13" s="10"/>
      <c r="I13" s="12" t="s">
        <v>8</v>
      </c>
      <c r="J13" s="3">
        <f>J12/J10*100</f>
        <v>15.011127200149071</v>
      </c>
      <c r="K13" s="12"/>
      <c r="L13" s="12" t="s">
        <v>8</v>
      </c>
      <c r="M13" s="3">
        <f>M12/M10*100</f>
        <v>13.404657354732644</v>
      </c>
      <c r="N13" s="14"/>
    </row>
    <row r="14" spans="1:14" ht="15.75" thickBot="1" x14ac:dyDescent="0.3">
      <c r="A14" s="16"/>
      <c r="B14" s="17"/>
      <c r="C14" s="17" t="s">
        <v>6</v>
      </c>
      <c r="D14" s="22">
        <f>_xlfn.T.TEST(B4:B9,E4:E9,2,3)</f>
        <v>1.4270840711509149E-8</v>
      </c>
      <c r="E14" s="17"/>
      <c r="F14" s="24"/>
      <c r="H14" s="16"/>
      <c r="I14" s="17"/>
      <c r="J14" s="17"/>
      <c r="K14" s="17" t="s">
        <v>6</v>
      </c>
      <c r="L14" s="5">
        <f>_xlfn.T.TEST(J4:J9,M4:M9,2,3)</f>
        <v>2.0531011616930907E-2</v>
      </c>
      <c r="M14" s="17"/>
      <c r="N14" s="24"/>
    </row>
    <row r="16" spans="1:14" ht="15.75" thickBot="1" x14ac:dyDescent="0.3"/>
    <row r="17" spans="1:14" x14ac:dyDescent="0.25">
      <c r="A17" s="7" t="s">
        <v>10</v>
      </c>
      <c r="B17" s="8"/>
      <c r="C17" s="8"/>
      <c r="D17" s="8"/>
      <c r="E17" s="8"/>
      <c r="F17" s="9"/>
      <c r="H17" s="7" t="s">
        <v>13</v>
      </c>
      <c r="I17" s="8"/>
      <c r="J17" s="18" t="s">
        <v>11</v>
      </c>
      <c r="K17" s="8"/>
      <c r="L17" s="8"/>
      <c r="M17" s="18" t="s">
        <v>7</v>
      </c>
      <c r="N17" s="9"/>
    </row>
    <row r="18" spans="1:14" x14ac:dyDescent="0.25">
      <c r="A18" s="10"/>
      <c r="B18" s="19" t="s">
        <v>11</v>
      </c>
      <c r="C18" s="12"/>
      <c r="D18" s="12"/>
      <c r="E18" s="11" t="s">
        <v>7</v>
      </c>
      <c r="F18" s="14"/>
      <c r="H18" s="10"/>
      <c r="I18" s="12"/>
      <c r="J18" s="20">
        <v>1.39127</v>
      </c>
      <c r="K18" s="12"/>
      <c r="L18" s="12"/>
      <c r="M18" s="20">
        <v>1.56426</v>
      </c>
      <c r="N18" s="14"/>
    </row>
    <row r="19" spans="1:14" x14ac:dyDescent="0.25">
      <c r="A19" s="10"/>
      <c r="B19" s="20">
        <v>0.47449999999999998</v>
      </c>
      <c r="C19" s="12"/>
      <c r="D19" s="12"/>
      <c r="E19" s="20">
        <v>0.45483600000000002</v>
      </c>
      <c r="F19" s="14"/>
      <c r="H19" s="10"/>
      <c r="I19" s="12"/>
      <c r="J19" s="20">
        <v>1.3633999999999999</v>
      </c>
      <c r="K19" s="12"/>
      <c r="L19" s="12"/>
      <c r="M19" s="20">
        <v>1.9336800000000001</v>
      </c>
      <c r="N19" s="14"/>
    </row>
    <row r="20" spans="1:14" x14ac:dyDescent="0.25">
      <c r="A20" s="10"/>
      <c r="B20" s="20">
        <v>0.50661</v>
      </c>
      <c r="C20" s="12"/>
      <c r="D20" s="12"/>
      <c r="E20" s="20">
        <v>0.58189999999999997</v>
      </c>
      <c r="F20" s="14"/>
      <c r="H20" s="10"/>
      <c r="I20" s="12"/>
      <c r="J20" s="20">
        <v>1.5692699999999999</v>
      </c>
      <c r="K20" s="12"/>
      <c r="L20" s="12"/>
      <c r="M20" s="20">
        <v>2.1825000000000001</v>
      </c>
      <c r="N20" s="14"/>
    </row>
    <row r="21" spans="1:14" x14ac:dyDescent="0.25">
      <c r="A21" s="10"/>
      <c r="B21" s="20">
        <v>0.44169000000000003</v>
      </c>
      <c r="C21" s="12"/>
      <c r="D21" s="12"/>
      <c r="E21" s="20">
        <v>0.50229999999999997</v>
      </c>
      <c r="F21" s="14"/>
      <c r="H21" s="10"/>
      <c r="I21" s="12"/>
      <c r="J21" s="20">
        <v>1.5467900000000001</v>
      </c>
      <c r="K21" s="12"/>
      <c r="L21" s="12"/>
      <c r="M21" s="20">
        <v>1.9868699999999999</v>
      </c>
      <c r="N21" s="14"/>
    </row>
    <row r="22" spans="1:14" x14ac:dyDescent="0.25">
      <c r="A22" s="10"/>
      <c r="B22" s="20">
        <v>0.57540000000000002</v>
      </c>
      <c r="C22" s="12"/>
      <c r="D22" s="12"/>
      <c r="E22" s="20">
        <v>0.57210000000000005</v>
      </c>
      <c r="F22" s="14"/>
      <c r="H22" s="10"/>
      <c r="I22" s="12"/>
      <c r="J22" s="20">
        <v>1.4672799999999999</v>
      </c>
      <c r="K22" s="12"/>
      <c r="L22" s="12"/>
      <c r="M22" s="20">
        <v>1.8714500000000001</v>
      </c>
      <c r="N22" s="14"/>
    </row>
    <row r="23" spans="1:14" x14ac:dyDescent="0.25">
      <c r="A23" s="10"/>
      <c r="B23" s="20">
        <v>0.49158000000000002</v>
      </c>
      <c r="C23" s="12"/>
      <c r="D23" s="12"/>
      <c r="E23" s="20">
        <v>0.58581000000000005</v>
      </c>
      <c r="F23" s="14"/>
      <c r="H23" s="10"/>
      <c r="I23" s="12"/>
      <c r="J23" s="20">
        <v>1.41309</v>
      </c>
      <c r="K23" s="12"/>
      <c r="L23" s="12"/>
      <c r="M23" s="20">
        <v>1.3348</v>
      </c>
      <c r="N23" s="14"/>
    </row>
    <row r="24" spans="1:14" x14ac:dyDescent="0.25">
      <c r="A24" s="10"/>
      <c r="B24" s="20">
        <v>0.55749000000000004</v>
      </c>
      <c r="C24" s="12"/>
      <c r="D24" s="12"/>
      <c r="E24" s="20">
        <v>0.57255999999999996</v>
      </c>
      <c r="F24" s="14"/>
      <c r="H24" s="10"/>
      <c r="I24" s="12" t="s">
        <v>1</v>
      </c>
      <c r="J24" s="20">
        <f>AVERAGE(J18:J23)</f>
        <v>1.4585166666666665</v>
      </c>
      <c r="K24" s="12"/>
      <c r="L24" s="12" t="s">
        <v>5</v>
      </c>
      <c r="M24" s="20">
        <f>AVERAGE(M18:M23)</f>
        <v>1.81226</v>
      </c>
      <c r="N24" s="14"/>
    </row>
    <row r="25" spans="1:14" x14ac:dyDescent="0.25">
      <c r="A25" s="10" t="s">
        <v>1</v>
      </c>
      <c r="B25" s="20">
        <f>AVERAGE(B19:B24)</f>
        <v>0.50787833333333332</v>
      </c>
      <c r="C25" s="12"/>
      <c r="D25" s="12" t="s">
        <v>5</v>
      </c>
      <c r="E25" s="20">
        <f>AVERAGE(E19:E24)</f>
        <v>0.54491766666666663</v>
      </c>
      <c r="F25" s="14"/>
      <c r="H25" s="10"/>
      <c r="I25" s="12" t="s">
        <v>2</v>
      </c>
      <c r="J25" s="20">
        <f>STDEV(J18:J23)</f>
        <v>8.4579140139083187E-2</v>
      </c>
      <c r="K25" s="12"/>
      <c r="L25" s="12" t="s">
        <v>2</v>
      </c>
      <c r="M25" s="20">
        <f>STDEV(M18:M23)</f>
        <v>0.30831303371735719</v>
      </c>
      <c r="N25" s="14"/>
    </row>
    <row r="26" spans="1:14" x14ac:dyDescent="0.25">
      <c r="A26" s="10" t="s">
        <v>2</v>
      </c>
      <c r="B26" s="20">
        <f>STDEV(B19:B24)</f>
        <v>5.0562329620644136E-2</v>
      </c>
      <c r="C26" s="12"/>
      <c r="D26" s="12" t="s">
        <v>2</v>
      </c>
      <c r="E26" s="20">
        <f>STDEV(E19:E24)</f>
        <v>5.3803022077450885E-2</v>
      </c>
      <c r="F26" s="14"/>
      <c r="H26" s="10"/>
      <c r="I26" s="12" t="s">
        <v>3</v>
      </c>
      <c r="J26" s="20">
        <f>J25/SQRT(COUNT(J18:J23))</f>
        <v>3.452928937068421E-2</v>
      </c>
      <c r="K26" s="12"/>
      <c r="L26" s="12" t="s">
        <v>3</v>
      </c>
      <c r="M26" s="20">
        <f>M25/SQRT(COUNT(M18:M23))</f>
        <v>0.12586826894283845</v>
      </c>
      <c r="N26" s="14"/>
    </row>
    <row r="27" spans="1:14" x14ac:dyDescent="0.25">
      <c r="A27" s="10" t="s">
        <v>3</v>
      </c>
      <c r="B27" s="20">
        <f>B26/SQRT(COUNT(B19:B24))</f>
        <v>2.0641984629498313E-2</v>
      </c>
      <c r="C27" s="12"/>
      <c r="D27" s="12" t="s">
        <v>3</v>
      </c>
      <c r="E27" s="20">
        <f>E26/SQRT(COUNT(E19:E24))</f>
        <v>2.1964991784908804E-2</v>
      </c>
      <c r="F27" s="14"/>
      <c r="H27" s="10"/>
      <c r="I27" s="12" t="s">
        <v>8</v>
      </c>
      <c r="J27" s="20">
        <f>J26/J24*100</f>
        <v>2.3674250805510768</v>
      </c>
      <c r="K27" s="12"/>
      <c r="L27" s="12" t="s">
        <v>8</v>
      </c>
      <c r="M27" s="20">
        <f>M26/M24*100</f>
        <v>6.9453758811008601</v>
      </c>
      <c r="N27" s="14"/>
    </row>
    <row r="28" spans="1:14" x14ac:dyDescent="0.25">
      <c r="A28" s="10" t="s">
        <v>8</v>
      </c>
      <c r="B28" s="20">
        <f>B27/B25*100</f>
        <v>4.0643562197307714</v>
      </c>
      <c r="C28" s="12"/>
      <c r="D28" s="12" t="s">
        <v>8</v>
      </c>
      <c r="E28" s="20">
        <f>E27/E25*100</f>
        <v>4.030882668802346</v>
      </c>
      <c r="F28" s="14"/>
      <c r="H28" s="10"/>
      <c r="I28" s="12"/>
      <c r="J28" s="12"/>
      <c r="K28" s="12" t="s">
        <v>6</v>
      </c>
      <c r="L28" s="3">
        <f>_xlfn.T.TEST(J18:J23,M18:M23,2,3)</f>
        <v>3.6634094385566543E-2</v>
      </c>
      <c r="M28" s="12"/>
      <c r="N28" s="14"/>
    </row>
    <row r="29" spans="1:14" ht="15.75" thickBot="1" x14ac:dyDescent="0.3">
      <c r="A29" s="16"/>
      <c r="B29" s="17"/>
      <c r="C29" s="17" t="s">
        <v>6</v>
      </c>
      <c r="D29" s="17">
        <f>_xlfn.T.TEST(B19:B24,E19:E24,2,3)</f>
        <v>0.24737698199223229</v>
      </c>
      <c r="E29" s="17"/>
      <c r="F29" s="24"/>
      <c r="H29" s="16"/>
      <c r="I29" s="17"/>
      <c r="J29" s="17"/>
      <c r="K29" s="17"/>
      <c r="L29" s="17"/>
      <c r="M29" s="17"/>
      <c r="N29" s="24"/>
    </row>
    <row r="30" spans="1:14" ht="15.75" thickBot="1" x14ac:dyDescent="0.3"/>
    <row r="31" spans="1:14" x14ac:dyDescent="0.25">
      <c r="A31" s="7" t="s">
        <v>15</v>
      </c>
      <c r="B31" s="8"/>
      <c r="C31" s="8"/>
      <c r="D31" s="8"/>
      <c r="E31" s="8"/>
      <c r="F31" s="9"/>
      <c r="H31" s="7"/>
      <c r="I31" s="8"/>
      <c r="J31" s="8"/>
      <c r="K31" s="8"/>
      <c r="L31" s="8"/>
      <c r="M31" s="8"/>
      <c r="N31" s="9"/>
    </row>
    <row r="32" spans="1:14" x14ac:dyDescent="0.25">
      <c r="A32" s="10"/>
      <c r="B32" s="12" t="s">
        <v>14</v>
      </c>
      <c r="C32" s="12"/>
      <c r="D32" s="12"/>
      <c r="E32" s="11" t="s">
        <v>7</v>
      </c>
      <c r="F32" s="14"/>
      <c r="H32" s="10" t="s">
        <v>16</v>
      </c>
      <c r="I32" s="12"/>
      <c r="J32" s="12" t="s">
        <v>4</v>
      </c>
      <c r="K32" s="12"/>
      <c r="L32" s="12"/>
      <c r="M32" s="11" t="s">
        <v>4</v>
      </c>
      <c r="N32" s="14"/>
    </row>
    <row r="33" spans="1:14" x14ac:dyDescent="0.25">
      <c r="A33" s="10"/>
      <c r="B33" s="12">
        <v>8.3026999999999997</v>
      </c>
      <c r="C33" s="12"/>
      <c r="D33" s="12"/>
      <c r="E33" s="12">
        <v>8.3310399999999998</v>
      </c>
      <c r="F33" s="14"/>
      <c r="H33" s="10"/>
      <c r="I33" s="12"/>
      <c r="J33" s="20">
        <v>0.28139999999999998</v>
      </c>
      <c r="K33" s="12"/>
      <c r="L33" s="12"/>
      <c r="M33" s="20">
        <v>0.22270000000000001</v>
      </c>
      <c r="N33" s="14"/>
    </row>
    <row r="34" spans="1:14" x14ac:dyDescent="0.25">
      <c r="A34" s="10"/>
      <c r="B34" s="12">
        <v>7.8948999999999998</v>
      </c>
      <c r="C34" s="12"/>
      <c r="D34" s="12"/>
      <c r="E34" s="15">
        <v>12.0113</v>
      </c>
      <c r="F34" s="14"/>
      <c r="H34" s="10"/>
      <c r="I34" s="12"/>
      <c r="J34" s="20">
        <v>0.30520000000000003</v>
      </c>
      <c r="K34" s="12"/>
      <c r="L34" s="12"/>
      <c r="M34" s="20">
        <v>0.20669000000000001</v>
      </c>
      <c r="N34" s="14"/>
    </row>
    <row r="35" spans="1:14" x14ac:dyDescent="0.25">
      <c r="A35" s="10"/>
      <c r="B35" s="12">
        <v>7.7538999999999998</v>
      </c>
      <c r="C35" s="12"/>
      <c r="D35" s="12"/>
      <c r="E35" s="12">
        <v>12.9023</v>
      </c>
      <c r="F35" s="14"/>
      <c r="H35" s="10"/>
      <c r="I35" s="12"/>
      <c r="J35" s="20">
        <v>0.2341</v>
      </c>
      <c r="K35" s="12"/>
      <c r="L35" s="12"/>
      <c r="M35" s="20">
        <v>0.203845</v>
      </c>
      <c r="N35" s="14"/>
    </row>
    <row r="36" spans="1:14" x14ac:dyDescent="0.25">
      <c r="A36" s="10"/>
      <c r="B36" s="12">
        <v>8.0015000000000001</v>
      </c>
      <c r="C36" s="12"/>
      <c r="D36" s="12"/>
      <c r="E36" s="12">
        <v>11.9703</v>
      </c>
      <c r="F36" s="14"/>
      <c r="H36" s="10"/>
      <c r="I36" s="12"/>
      <c r="J36" s="20">
        <v>0.2883</v>
      </c>
      <c r="K36" s="12"/>
      <c r="L36" s="12"/>
      <c r="M36" s="20">
        <v>0.18515999999999999</v>
      </c>
      <c r="N36" s="14"/>
    </row>
    <row r="37" spans="1:14" x14ac:dyDescent="0.25">
      <c r="A37" s="10"/>
      <c r="B37" s="12">
        <v>7.2790800000000004</v>
      </c>
      <c r="C37" s="12"/>
      <c r="D37" s="12"/>
      <c r="E37" s="12">
        <v>12.253299999999999</v>
      </c>
      <c r="F37" s="14"/>
      <c r="H37" s="10"/>
      <c r="I37" s="12"/>
      <c r="J37" s="20">
        <v>0.30680000000000002</v>
      </c>
      <c r="K37" s="12"/>
      <c r="L37" s="12"/>
      <c r="M37" s="20">
        <v>0.19278000000000001</v>
      </c>
      <c r="N37" s="14"/>
    </row>
    <row r="38" spans="1:14" x14ac:dyDescent="0.25">
      <c r="A38" s="10"/>
      <c r="B38" s="12">
        <v>7.9276900000000001</v>
      </c>
      <c r="C38" s="12"/>
      <c r="D38" s="12"/>
      <c r="E38" s="12">
        <v>12.281000000000001</v>
      </c>
      <c r="F38" s="14"/>
      <c r="H38" s="10"/>
      <c r="I38" s="12"/>
      <c r="J38" s="20">
        <v>0.28439999999999999</v>
      </c>
      <c r="K38" s="12"/>
      <c r="L38" s="12"/>
      <c r="M38" s="20">
        <v>0.19509000000000001</v>
      </c>
      <c r="N38" s="14"/>
    </row>
    <row r="39" spans="1:14" x14ac:dyDescent="0.25">
      <c r="A39" s="10" t="s">
        <v>1</v>
      </c>
      <c r="B39" s="12">
        <f>AVERAGE(B33:B38)</f>
        <v>7.859961666666667</v>
      </c>
      <c r="C39" s="12"/>
      <c r="D39" s="12" t="s">
        <v>5</v>
      </c>
      <c r="E39" s="12">
        <f>AVERAGE(E33:E38)</f>
        <v>11.624873333333335</v>
      </c>
      <c r="F39" s="14"/>
      <c r="H39" s="10"/>
      <c r="I39" s="12" t="s">
        <v>1</v>
      </c>
      <c r="J39" s="20">
        <f>AVERAGE(J33:J38)</f>
        <v>0.28336666666666666</v>
      </c>
      <c r="K39" s="12"/>
      <c r="L39" s="12" t="s">
        <v>5</v>
      </c>
      <c r="M39" s="20">
        <f>AVERAGE(M33:M38)</f>
        <v>0.20104416666666666</v>
      </c>
      <c r="N39" s="14"/>
    </row>
    <row r="40" spans="1:14" x14ac:dyDescent="0.25">
      <c r="A40" s="10" t="s">
        <v>2</v>
      </c>
      <c r="B40" s="12">
        <f>STDEV(B33:B38)</f>
        <v>0.33779601350025806</v>
      </c>
      <c r="C40" s="12"/>
      <c r="D40" s="12" t="s">
        <v>2</v>
      </c>
      <c r="E40" s="12">
        <f>STDEV(E33:E38)</f>
        <v>1.6477393207260147</v>
      </c>
      <c r="F40" s="14"/>
      <c r="H40" s="10"/>
      <c r="I40" s="12" t="s">
        <v>2</v>
      </c>
      <c r="J40" s="20">
        <f>STDEV(J33:J38)</f>
        <v>2.6390503342427311E-2</v>
      </c>
      <c r="K40" s="12"/>
      <c r="L40" s="12" t="s">
        <v>2</v>
      </c>
      <c r="M40" s="20">
        <f>STDEV(M33:M38)</f>
        <v>1.3151049546202264E-2</v>
      </c>
      <c r="N40" s="14"/>
    </row>
    <row r="41" spans="1:14" x14ac:dyDescent="0.25">
      <c r="A41" s="10" t="s">
        <v>3</v>
      </c>
      <c r="B41" s="12">
        <f>B40/SQRT(COUNT(B33:B38))</f>
        <v>0.13790464503698835</v>
      </c>
      <c r="C41" s="12"/>
      <c r="D41" s="12" t="s">
        <v>3</v>
      </c>
      <c r="E41" s="12">
        <f>E40/SQRT(COUNT(E33:E38))</f>
        <v>0.67268676081648249</v>
      </c>
      <c r="F41" s="14"/>
      <c r="H41" s="10"/>
      <c r="I41" s="12" t="s">
        <v>3</v>
      </c>
      <c r="J41" s="20">
        <f>J40/SQRT(COUNT(J33:J38))</f>
        <v>1.0773877874026814E-2</v>
      </c>
      <c r="K41" s="12"/>
      <c r="L41" s="12" t="s">
        <v>3</v>
      </c>
      <c r="M41" s="20">
        <f>M40/SQRT(COUNT(M33:M38))</f>
        <v>5.3688934950426358E-3</v>
      </c>
      <c r="N41" s="14"/>
    </row>
    <row r="42" spans="1:14" x14ac:dyDescent="0.25">
      <c r="A42" s="10" t="s">
        <v>8</v>
      </c>
      <c r="B42" s="12">
        <f>B41/B39*100</f>
        <v>1.7545205801935211</v>
      </c>
      <c r="C42" s="12"/>
      <c r="D42" s="12" t="s">
        <v>8</v>
      </c>
      <c r="E42" s="12">
        <f>E41/E39*100</f>
        <v>5.7866158325150128</v>
      </c>
      <c r="F42" s="14"/>
      <c r="H42" s="10"/>
      <c r="I42" s="12" t="s">
        <v>8</v>
      </c>
      <c r="J42" s="20">
        <f>J41/J39*100</f>
        <v>3.8020978263828304</v>
      </c>
      <c r="K42" s="12"/>
      <c r="L42" s="12" t="s">
        <v>8</v>
      </c>
      <c r="M42" s="20">
        <f>M41/M39*100</f>
        <v>2.6705044886700531</v>
      </c>
      <c r="N42" s="14"/>
    </row>
    <row r="43" spans="1:14" ht="15.75" thickBot="1" x14ac:dyDescent="0.3">
      <c r="A43" s="16"/>
      <c r="B43" s="17"/>
      <c r="C43" s="17" t="s">
        <v>6</v>
      </c>
      <c r="D43" s="23">
        <f>_xlfn.T.TEST(B33:B38,E33:E38,2,3)</f>
        <v>2.136347599089229E-3</v>
      </c>
      <c r="E43" s="17"/>
      <c r="F43" s="24"/>
      <c r="H43" s="16"/>
      <c r="I43" s="17"/>
      <c r="J43" s="17"/>
      <c r="K43" s="17" t="s">
        <v>6</v>
      </c>
      <c r="L43" s="21">
        <f>_xlfn.T.TEST(J33:J38,M33:M38,2,3)</f>
        <v>1.9732269027385879E-4</v>
      </c>
      <c r="M43" s="17"/>
      <c r="N43" s="24"/>
    </row>
    <row r="44" spans="1:14" ht="15.75" thickBot="1" x14ac:dyDescent="0.3"/>
    <row r="45" spans="1:14" x14ac:dyDescent="0.25">
      <c r="A45" s="7" t="s">
        <v>18</v>
      </c>
      <c r="B45" s="8"/>
      <c r="C45" s="8"/>
      <c r="D45" s="8"/>
      <c r="E45" s="8"/>
      <c r="F45" s="9"/>
    </row>
    <row r="46" spans="1:14" x14ac:dyDescent="0.25">
      <c r="A46" s="10"/>
      <c r="B46" s="11" t="s">
        <v>17</v>
      </c>
      <c r="C46" s="12"/>
      <c r="D46" s="12"/>
      <c r="E46" s="11" t="s">
        <v>4</v>
      </c>
      <c r="F46" s="14"/>
    </row>
    <row r="47" spans="1:14" x14ac:dyDescent="0.25">
      <c r="A47" s="10"/>
      <c r="B47" s="3">
        <v>5.2600000000000001E-2</v>
      </c>
      <c r="C47" s="12"/>
      <c r="D47" s="12"/>
      <c r="E47" s="3">
        <v>1.112E-2</v>
      </c>
      <c r="F47" s="14"/>
    </row>
    <row r="48" spans="1:14" x14ac:dyDescent="0.25">
      <c r="A48" s="10"/>
      <c r="B48" s="3">
        <v>6.0199999999999997E-2</v>
      </c>
      <c r="C48" s="12"/>
      <c r="D48" s="12"/>
      <c r="E48" s="3">
        <v>1.005E-2</v>
      </c>
      <c r="F48" s="14"/>
    </row>
    <row r="49" spans="1:6" x14ac:dyDescent="0.25">
      <c r="A49" s="10"/>
      <c r="B49" s="3">
        <v>5.4600000000000003E-2</v>
      </c>
      <c r="C49" s="12"/>
      <c r="D49" s="12"/>
      <c r="E49" s="3">
        <v>9.8740000000000008E-3</v>
      </c>
      <c r="F49" s="14"/>
    </row>
    <row r="50" spans="1:6" x14ac:dyDescent="0.25">
      <c r="A50" s="10"/>
      <c r="B50" s="3">
        <v>5.8500000000000003E-2</v>
      </c>
      <c r="C50" s="12"/>
      <c r="D50" s="12"/>
      <c r="E50" s="3">
        <v>9.2300000000000004E-3</v>
      </c>
      <c r="F50" s="14"/>
    </row>
    <row r="51" spans="1:6" x14ac:dyDescent="0.25">
      <c r="A51" s="10"/>
      <c r="B51" s="3">
        <v>8.2500000000000004E-2</v>
      </c>
      <c r="C51" s="12"/>
      <c r="D51" s="12"/>
      <c r="E51" s="3">
        <v>1.3306E-2</v>
      </c>
      <c r="F51" s="14"/>
    </row>
    <row r="52" spans="1:6" x14ac:dyDescent="0.25">
      <c r="A52" s="10"/>
      <c r="B52" s="3">
        <v>5.8500000000000003E-2</v>
      </c>
      <c r="C52" s="12"/>
      <c r="D52" s="12"/>
      <c r="E52" s="3">
        <v>1.4991000000000001E-2</v>
      </c>
      <c r="F52" s="14"/>
    </row>
    <row r="53" spans="1:6" x14ac:dyDescent="0.25">
      <c r="A53" s="10" t="s">
        <v>1</v>
      </c>
      <c r="B53" s="3">
        <f>AVERAGE(B47:B52)</f>
        <v>6.1150000000000003E-2</v>
      </c>
      <c r="C53" s="12"/>
      <c r="D53" s="12" t="s">
        <v>5</v>
      </c>
      <c r="E53" s="3">
        <f>AVERAGE(E47:E52)</f>
        <v>1.1428500000000001E-2</v>
      </c>
      <c r="F53" s="14"/>
    </row>
    <row r="54" spans="1:6" x14ac:dyDescent="0.25">
      <c r="A54" s="10" t="s">
        <v>2</v>
      </c>
      <c r="B54" s="3">
        <f>STDEV(B47:B52)</f>
        <v>1.0833051278379524E-2</v>
      </c>
      <c r="C54" s="12"/>
      <c r="D54" s="12" t="s">
        <v>2</v>
      </c>
      <c r="E54" s="3">
        <f>STDEV(E47:E52)</f>
        <v>2.2566222324527426E-3</v>
      </c>
      <c r="F54" s="14"/>
    </row>
    <row r="55" spans="1:6" x14ac:dyDescent="0.25">
      <c r="A55" s="10" t="s">
        <v>3</v>
      </c>
      <c r="B55" s="3">
        <f>B54/SQRT(COUNT(B47:B52))</f>
        <v>4.4225746649058069E-3</v>
      </c>
      <c r="C55" s="12"/>
      <c r="D55" s="12" t="s">
        <v>3</v>
      </c>
      <c r="E55" s="3">
        <f>E54/SQRT(COUNT(E47:E52))</f>
        <v>9.2126216862157835E-4</v>
      </c>
      <c r="F55" s="14"/>
    </row>
    <row r="56" spans="1:6" x14ac:dyDescent="0.25">
      <c r="A56" s="10" t="s">
        <v>8</v>
      </c>
      <c r="B56" s="3">
        <f>B55/B53*100</f>
        <v>7.2323379638688579</v>
      </c>
      <c r="C56" s="12"/>
      <c r="D56" s="12" t="s">
        <v>8</v>
      </c>
      <c r="E56" s="3">
        <f>E55/E53*100</f>
        <v>8.0610943572785416</v>
      </c>
      <c r="F56" s="14"/>
    </row>
    <row r="57" spans="1:6" ht="15.75" thickBot="1" x14ac:dyDescent="0.3">
      <c r="A57" s="16"/>
      <c r="B57" s="17"/>
      <c r="C57" s="17" t="s">
        <v>6</v>
      </c>
      <c r="D57" s="22">
        <f>_xlfn.T.TEST(B47:B52,E47:E52,2,3)</f>
        <v>6.4141927412719464E-5</v>
      </c>
      <c r="E57" s="17"/>
      <c r="F57" s="24"/>
    </row>
  </sheetData>
  <conditionalFormatting sqref="L14">
    <cfRule type="cellIs" dxfId="17" priority="10" operator="lessThan">
      <formula>0.05</formula>
    </cfRule>
  </conditionalFormatting>
  <conditionalFormatting sqref="D14">
    <cfRule type="cellIs" dxfId="16" priority="6" operator="lessThan">
      <formula>0.05</formula>
    </cfRule>
  </conditionalFormatting>
  <conditionalFormatting sqref="D29">
    <cfRule type="cellIs" dxfId="15" priority="5" operator="lessThan">
      <formula>0.05</formula>
    </cfRule>
  </conditionalFormatting>
  <conditionalFormatting sqref="L28">
    <cfRule type="cellIs" dxfId="14" priority="4" operator="lessThan">
      <formula>0.05</formula>
    </cfRule>
  </conditionalFormatting>
  <conditionalFormatting sqref="D43">
    <cfRule type="cellIs" dxfId="13" priority="3" operator="lessThan">
      <formula>0.05</formula>
    </cfRule>
  </conditionalFormatting>
  <conditionalFormatting sqref="L43">
    <cfRule type="cellIs" dxfId="12" priority="2" operator="lessThan">
      <formula>0.05</formula>
    </cfRule>
  </conditionalFormatting>
  <conditionalFormatting sqref="D57">
    <cfRule type="cellIs" dxfId="11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B58" zoomScale="82" zoomScaleNormal="82" workbookViewId="0">
      <selection activeCell="L67" sqref="L67"/>
    </sheetView>
  </sheetViews>
  <sheetFormatPr defaultRowHeight="15" x14ac:dyDescent="0.25"/>
  <cols>
    <col min="1" max="1" width="9.140625" style="25"/>
    <col min="2" max="2" width="17.28515625" style="25" customWidth="1"/>
    <col min="3" max="3" width="9.140625" style="25" customWidth="1"/>
    <col min="4" max="16384" width="9.140625" style="25"/>
  </cols>
  <sheetData>
    <row r="1" spans="1:14" ht="15.75" thickBot="1" x14ac:dyDescent="0.3"/>
    <row r="2" spans="1:14" x14ac:dyDescent="0.25">
      <c r="A2" s="26"/>
      <c r="B2" s="27"/>
      <c r="C2" s="27"/>
      <c r="D2" s="27"/>
      <c r="E2" s="27"/>
      <c r="F2" s="28"/>
      <c r="I2" s="26"/>
      <c r="J2" s="27"/>
      <c r="K2" s="27"/>
      <c r="L2" s="27"/>
      <c r="M2" s="27"/>
      <c r="N2" s="28"/>
    </row>
    <row r="3" spans="1:14" x14ac:dyDescent="0.25">
      <c r="A3" s="2"/>
      <c r="B3" s="3" t="s">
        <v>22</v>
      </c>
      <c r="C3" s="3"/>
      <c r="D3" s="25">
        <f>TTEST(C6:C11,D6:D11,2,3)</f>
        <v>1.3240688918503995E-4</v>
      </c>
      <c r="E3" s="3"/>
      <c r="F3" s="29"/>
      <c r="I3" s="2"/>
      <c r="J3" s="3" t="s">
        <v>21</v>
      </c>
      <c r="K3" s="3"/>
      <c r="L3" s="3"/>
      <c r="M3" s="3">
        <f>TTEST(K6:K11,L6:L11,2,3)</f>
        <v>4.8831411307344739E-7</v>
      </c>
      <c r="N3" s="29"/>
    </row>
    <row r="4" spans="1:14" x14ac:dyDescent="0.25">
      <c r="A4" s="2"/>
      <c r="B4" s="3"/>
      <c r="C4" s="3"/>
      <c r="D4" s="3"/>
      <c r="E4" s="3"/>
      <c r="F4" s="29"/>
      <c r="I4" s="2"/>
      <c r="L4" s="3"/>
      <c r="M4" s="3"/>
      <c r="N4" s="29"/>
    </row>
    <row r="5" spans="1:14" x14ac:dyDescent="0.25">
      <c r="A5" s="2"/>
      <c r="C5" s="3" t="s">
        <v>7</v>
      </c>
      <c r="D5" s="3" t="s">
        <v>41</v>
      </c>
      <c r="E5" s="3"/>
      <c r="F5" s="29"/>
      <c r="I5" s="2"/>
      <c r="J5" s="3"/>
      <c r="K5" s="3" t="s">
        <v>32</v>
      </c>
      <c r="L5" s="3" t="s">
        <v>33</v>
      </c>
      <c r="M5" s="3"/>
      <c r="N5" s="29"/>
    </row>
    <row r="6" spans="1:14" x14ac:dyDescent="0.25">
      <c r="A6" s="2"/>
      <c r="C6" s="3">
        <v>4.2817800000000003E-2</v>
      </c>
      <c r="D6" s="3">
        <v>7.9100699999999996E-2</v>
      </c>
      <c r="E6" s="3"/>
      <c r="F6" s="29"/>
      <c r="I6" s="2"/>
      <c r="J6" s="3"/>
      <c r="K6" s="3">
        <v>0.24548500000000001</v>
      </c>
      <c r="L6" s="3">
        <v>0.52115800000000001</v>
      </c>
      <c r="M6" s="3"/>
      <c r="N6" s="29"/>
    </row>
    <row r="7" spans="1:14" x14ac:dyDescent="0.25">
      <c r="A7" s="2"/>
      <c r="C7" s="3">
        <v>5.2019599999999999E-2</v>
      </c>
      <c r="D7" s="3">
        <v>8.4752599999999997E-2</v>
      </c>
      <c r="E7" s="3"/>
      <c r="F7" s="29"/>
      <c r="I7" s="2"/>
      <c r="J7" s="3"/>
      <c r="K7" s="3">
        <v>0.335254</v>
      </c>
      <c r="L7" s="3">
        <v>0.55946700000000005</v>
      </c>
      <c r="M7" s="3"/>
      <c r="N7" s="29"/>
    </row>
    <row r="8" spans="1:14" x14ac:dyDescent="0.25">
      <c r="A8" s="2"/>
      <c r="C8" s="3">
        <v>5.3935999999999998E-2</v>
      </c>
      <c r="D8" s="3">
        <v>8.1000900000000001E-2</v>
      </c>
      <c r="E8" s="3"/>
      <c r="F8" s="29"/>
      <c r="I8" s="2"/>
      <c r="J8" s="3"/>
      <c r="K8" s="3">
        <v>0.333314</v>
      </c>
      <c r="L8" s="3">
        <v>0.54164699999999999</v>
      </c>
      <c r="M8" s="3"/>
      <c r="N8" s="29"/>
    </row>
    <row r="9" spans="1:14" x14ac:dyDescent="0.25">
      <c r="A9" s="2"/>
      <c r="C9" s="3">
        <v>5.0493999999999997E-2</v>
      </c>
      <c r="D9" s="3">
        <v>0.10408100000000001</v>
      </c>
      <c r="E9" s="3"/>
      <c r="F9" s="29"/>
      <c r="I9" s="2"/>
      <c r="J9" s="3"/>
      <c r="K9" s="3">
        <v>0.28662300000000002</v>
      </c>
      <c r="L9" s="3">
        <v>0.52985499999999996</v>
      </c>
      <c r="M9" s="3"/>
      <c r="N9" s="29"/>
    </row>
    <row r="10" spans="1:14" x14ac:dyDescent="0.25">
      <c r="A10" s="2"/>
      <c r="C10" s="3">
        <v>5.8002499999999999E-2</v>
      </c>
      <c r="D10" s="3">
        <v>0.10727</v>
      </c>
      <c r="E10" s="3"/>
      <c r="F10" s="29"/>
      <c r="I10" s="2"/>
      <c r="J10" s="3"/>
      <c r="K10" s="3">
        <v>0.33250800000000003</v>
      </c>
      <c r="L10" s="3">
        <v>0.58472299999999999</v>
      </c>
      <c r="M10" s="3"/>
      <c r="N10" s="29"/>
    </row>
    <row r="11" spans="1:14" x14ac:dyDescent="0.25">
      <c r="A11" s="2"/>
      <c r="D11" s="3">
        <v>9.6199199999999999E-2</v>
      </c>
      <c r="E11" s="3"/>
      <c r="F11" s="29"/>
      <c r="I11" s="2"/>
      <c r="J11" s="3"/>
      <c r="K11" s="3">
        <v>0.315998</v>
      </c>
      <c r="M11" s="3"/>
      <c r="N11" s="29"/>
    </row>
    <row r="12" spans="1:14" x14ac:dyDescent="0.25">
      <c r="A12" s="2"/>
      <c r="B12" s="3" t="s">
        <v>30</v>
      </c>
      <c r="C12" s="3">
        <f>AVERAGE(C6:C10)</f>
        <v>5.1453979999999996E-2</v>
      </c>
      <c r="D12" s="3">
        <f>AVERAGE(D6:D11)</f>
        <v>9.2067400000000008E-2</v>
      </c>
      <c r="E12" s="3"/>
      <c r="F12" s="29"/>
      <c r="I12" s="2"/>
      <c r="J12" s="3"/>
      <c r="M12" s="3"/>
      <c r="N12" s="29"/>
    </row>
    <row r="13" spans="1:14" x14ac:dyDescent="0.25">
      <c r="A13" s="2"/>
      <c r="B13" s="3" t="s">
        <v>31</v>
      </c>
      <c r="C13" s="3">
        <f>STDEV(C6:C10)</f>
        <v>5.5872316501108113E-3</v>
      </c>
      <c r="D13" s="3">
        <f>STDEV(D6:D11)</f>
        <v>1.213776283455893E-2</v>
      </c>
      <c r="E13" s="3"/>
      <c r="F13" s="29"/>
      <c r="I13" s="2"/>
      <c r="J13" s="3" t="s">
        <v>30</v>
      </c>
      <c r="K13" s="20">
        <f>AVERAGE(K6:K11)</f>
        <v>0.308197</v>
      </c>
      <c r="L13" s="20">
        <f>AVERAGE(L6:L10)</f>
        <v>0.54737000000000002</v>
      </c>
      <c r="M13" s="3"/>
      <c r="N13" s="29"/>
    </row>
    <row r="14" spans="1:14" x14ac:dyDescent="0.25">
      <c r="A14" s="2"/>
      <c r="B14" s="3" t="s">
        <v>3</v>
      </c>
      <c r="C14" s="3">
        <f>C13/SQRT(COUNT(C6:C11))</f>
        <v>2.4986859551372189E-3</v>
      </c>
      <c r="D14" s="3">
        <f>D13/SQRT(COUNT(D6:D11))</f>
        <v>4.9552209272644959E-3</v>
      </c>
      <c r="E14" s="3"/>
      <c r="F14" s="29"/>
      <c r="I14" s="2"/>
      <c r="J14" s="3" t="s">
        <v>31</v>
      </c>
      <c r="K14" s="20">
        <f>STDEV(K6:K11)</f>
        <v>3.5813566368067533E-2</v>
      </c>
      <c r="L14" s="20">
        <f>STDEV(L6:L10)</f>
        <v>2.5338611426043069E-2</v>
      </c>
      <c r="M14" s="3"/>
      <c r="N14" s="29"/>
    </row>
    <row r="15" spans="1:14" ht="15.75" thickBot="1" x14ac:dyDescent="0.3">
      <c r="A15" s="4"/>
      <c r="B15" s="5"/>
      <c r="C15" s="5"/>
      <c r="D15" s="5"/>
      <c r="E15" s="5"/>
      <c r="F15" s="30"/>
      <c r="I15" s="2"/>
      <c r="J15" s="3" t="s">
        <v>3</v>
      </c>
      <c r="K15" s="3">
        <f>K14/SQRT(COUNT(K6:K11))</f>
        <v>1.4620827245177671E-2</v>
      </c>
      <c r="L15" s="3">
        <f>L14/SQRT(COUNT(L6:L11))</f>
        <v>1.1331771520817036E-2</v>
      </c>
      <c r="M15" s="3"/>
      <c r="N15" s="29"/>
    </row>
    <row r="16" spans="1:14" ht="15.75" thickBot="1" x14ac:dyDescent="0.3">
      <c r="I16" s="4"/>
      <c r="J16" s="5"/>
      <c r="K16" s="5"/>
      <c r="L16" s="5"/>
      <c r="M16" s="5"/>
      <c r="N16" s="30"/>
    </row>
    <row r="17" spans="1:14" x14ac:dyDescent="0.25">
      <c r="A17" s="26"/>
      <c r="B17" s="27"/>
      <c r="C17" s="27"/>
      <c r="D17" s="27"/>
      <c r="E17" s="27"/>
      <c r="F17" s="28"/>
    </row>
    <row r="18" spans="1:14" ht="15.75" thickBot="1" x14ac:dyDescent="0.3">
      <c r="A18" s="2"/>
      <c r="B18" s="3"/>
      <c r="C18" s="3"/>
      <c r="D18" s="3"/>
      <c r="E18" s="3"/>
      <c r="F18" s="29"/>
    </row>
    <row r="19" spans="1:14" x14ac:dyDescent="0.25">
      <c r="A19" s="2"/>
      <c r="B19" s="3" t="s">
        <v>20</v>
      </c>
      <c r="C19" s="3"/>
      <c r="D19" s="3">
        <f>TTEST(C21:C25,D21:D26,2,3)</f>
        <v>0.21299659236608778</v>
      </c>
      <c r="E19" s="3"/>
      <c r="F19" s="29"/>
      <c r="I19" s="26"/>
      <c r="J19" s="27"/>
      <c r="K19" s="27"/>
      <c r="L19" s="27"/>
      <c r="M19" s="27"/>
      <c r="N19" s="28"/>
    </row>
    <row r="20" spans="1:14" x14ac:dyDescent="0.25">
      <c r="A20" s="2"/>
      <c r="B20" s="3"/>
      <c r="C20" s="3" t="s">
        <v>32</v>
      </c>
      <c r="D20" s="3" t="s">
        <v>33</v>
      </c>
      <c r="E20" s="3"/>
      <c r="F20" s="29"/>
      <c r="I20" s="2"/>
      <c r="J20" s="3" t="s">
        <v>28</v>
      </c>
      <c r="K20" s="3"/>
      <c r="L20" s="3"/>
      <c r="M20" s="3">
        <f>TTEST(K23:K26,L23:L26,2,3)</f>
        <v>1.6671700150895949E-3</v>
      </c>
      <c r="N20" s="29"/>
    </row>
    <row r="21" spans="1:14" x14ac:dyDescent="0.25">
      <c r="A21" s="2"/>
      <c r="B21" s="3"/>
      <c r="C21" s="3">
        <v>0.121508</v>
      </c>
      <c r="D21" s="3">
        <v>0.12096800000000001</v>
      </c>
      <c r="E21" s="3"/>
      <c r="F21" s="29"/>
      <c r="I21" s="2"/>
      <c r="J21" s="3"/>
      <c r="K21" s="3"/>
      <c r="L21" s="3"/>
      <c r="M21" s="3"/>
      <c r="N21" s="29"/>
    </row>
    <row r="22" spans="1:14" x14ac:dyDescent="0.25">
      <c r="A22" s="2"/>
      <c r="B22" s="3"/>
      <c r="C22" s="3">
        <v>0.101309</v>
      </c>
      <c r="D22" s="3">
        <v>0.11930399999999999</v>
      </c>
      <c r="E22" s="3"/>
      <c r="F22" s="29"/>
      <c r="I22" s="2"/>
      <c r="J22" s="3"/>
      <c r="K22" s="3" t="s">
        <v>7</v>
      </c>
      <c r="L22" s="3" t="s">
        <v>34</v>
      </c>
      <c r="M22" s="3"/>
      <c r="N22" s="29"/>
    </row>
    <row r="23" spans="1:14" x14ac:dyDescent="0.25">
      <c r="A23" s="2"/>
      <c r="B23" s="3"/>
      <c r="C23" s="3">
        <v>0.14222000000000001</v>
      </c>
      <c r="D23" s="3">
        <v>0.137796</v>
      </c>
      <c r="E23" s="3"/>
      <c r="F23" s="29"/>
      <c r="I23" s="2"/>
      <c r="J23" s="3"/>
      <c r="K23" s="3">
        <v>1.46163</v>
      </c>
      <c r="L23" s="3">
        <v>2.0899899999999998</v>
      </c>
      <c r="M23" s="3"/>
      <c r="N23" s="29"/>
    </row>
    <row r="24" spans="1:14" x14ac:dyDescent="0.25">
      <c r="A24" s="2"/>
      <c r="B24" s="3"/>
      <c r="C24" s="3">
        <v>0.10285</v>
      </c>
      <c r="D24" s="3">
        <v>0.13334599999999999</v>
      </c>
      <c r="E24" s="3"/>
      <c r="F24" s="29"/>
      <c r="I24" s="2"/>
      <c r="J24" s="3"/>
      <c r="K24" s="3">
        <v>1.3600399999999999</v>
      </c>
      <c r="L24" s="3">
        <v>1.7944500000000001</v>
      </c>
      <c r="M24" s="3"/>
      <c r="N24" s="29"/>
    </row>
    <row r="25" spans="1:14" x14ac:dyDescent="0.25">
      <c r="A25" s="2"/>
      <c r="D25" s="3">
        <v>0.13752400000000001</v>
      </c>
      <c r="E25" s="3"/>
      <c r="F25" s="29"/>
      <c r="I25" s="2"/>
      <c r="J25" s="3"/>
      <c r="K25" s="3">
        <v>1.40246</v>
      </c>
      <c r="L25" s="3">
        <v>2.0129100000000002</v>
      </c>
      <c r="M25" s="3"/>
      <c r="N25" s="29"/>
    </row>
    <row r="26" spans="1:14" x14ac:dyDescent="0.25">
      <c r="A26" s="2"/>
      <c r="D26" s="3">
        <v>0.14507300000000001</v>
      </c>
      <c r="E26" s="3"/>
      <c r="F26" s="29"/>
      <c r="I26" s="2"/>
      <c r="J26" s="3"/>
      <c r="K26" s="3">
        <v>1.4233100000000001</v>
      </c>
      <c r="L26" s="3">
        <v>2.0311900000000001</v>
      </c>
      <c r="M26" s="3"/>
      <c r="N26" s="29"/>
    </row>
    <row r="27" spans="1:14" x14ac:dyDescent="0.25">
      <c r="A27" s="2"/>
      <c r="B27" s="3" t="s">
        <v>30</v>
      </c>
      <c r="C27" s="20">
        <f>AVERAGE(C21:C24)</f>
        <v>0.11697175</v>
      </c>
      <c r="D27" s="20">
        <f>AVERAGE(D21:D26)</f>
        <v>0.13233516666666664</v>
      </c>
      <c r="E27" s="3"/>
      <c r="F27" s="29"/>
      <c r="I27" s="2"/>
      <c r="J27" s="3" t="s">
        <v>30</v>
      </c>
      <c r="K27" s="3">
        <f>AVERAGE(K23:K26)</f>
        <v>1.4118600000000001</v>
      </c>
      <c r="L27" s="3">
        <f>AVERAGE(L23:L26)</f>
        <v>1.982135</v>
      </c>
      <c r="M27" s="3"/>
      <c r="N27" s="29"/>
    </row>
    <row r="28" spans="1:14" x14ac:dyDescent="0.25">
      <c r="A28" s="2"/>
      <c r="B28" s="3" t="s">
        <v>31</v>
      </c>
      <c r="C28" s="20">
        <f>STDEV(C21:C24)</f>
        <v>1.9172873656549221E-2</v>
      </c>
      <c r="D28" s="20">
        <f>STDEV(D21:D26)</f>
        <v>1.0188647180399699E-2</v>
      </c>
      <c r="E28" s="3"/>
      <c r="F28" s="29"/>
      <c r="I28" s="2"/>
      <c r="J28" s="3" t="s">
        <v>31</v>
      </c>
      <c r="K28" s="3">
        <f>STDEV(K23:K26)</f>
        <v>4.2354959567918404E-2</v>
      </c>
      <c r="L28" s="3">
        <f>STDEV(L23:L26)</f>
        <v>0.12937265798202227</v>
      </c>
      <c r="M28" s="3"/>
      <c r="N28" s="29"/>
    </row>
    <row r="29" spans="1:14" x14ac:dyDescent="0.25">
      <c r="A29" s="2"/>
      <c r="B29" s="3" t="s">
        <v>3</v>
      </c>
      <c r="C29" s="20">
        <f>C28/(SQRT(4))</f>
        <v>9.5864368282746106E-3</v>
      </c>
      <c r="D29" s="1">
        <f>D28/SQRT(6)</f>
        <v>4.1594977935376356E-3</v>
      </c>
      <c r="E29" s="3"/>
      <c r="F29" s="29"/>
      <c r="I29" s="2"/>
      <c r="J29" s="3" t="s">
        <v>3</v>
      </c>
      <c r="K29" s="3">
        <f>K28/(SQRT(COUNT(K23:K26)))</f>
        <v>2.1177479783959202E-2</v>
      </c>
      <c r="L29" s="3">
        <f>L28/(SQRT(COUNT(L23:L26)))</f>
        <v>6.4686328991011136E-2</v>
      </c>
      <c r="M29" s="3"/>
      <c r="N29" s="29"/>
    </row>
    <row r="30" spans="1:14" x14ac:dyDescent="0.25">
      <c r="A30" s="2"/>
      <c r="B30" s="3"/>
      <c r="C30" s="3"/>
      <c r="D30" s="3"/>
      <c r="E30" s="3"/>
      <c r="F30" s="29"/>
      <c r="I30" s="2"/>
      <c r="J30" s="3"/>
      <c r="K30" s="3"/>
      <c r="L30" s="3"/>
      <c r="M30" s="3"/>
      <c r="N30" s="29"/>
    </row>
    <row r="31" spans="1:14" ht="15.75" thickBot="1" x14ac:dyDescent="0.3">
      <c r="A31" s="2"/>
      <c r="B31" s="3"/>
      <c r="C31" s="3"/>
      <c r="E31" s="3"/>
      <c r="F31" s="29"/>
      <c r="I31" s="4"/>
      <c r="J31" s="5"/>
      <c r="K31" s="5"/>
      <c r="L31" s="5"/>
      <c r="M31" s="5"/>
      <c r="N31" s="30"/>
    </row>
    <row r="32" spans="1:14" ht="15.75" thickBot="1" x14ac:dyDescent="0.3">
      <c r="A32" s="2"/>
      <c r="B32" s="3"/>
      <c r="C32" s="3"/>
      <c r="D32" s="3"/>
      <c r="E32" s="3"/>
      <c r="F32" s="29"/>
    </row>
    <row r="33" spans="1:14" ht="15.75" thickBot="1" x14ac:dyDescent="0.3">
      <c r="A33" s="4"/>
      <c r="B33" s="5"/>
      <c r="C33" s="5"/>
      <c r="D33" s="5"/>
      <c r="E33" s="5"/>
      <c r="F33" s="30"/>
      <c r="I33" s="26"/>
      <c r="J33" s="27"/>
      <c r="K33" s="27"/>
      <c r="L33" s="27"/>
      <c r="M33" s="27"/>
      <c r="N33" s="28"/>
    </row>
    <row r="34" spans="1:14" ht="15.75" thickBot="1" x14ac:dyDescent="0.3">
      <c r="I34" s="2"/>
      <c r="J34" s="3"/>
      <c r="K34" s="3" t="s">
        <v>26</v>
      </c>
      <c r="L34" s="3"/>
      <c r="M34" s="3"/>
      <c r="N34" s="29">
        <f>TTEST(K37:K42,L37:L42,2,3)</f>
        <v>4.2219303455139262E-5</v>
      </c>
    </row>
    <row r="35" spans="1:14" x14ac:dyDescent="0.25">
      <c r="A35" s="26"/>
      <c r="B35" s="27"/>
      <c r="C35" s="27"/>
      <c r="D35" s="27"/>
      <c r="E35" s="27"/>
      <c r="F35" s="28"/>
      <c r="I35" s="2"/>
      <c r="J35" s="3"/>
      <c r="K35" s="3"/>
      <c r="L35" s="3"/>
      <c r="M35" s="3"/>
      <c r="N35" s="29"/>
    </row>
    <row r="36" spans="1:14" x14ac:dyDescent="0.25">
      <c r="A36" s="2"/>
      <c r="B36" s="3"/>
      <c r="C36" s="3"/>
      <c r="D36" s="3"/>
      <c r="E36" s="3"/>
      <c r="F36" s="29"/>
      <c r="I36" s="2"/>
      <c r="J36" s="3"/>
      <c r="K36" s="3" t="s">
        <v>37</v>
      </c>
      <c r="L36" s="3" t="s">
        <v>35</v>
      </c>
      <c r="M36" s="3"/>
      <c r="N36" s="29"/>
    </row>
    <row r="37" spans="1:14" x14ac:dyDescent="0.25">
      <c r="A37" s="2"/>
      <c r="B37" s="3" t="s">
        <v>23</v>
      </c>
      <c r="C37" s="3"/>
      <c r="D37" s="3"/>
      <c r="E37" s="3">
        <f>TTEST(C41:C45,D41:D44,2,3)</f>
        <v>1.8661773780572861E-3</v>
      </c>
      <c r="F37" s="29"/>
      <c r="I37" s="2"/>
      <c r="J37" s="3"/>
      <c r="K37" s="3">
        <v>208.04900000000001</v>
      </c>
      <c r="L37" s="3">
        <v>138.22800000000001</v>
      </c>
      <c r="M37" s="3"/>
      <c r="N37" s="29"/>
    </row>
    <row r="38" spans="1:14" x14ac:dyDescent="0.25">
      <c r="A38" s="2"/>
      <c r="B38" s="3"/>
      <c r="C38" s="3"/>
      <c r="D38" s="3"/>
      <c r="E38" s="3"/>
      <c r="F38" s="29"/>
      <c r="I38" s="2"/>
      <c r="J38" s="3"/>
      <c r="K38" s="3">
        <v>202.39</v>
      </c>
      <c r="L38" s="3">
        <v>130.965</v>
      </c>
      <c r="M38" s="3"/>
      <c r="N38" s="29"/>
    </row>
    <row r="39" spans="1:14" x14ac:dyDescent="0.25">
      <c r="A39" s="2"/>
      <c r="B39" s="3"/>
      <c r="C39" s="3"/>
      <c r="D39" s="3"/>
      <c r="E39" s="3"/>
      <c r="F39" s="29"/>
      <c r="I39" s="2"/>
      <c r="J39" s="3"/>
      <c r="K39" s="3">
        <v>175.751</v>
      </c>
      <c r="L39" s="3">
        <v>138.185</v>
      </c>
      <c r="M39" s="3"/>
      <c r="N39" s="29"/>
    </row>
    <row r="40" spans="1:14" x14ac:dyDescent="0.25">
      <c r="A40" s="2"/>
      <c r="B40" s="3"/>
      <c r="C40" s="3" t="s">
        <v>7</v>
      </c>
      <c r="D40" s="3" t="s">
        <v>33</v>
      </c>
      <c r="E40" s="3"/>
      <c r="F40" s="29"/>
      <c r="I40" s="2"/>
      <c r="J40" s="3"/>
      <c r="K40" s="3">
        <v>185.51300000000001</v>
      </c>
      <c r="L40" s="3">
        <v>125.756</v>
      </c>
      <c r="M40" s="3"/>
      <c r="N40" s="29"/>
    </row>
    <row r="41" spans="1:14" x14ac:dyDescent="0.25">
      <c r="A41" s="2"/>
      <c r="B41" s="3"/>
      <c r="C41" s="3">
        <v>9.1302999999999995E-2</v>
      </c>
      <c r="D41" s="3">
        <v>1.4382499999999999E-2</v>
      </c>
      <c r="E41" s="3"/>
      <c r="F41" s="29"/>
      <c r="I41" s="2"/>
      <c r="J41" s="3"/>
      <c r="K41" s="3">
        <v>180.35900000000001</v>
      </c>
      <c r="L41" s="3">
        <v>134.21</v>
      </c>
      <c r="M41" s="3"/>
      <c r="N41" s="29"/>
    </row>
    <row r="42" spans="1:14" x14ac:dyDescent="0.25">
      <c r="A42" s="2"/>
      <c r="B42" s="3"/>
      <c r="C42" s="3">
        <v>9.0027300000000005E-2</v>
      </c>
      <c r="D42" s="3">
        <v>1.03772E-2</v>
      </c>
      <c r="E42" s="3"/>
      <c r="F42" s="29"/>
      <c r="I42" s="2"/>
      <c r="J42" s="3"/>
      <c r="K42" s="3">
        <v>174.24</v>
      </c>
      <c r="L42" s="3">
        <v>120.895</v>
      </c>
      <c r="M42" s="3"/>
      <c r="N42" s="29"/>
    </row>
    <row r="43" spans="1:14" x14ac:dyDescent="0.25">
      <c r="A43" s="2"/>
      <c r="B43" s="3"/>
      <c r="C43" s="3">
        <v>0.14319200000000001</v>
      </c>
      <c r="D43" s="3">
        <v>1.15122E-2</v>
      </c>
      <c r="E43" s="3"/>
      <c r="F43" s="29"/>
      <c r="I43" s="2"/>
      <c r="J43" s="3" t="s">
        <v>30</v>
      </c>
      <c r="K43" s="3">
        <f>AVERAGE(K37:K42)</f>
        <v>187.71700000000001</v>
      </c>
      <c r="L43" s="3">
        <f>AVERAGE(L37:L42)</f>
        <v>131.37316666666666</v>
      </c>
      <c r="M43" s="3"/>
      <c r="N43" s="29"/>
    </row>
    <row r="44" spans="1:14" x14ac:dyDescent="0.25">
      <c r="A44" s="2"/>
      <c r="B44" s="3"/>
      <c r="C44" s="3">
        <v>0.12331300000000001</v>
      </c>
      <c r="D44" s="3">
        <v>1.9620499999999999E-2</v>
      </c>
      <c r="E44" s="3"/>
      <c r="F44" s="29"/>
      <c r="I44" s="2"/>
      <c r="J44" s="3" t="s">
        <v>31</v>
      </c>
      <c r="K44" s="3">
        <f>STDEV(K37:K42)</f>
        <v>14.23024678633508</v>
      </c>
      <c r="L44" s="3">
        <f>STDEV(L37:L42)</f>
        <v>6.9706323218677033</v>
      </c>
      <c r="M44" s="3"/>
      <c r="N44" s="29"/>
    </row>
    <row r="45" spans="1:14" x14ac:dyDescent="0.25">
      <c r="A45" s="2"/>
      <c r="B45" s="3"/>
      <c r="C45" s="3">
        <v>7.2252200000000003E-2</v>
      </c>
      <c r="E45" s="3"/>
      <c r="F45" s="29"/>
      <c r="I45" s="2"/>
      <c r="J45" s="3" t="s">
        <v>3</v>
      </c>
      <c r="K45" s="3">
        <f>K44/SQRT(6)</f>
        <v>5.8094739234001773</v>
      </c>
      <c r="L45" s="3">
        <f>L44/SQRT(6)</f>
        <v>2.8457487288546384</v>
      </c>
      <c r="M45" s="3"/>
      <c r="N45" s="29"/>
    </row>
    <row r="46" spans="1:14" x14ac:dyDescent="0.25">
      <c r="A46" s="2"/>
      <c r="B46" s="3"/>
      <c r="E46" s="3"/>
      <c r="F46" s="29"/>
      <c r="I46" s="2"/>
      <c r="J46" s="3"/>
      <c r="K46" s="3"/>
      <c r="L46" s="3"/>
      <c r="M46" s="3"/>
      <c r="N46" s="29"/>
    </row>
    <row r="47" spans="1:14" x14ac:dyDescent="0.25">
      <c r="A47" s="2"/>
      <c r="B47" s="3" t="s">
        <v>30</v>
      </c>
      <c r="C47" s="20">
        <f>AVERAGE(C41:C45)</f>
        <v>0.10401750000000001</v>
      </c>
      <c r="D47" s="1">
        <f>AVERAGE(D41:D44)</f>
        <v>1.3973099999999999E-2</v>
      </c>
      <c r="E47" s="3"/>
      <c r="F47" s="29"/>
      <c r="I47" s="2"/>
      <c r="J47" s="3"/>
      <c r="K47" s="3"/>
      <c r="L47" s="3"/>
      <c r="M47" s="3"/>
      <c r="N47" s="29"/>
    </row>
    <row r="48" spans="1:14" x14ac:dyDescent="0.25">
      <c r="A48" s="2"/>
      <c r="B48" s="3" t="s">
        <v>31</v>
      </c>
      <c r="C48" s="20">
        <f>STDEV(C41:C45)</f>
        <v>2.8606713638934449E-2</v>
      </c>
      <c r="D48" s="1">
        <f>STDEV(D41:D44)</f>
        <v>4.1250155854251087E-3</v>
      </c>
      <c r="E48" s="3"/>
      <c r="F48" s="29"/>
      <c r="I48" s="2"/>
      <c r="J48" s="3"/>
      <c r="K48" s="3"/>
      <c r="L48" s="3"/>
      <c r="M48" s="3"/>
      <c r="N48" s="29"/>
    </row>
    <row r="49" spans="1:14" ht="15.75" thickBot="1" x14ac:dyDescent="0.3">
      <c r="A49" s="2"/>
      <c r="B49" s="3" t="s">
        <v>3</v>
      </c>
      <c r="C49" s="20">
        <f>C48/SQRT(5)</f>
        <v>1.279331126190556E-2</v>
      </c>
      <c r="D49" s="1">
        <f>D48/SQRT(4)</f>
        <v>2.0625077927125543E-3</v>
      </c>
      <c r="E49" s="3"/>
      <c r="F49" s="29"/>
      <c r="I49" s="4"/>
      <c r="J49" s="5"/>
      <c r="K49" s="5"/>
      <c r="L49" s="5"/>
      <c r="M49" s="5"/>
      <c r="N49" s="30"/>
    </row>
    <row r="50" spans="1:14" ht="15.75" thickBot="1" x14ac:dyDescent="0.3">
      <c r="A50" s="2"/>
      <c r="B50" s="3"/>
      <c r="C50" s="3"/>
      <c r="D50" s="3"/>
      <c r="E50" s="3"/>
      <c r="F50" s="29"/>
    </row>
    <row r="51" spans="1:14" x14ac:dyDescent="0.25">
      <c r="A51" s="2"/>
      <c r="B51" s="3"/>
      <c r="C51" s="3"/>
      <c r="D51" s="3"/>
      <c r="E51" s="3"/>
      <c r="F51" s="29"/>
      <c r="I51" s="26"/>
      <c r="J51" s="27"/>
      <c r="K51" s="27"/>
      <c r="L51" s="27"/>
      <c r="M51" s="27"/>
      <c r="N51" s="28"/>
    </row>
    <row r="52" spans="1:14" ht="15.75" thickBot="1" x14ac:dyDescent="0.3">
      <c r="A52" s="4"/>
      <c r="B52" s="5"/>
      <c r="C52" s="5"/>
      <c r="D52" s="5"/>
      <c r="E52" s="5"/>
      <c r="F52" s="30"/>
      <c r="I52" s="2"/>
      <c r="J52" s="3"/>
      <c r="K52" s="3"/>
      <c r="L52" s="3"/>
      <c r="M52" s="3"/>
      <c r="N52" s="29"/>
    </row>
    <row r="53" spans="1:14" ht="15.75" thickBot="1" x14ac:dyDescent="0.3">
      <c r="I53" s="2"/>
      <c r="J53" s="3"/>
      <c r="K53" s="3" t="s">
        <v>27</v>
      </c>
      <c r="L53" s="3"/>
      <c r="M53" s="3"/>
      <c r="N53" s="29">
        <f>TTEST(K56:K61,M56:M61,2,3)</f>
        <v>0.36822132388684425</v>
      </c>
    </row>
    <row r="54" spans="1:14" x14ac:dyDescent="0.25">
      <c r="B54" s="26"/>
      <c r="C54" s="27"/>
      <c r="D54" s="27"/>
      <c r="E54" s="27"/>
      <c r="F54" s="27"/>
      <c r="G54" s="28"/>
      <c r="I54" s="2"/>
      <c r="J54" s="3"/>
      <c r="K54" s="3"/>
      <c r="L54" s="3"/>
      <c r="M54" s="3"/>
      <c r="N54" s="29"/>
    </row>
    <row r="55" spans="1:14" x14ac:dyDescent="0.25">
      <c r="B55" s="2"/>
      <c r="C55" s="3" t="s">
        <v>24</v>
      </c>
      <c r="D55" s="3"/>
      <c r="E55" s="3"/>
      <c r="F55" s="3">
        <f>TTEST(D58:D63,E58:E61,2,3)</f>
        <v>0.5677683474327001</v>
      </c>
      <c r="G55" s="29"/>
      <c r="I55" s="2"/>
      <c r="J55" s="3"/>
      <c r="K55" s="3" t="s">
        <v>38</v>
      </c>
      <c r="L55" s="3"/>
      <c r="M55" s="3" t="s">
        <v>34</v>
      </c>
      <c r="N55" s="29"/>
    </row>
    <row r="56" spans="1:14" x14ac:dyDescent="0.25">
      <c r="B56" s="2"/>
      <c r="C56" s="3"/>
      <c r="D56" s="3"/>
      <c r="E56" s="3"/>
      <c r="F56" s="3"/>
      <c r="G56" s="29"/>
      <c r="I56" s="2"/>
      <c r="J56" s="3"/>
      <c r="K56" s="3">
        <v>0.442075</v>
      </c>
      <c r="L56" s="3"/>
      <c r="M56" s="3">
        <v>0.44966800000000001</v>
      </c>
      <c r="N56" s="29"/>
    </row>
    <row r="57" spans="1:14" x14ac:dyDescent="0.25">
      <c r="B57" s="2"/>
      <c r="C57" s="3"/>
      <c r="D57" s="3" t="s">
        <v>7</v>
      </c>
      <c r="E57" s="3" t="s">
        <v>34</v>
      </c>
      <c r="F57" s="3"/>
      <c r="G57" s="29"/>
      <c r="I57" s="2"/>
      <c r="J57" s="3"/>
      <c r="K57" s="3">
        <v>0.39161600000000002</v>
      </c>
      <c r="L57" s="3"/>
      <c r="M57" s="3">
        <v>0.45739200000000002</v>
      </c>
      <c r="N57" s="29"/>
    </row>
    <row r="58" spans="1:14" x14ac:dyDescent="0.25">
      <c r="B58" s="2"/>
      <c r="C58" s="3"/>
      <c r="D58" s="3">
        <v>2.8832800000000001</v>
      </c>
      <c r="E58" s="3">
        <v>3.0152899999999998</v>
      </c>
      <c r="F58" s="3"/>
      <c r="G58" s="29"/>
      <c r="I58" s="2"/>
      <c r="J58" s="3"/>
      <c r="K58" s="3">
        <v>0.42580499999999999</v>
      </c>
      <c r="L58" s="3"/>
      <c r="M58" s="3">
        <v>0.46053100000000002</v>
      </c>
      <c r="N58" s="29"/>
    </row>
    <row r="59" spans="1:14" x14ac:dyDescent="0.25">
      <c r="B59" s="2"/>
      <c r="C59" s="3"/>
      <c r="D59" s="3">
        <v>3.27765</v>
      </c>
      <c r="E59" s="3">
        <v>2.9803099999999998</v>
      </c>
      <c r="F59" s="3"/>
      <c r="G59" s="29"/>
      <c r="I59" s="2"/>
      <c r="J59" s="3"/>
      <c r="K59" s="3">
        <v>0.43593599999999999</v>
      </c>
      <c r="L59" s="3"/>
      <c r="M59" s="3">
        <v>0.377052</v>
      </c>
      <c r="N59" s="29"/>
    </row>
    <row r="60" spans="1:14" x14ac:dyDescent="0.25">
      <c r="B60" s="2"/>
      <c r="C60" s="3"/>
      <c r="D60" s="3">
        <v>1.8664000000000001</v>
      </c>
      <c r="E60" s="3">
        <v>2.53349</v>
      </c>
      <c r="F60" s="3"/>
      <c r="G60" s="29"/>
      <c r="I60" s="2"/>
      <c r="J60" s="3"/>
      <c r="K60" s="3">
        <v>0.45788000000000001</v>
      </c>
      <c r="L60" s="3"/>
      <c r="M60" s="3">
        <v>0.327129</v>
      </c>
      <c r="N60" s="29"/>
    </row>
    <row r="61" spans="1:14" x14ac:dyDescent="0.25">
      <c r="B61" s="2"/>
      <c r="C61" s="3"/>
      <c r="D61" s="3">
        <v>2.3426999999999998</v>
      </c>
      <c r="E61" s="3">
        <v>2.21991</v>
      </c>
      <c r="F61" s="3"/>
      <c r="G61" s="29"/>
      <c r="I61" s="2"/>
      <c r="J61" s="3"/>
      <c r="K61" s="3">
        <v>0.442658</v>
      </c>
      <c r="L61" s="3"/>
      <c r="M61" s="3">
        <v>0.384104</v>
      </c>
      <c r="N61" s="29"/>
    </row>
    <row r="62" spans="1:14" x14ac:dyDescent="0.25">
      <c r="B62" s="2"/>
      <c r="C62" s="3"/>
      <c r="D62" s="3">
        <v>2.8376999999999999</v>
      </c>
      <c r="E62" s="3"/>
      <c r="F62" s="3"/>
      <c r="G62" s="29"/>
      <c r="I62" s="2"/>
      <c r="J62" s="3" t="s">
        <v>30</v>
      </c>
      <c r="K62" s="3">
        <f>AVERAGE(K56:K61)</f>
        <v>0.43266166666666656</v>
      </c>
      <c r="L62" s="3"/>
      <c r="M62" s="3">
        <f>AVERAGE(M56:M61)</f>
        <v>0.40931266666666666</v>
      </c>
      <c r="N62" s="29"/>
    </row>
    <row r="63" spans="1:14" x14ac:dyDescent="0.25">
      <c r="B63" s="2"/>
      <c r="C63" s="3"/>
      <c r="D63" s="3">
        <v>1.8135399999999999</v>
      </c>
      <c r="E63" s="3"/>
      <c r="F63" s="3"/>
      <c r="G63" s="29"/>
      <c r="I63" s="2"/>
      <c r="J63" s="3" t="s">
        <v>31</v>
      </c>
      <c r="K63" s="3">
        <f>STDEV(K56:K61)</f>
        <v>2.2658260080303309E-2</v>
      </c>
      <c r="L63" s="3"/>
      <c r="M63" s="3">
        <f>STDEV(M56:M61)</f>
        <v>5.4761072756719348E-2</v>
      </c>
      <c r="N63" s="29"/>
    </row>
    <row r="64" spans="1:14" x14ac:dyDescent="0.25">
      <c r="B64" s="2"/>
      <c r="C64" s="3" t="s">
        <v>30</v>
      </c>
      <c r="D64" s="3">
        <f>AVERAGE(D58:D63)</f>
        <v>2.5035449999999999</v>
      </c>
      <c r="E64" s="3">
        <f>AVERAGE(E58:E61)</f>
        <v>2.6872500000000001</v>
      </c>
      <c r="F64" s="3"/>
      <c r="G64" s="29"/>
      <c r="I64" s="2"/>
      <c r="J64" s="3" t="s">
        <v>3</v>
      </c>
      <c r="K64" s="3">
        <f>K63/SQRT(COUNT(K56:K61))</f>
        <v>9.2501959426694175E-3</v>
      </c>
      <c r="L64" s="3"/>
      <c r="M64" s="3">
        <f>M63/SQRT(COUNT(M56:M61))</f>
        <v>2.2356114336897898E-2</v>
      </c>
      <c r="N64" s="29"/>
    </row>
    <row r="65" spans="1:19" ht="15.75" thickBot="1" x14ac:dyDescent="0.3">
      <c r="B65" s="2"/>
      <c r="C65" s="3" t="s">
        <v>31</v>
      </c>
      <c r="D65" s="3">
        <f>STDEV(D58:D63)</f>
        <v>0.59380612161714874</v>
      </c>
      <c r="E65" s="3">
        <f>STDEV(E58:E61)</f>
        <v>0.38102634134662999</v>
      </c>
      <c r="F65" s="3"/>
      <c r="G65" s="29"/>
      <c r="I65" s="4"/>
      <c r="J65" s="5"/>
      <c r="K65" s="5"/>
      <c r="L65" s="5"/>
      <c r="M65" s="5"/>
      <c r="N65" s="30"/>
    </row>
    <row r="66" spans="1:19" x14ac:dyDescent="0.25">
      <c r="B66" s="2"/>
      <c r="C66" s="3" t="s">
        <v>3</v>
      </c>
      <c r="D66" s="3">
        <f>D65/SQRT(COUNT(D58:D63))</f>
        <v>0.24242033401717772</v>
      </c>
      <c r="E66" s="3">
        <f>E65/SQRT(COUNT(E58:E63))</f>
        <v>0.190513170673315</v>
      </c>
      <c r="F66" s="3"/>
      <c r="G66" s="29"/>
    </row>
    <row r="67" spans="1:19" x14ac:dyDescent="0.25">
      <c r="B67" s="2"/>
      <c r="C67" s="3"/>
      <c r="D67" s="3"/>
      <c r="E67" s="3"/>
      <c r="F67" s="3"/>
      <c r="G67" s="29"/>
    </row>
    <row r="68" spans="1:19" x14ac:dyDescent="0.25">
      <c r="B68" s="2"/>
      <c r="C68" s="3"/>
      <c r="D68" s="3"/>
      <c r="E68" s="3"/>
      <c r="F68" s="3"/>
      <c r="G68" s="29"/>
    </row>
    <row r="69" spans="1:19" ht="15.75" thickBot="1" x14ac:dyDescent="0.3">
      <c r="B69" s="2"/>
      <c r="C69" s="3"/>
      <c r="D69" s="3"/>
      <c r="E69" s="3"/>
      <c r="F69" s="3"/>
      <c r="G69" s="29"/>
    </row>
    <row r="70" spans="1:19" ht="15.75" thickBot="1" x14ac:dyDescent="0.3">
      <c r="B70" s="4"/>
      <c r="C70" s="5"/>
      <c r="D70" s="5"/>
      <c r="E70" s="5"/>
      <c r="F70" s="5"/>
      <c r="G70" s="30"/>
      <c r="I70" s="26"/>
      <c r="J70" s="27"/>
      <c r="K70" s="27"/>
      <c r="L70" s="27"/>
      <c r="M70" s="27"/>
      <c r="N70" s="27"/>
      <c r="O70" s="27"/>
      <c r="P70" s="27"/>
      <c r="Q70" s="27"/>
      <c r="R70" s="27"/>
      <c r="S70" s="28"/>
    </row>
    <row r="71" spans="1:19" ht="15.75" thickBot="1" x14ac:dyDescent="0.3">
      <c r="I71" s="2"/>
      <c r="J71" s="3"/>
      <c r="K71" s="3"/>
      <c r="L71" s="3"/>
      <c r="M71" s="3"/>
      <c r="N71" s="3"/>
      <c r="O71" s="3"/>
      <c r="P71" s="3"/>
      <c r="Q71" s="3"/>
      <c r="R71" s="3"/>
      <c r="S71" s="29"/>
    </row>
    <row r="72" spans="1:19" x14ac:dyDescent="0.25">
      <c r="A72" s="26"/>
      <c r="B72" s="27"/>
      <c r="C72" s="27"/>
      <c r="D72" s="27"/>
      <c r="E72" s="27"/>
      <c r="F72" s="28"/>
      <c r="I72" s="2"/>
      <c r="J72" s="3"/>
      <c r="K72" s="3" t="s">
        <v>29</v>
      </c>
      <c r="L72" s="3"/>
      <c r="M72" s="3"/>
      <c r="N72" s="3"/>
      <c r="O72" s="3">
        <f>TTEST(K76:K80,P76:P81,2,3)</f>
        <v>3.4646695406910261E-2</v>
      </c>
      <c r="P72" s="3"/>
      <c r="Q72" s="3"/>
      <c r="R72" s="3"/>
      <c r="S72" s="29"/>
    </row>
    <row r="73" spans="1:19" x14ac:dyDescent="0.25">
      <c r="A73" s="2"/>
      <c r="B73" s="3"/>
      <c r="C73" s="3"/>
      <c r="D73" s="3"/>
      <c r="E73" s="3"/>
      <c r="F73" s="29"/>
      <c r="I73" s="2"/>
      <c r="J73" s="3"/>
      <c r="K73" s="3" t="s">
        <v>19</v>
      </c>
      <c r="L73" s="3"/>
      <c r="M73" s="3"/>
      <c r="N73" s="3"/>
      <c r="O73" s="3">
        <f>TTEST(M76:M80,R76:R81,2,3)</f>
        <v>5.0224478529788258E-2</v>
      </c>
      <c r="P73" s="3"/>
      <c r="Q73" s="3"/>
      <c r="R73" s="3"/>
      <c r="S73" s="29"/>
    </row>
    <row r="74" spans="1:19" x14ac:dyDescent="0.25">
      <c r="A74" s="2"/>
      <c r="B74" s="3" t="s">
        <v>25</v>
      </c>
      <c r="C74" s="3"/>
      <c r="D74" s="3"/>
      <c r="E74" s="25">
        <f>TTEST(C77:C80,D77:D80,2,3)</f>
        <v>3.826727973899368E-2</v>
      </c>
      <c r="F74" s="29"/>
      <c r="I74" s="2"/>
      <c r="J74" s="3"/>
      <c r="K74" s="3" t="s">
        <v>7</v>
      </c>
      <c r="L74" s="3"/>
      <c r="M74" s="3"/>
      <c r="N74" s="3"/>
      <c r="O74" s="3" t="s">
        <v>33</v>
      </c>
      <c r="P74" s="3"/>
      <c r="Q74" s="3"/>
      <c r="R74" s="3"/>
      <c r="S74" s="29"/>
    </row>
    <row r="75" spans="1:19" x14ac:dyDescent="0.25">
      <c r="A75" s="2"/>
      <c r="B75" s="3"/>
      <c r="C75" s="3"/>
      <c r="D75" s="3"/>
      <c r="E75" s="3"/>
      <c r="F75" s="29"/>
      <c r="I75" s="2"/>
      <c r="J75" s="3"/>
      <c r="K75" s="3" t="s">
        <v>36</v>
      </c>
      <c r="L75" s="3" t="s">
        <v>39</v>
      </c>
      <c r="M75" s="3" t="s">
        <v>40</v>
      </c>
      <c r="N75" s="3"/>
      <c r="O75" s="3"/>
      <c r="P75" s="3" t="s">
        <v>36</v>
      </c>
      <c r="Q75" s="3" t="s">
        <v>39</v>
      </c>
      <c r="R75" s="3" t="s">
        <v>40</v>
      </c>
      <c r="S75" s="29"/>
    </row>
    <row r="76" spans="1:19" x14ac:dyDescent="0.25">
      <c r="A76" s="2"/>
      <c r="B76" s="3"/>
      <c r="C76" s="3" t="s">
        <v>32</v>
      </c>
      <c r="D76" s="3" t="s">
        <v>34</v>
      </c>
      <c r="E76" s="3"/>
      <c r="F76" s="29"/>
      <c r="I76" s="2"/>
      <c r="J76" s="3"/>
      <c r="K76" s="3">
        <v>1.9365500000000001E-2</v>
      </c>
      <c r="L76" s="3">
        <v>0.95675186950215674</v>
      </c>
      <c r="M76" s="3">
        <v>1.9567518695021566</v>
      </c>
      <c r="N76" s="3"/>
      <c r="O76" s="3"/>
      <c r="P76" s="3">
        <v>3.3031900000000001E-3</v>
      </c>
      <c r="Q76" s="3">
        <v>0.79304683903171869</v>
      </c>
      <c r="R76" s="3">
        <v>1.7930468390317187</v>
      </c>
      <c r="S76" s="29"/>
    </row>
    <row r="77" spans="1:19" x14ac:dyDescent="0.25">
      <c r="A77" s="2"/>
      <c r="B77" s="3"/>
      <c r="C77" s="3">
        <v>1.47831</v>
      </c>
      <c r="D77" s="3">
        <v>0.85560000000000003</v>
      </c>
      <c r="E77" s="3"/>
      <c r="F77" s="29"/>
      <c r="I77" s="2"/>
      <c r="J77" s="3"/>
      <c r="K77" s="3">
        <v>5.0058400000000003E-2</v>
      </c>
      <c r="L77" s="3">
        <v>0.74122478067952802</v>
      </c>
      <c r="M77" s="3">
        <v>1.7412247806795282</v>
      </c>
      <c r="N77" s="3"/>
      <c r="O77" s="3"/>
      <c r="P77" s="3">
        <v>3.52535E-3</v>
      </c>
      <c r="Q77" s="3">
        <v>1.0649614037086621</v>
      </c>
      <c r="R77" s="3">
        <v>2.0649614037086619</v>
      </c>
      <c r="S77" s="29"/>
    </row>
    <row r="78" spans="1:19" x14ac:dyDescent="0.25">
      <c r="A78" s="2"/>
      <c r="B78" s="3"/>
      <c r="C78" s="3">
        <v>2.2330000000000001</v>
      </c>
      <c r="D78" s="3">
        <v>0.92905099999999996</v>
      </c>
      <c r="E78" s="3"/>
      <c r="F78" s="29"/>
      <c r="I78" s="2"/>
      <c r="J78" s="3"/>
      <c r="K78" s="3">
        <v>2.7290100000000001E-2</v>
      </c>
      <c r="L78" s="3">
        <v>0.81793098491830796</v>
      </c>
      <c r="M78" s="3">
        <v>1.8179309849183078</v>
      </c>
      <c r="N78" s="3"/>
      <c r="O78" s="3"/>
      <c r="P78" s="3">
        <v>2.7203399999999999E-3</v>
      </c>
      <c r="Q78" s="3">
        <v>0.79263768002482815</v>
      </c>
      <c r="R78" s="3">
        <v>1.7926376800248283</v>
      </c>
      <c r="S78" s="29"/>
    </row>
    <row r="79" spans="1:19" x14ac:dyDescent="0.25">
      <c r="A79" s="2"/>
      <c r="B79" s="3"/>
      <c r="C79" s="3">
        <v>1.6169500000000001</v>
      </c>
      <c r="D79" s="3">
        <v>1.0099499999999999</v>
      </c>
      <c r="E79" s="3"/>
      <c r="F79" s="29"/>
      <c r="I79" s="2"/>
      <c r="J79" s="3"/>
      <c r="K79" s="3">
        <v>2.0764999999999999E-2</v>
      </c>
      <c r="L79" s="3">
        <v>0.76951957860468823</v>
      </c>
      <c r="M79" s="3">
        <v>1.769519578604688</v>
      </c>
      <c r="N79" s="3"/>
      <c r="O79" s="3"/>
      <c r="P79" s="3">
        <v>2.6637900000000001E-3</v>
      </c>
      <c r="Q79" s="3">
        <v>0.96812409129428034</v>
      </c>
      <c r="R79" s="3">
        <v>1.9681240912942803</v>
      </c>
      <c r="S79" s="29"/>
    </row>
    <row r="80" spans="1:19" x14ac:dyDescent="0.25">
      <c r="A80" s="2"/>
      <c r="B80" s="3"/>
      <c r="C80" s="3">
        <v>2.5207199999999998</v>
      </c>
      <c r="D80" s="3">
        <v>1.6837299999999999</v>
      </c>
      <c r="E80" s="3"/>
      <c r="F80" s="29"/>
      <c r="I80" s="2"/>
      <c r="J80" s="3"/>
      <c r="L80" s="3">
        <v>0.57200754392521758</v>
      </c>
      <c r="M80" s="3">
        <v>1.5720075439252175</v>
      </c>
      <c r="N80" s="3"/>
      <c r="O80" s="3"/>
      <c r="P80" s="3">
        <v>3.3972400000000002E-3</v>
      </c>
      <c r="Q80" s="3">
        <v>1.2421122870177834</v>
      </c>
      <c r="R80" s="3">
        <v>2.2421122870177834</v>
      </c>
      <c r="S80" s="29"/>
    </row>
    <row r="81" spans="1:19" x14ac:dyDescent="0.25">
      <c r="A81" s="2"/>
      <c r="B81" s="3"/>
      <c r="C81" s="3"/>
      <c r="E81" s="3"/>
      <c r="F81" s="29"/>
      <c r="I81" s="2"/>
      <c r="J81" s="3"/>
      <c r="N81" s="3"/>
      <c r="O81" s="3"/>
      <c r="P81" s="3">
        <v>3.5087E-3</v>
      </c>
      <c r="Q81" s="3">
        <v>1.0445373508481146</v>
      </c>
      <c r="R81" s="3">
        <v>2.0445373508481146</v>
      </c>
      <c r="S81" s="29"/>
    </row>
    <row r="82" spans="1:19" x14ac:dyDescent="0.25">
      <c r="A82" s="2"/>
      <c r="B82" s="3"/>
      <c r="E82" s="3"/>
      <c r="F82" s="29"/>
      <c r="I82" s="2"/>
      <c r="J82" s="3" t="s">
        <v>30</v>
      </c>
      <c r="K82" s="3">
        <f>AVERAGE(K76:K80)</f>
        <v>2.936975E-2</v>
      </c>
      <c r="L82" s="3">
        <f>AVERAGE(L76:L80)</f>
        <v>0.77148695152597968</v>
      </c>
      <c r="M82" s="3">
        <f>AVERAGE(M76:M80)</f>
        <v>1.7714869515259797</v>
      </c>
      <c r="N82" s="3"/>
      <c r="O82" s="3" t="s">
        <v>30</v>
      </c>
      <c r="P82" s="3">
        <f>AVERAGE(P76:P81)</f>
        <v>3.1864349999999996E-3</v>
      </c>
      <c r="Q82" s="3">
        <v>0.98423660865423113</v>
      </c>
      <c r="R82" s="3">
        <v>1.9842366086542311</v>
      </c>
      <c r="S82" s="29"/>
    </row>
    <row r="83" spans="1:19" x14ac:dyDescent="0.25">
      <c r="A83" s="2"/>
      <c r="B83" s="3" t="s">
        <v>30</v>
      </c>
      <c r="C83" s="3">
        <f>AVERAGE(C77:C81)</f>
        <v>1.962245</v>
      </c>
      <c r="D83" s="3">
        <f>AVERAGE(D77:D80)</f>
        <v>1.11958275</v>
      </c>
      <c r="E83" s="3"/>
      <c r="F83" s="29"/>
      <c r="I83" s="2"/>
      <c r="J83" s="3" t="s">
        <v>31</v>
      </c>
      <c r="K83" s="3">
        <f>STDEV(K76:K80)</f>
        <v>1.4218203397640182E-2</v>
      </c>
      <c r="L83" s="3">
        <f>STDEV(L76:L80)</f>
        <v>0.1389170990805039</v>
      </c>
      <c r="M83" s="3">
        <f>STDEV(M76:M80)</f>
        <v>0.13891709908050334</v>
      </c>
      <c r="N83" s="3"/>
      <c r="O83" s="3" t="s">
        <v>31</v>
      </c>
      <c r="P83" s="3">
        <f>STDEV(P76:P81)</f>
        <v>3.9171186618482725E-4</v>
      </c>
      <c r="Q83" s="3">
        <v>0.17330656549195964</v>
      </c>
      <c r="R83" s="3">
        <v>0.17330656549195961</v>
      </c>
      <c r="S83" s="29"/>
    </row>
    <row r="84" spans="1:19" x14ac:dyDescent="0.25">
      <c r="A84" s="2"/>
      <c r="B84" s="3" t="s">
        <v>31</v>
      </c>
      <c r="C84" s="3">
        <f>STDEV(C77:C81)</f>
        <v>0.49619361708241844</v>
      </c>
      <c r="D84" s="3">
        <f>STDEV(D77:D80)</f>
        <v>0.38134441983188466</v>
      </c>
      <c r="E84" s="3"/>
      <c r="F84" s="29"/>
      <c r="I84" s="2"/>
      <c r="J84" s="3" t="s">
        <v>3</v>
      </c>
      <c r="K84" s="3">
        <f>K83/SQRT(COUNT(K76:K80))</f>
        <v>7.1091016988200908E-3</v>
      </c>
      <c r="L84" s="3">
        <f>L83/SQRT(COUNT(L76:L80))</f>
        <v>6.2125615356216045E-2</v>
      </c>
      <c r="M84" s="3">
        <f>M83/SQRT(COUNT(M76:M80))</f>
        <v>6.2125615356215795E-2</v>
      </c>
      <c r="N84" s="3"/>
      <c r="O84" s="3" t="s">
        <v>3</v>
      </c>
      <c r="P84" s="3">
        <f>P83/SQRT(6)</f>
        <v>1.599156997243652E-4</v>
      </c>
      <c r="Q84" s="3">
        <v>7.0752109088256049E-2</v>
      </c>
      <c r="R84" s="3">
        <v>7.0752109088256035E-2</v>
      </c>
      <c r="S84" s="29"/>
    </row>
    <row r="85" spans="1:19" x14ac:dyDescent="0.25">
      <c r="A85" s="2"/>
      <c r="B85" s="3" t="s">
        <v>3</v>
      </c>
      <c r="C85" s="3">
        <f>C84/SQRT(4)</f>
        <v>0.24809680854120922</v>
      </c>
      <c r="D85" s="3">
        <f>D84/SQRT(4)</f>
        <v>0.19067220991594233</v>
      </c>
      <c r="E85" s="3"/>
      <c r="F85" s="29"/>
      <c r="I85" s="2"/>
      <c r="J85" s="3"/>
      <c r="K85" s="3"/>
      <c r="L85" s="3"/>
      <c r="M85" s="3"/>
      <c r="N85" s="3"/>
      <c r="O85" s="3"/>
      <c r="P85" s="3"/>
      <c r="Q85" s="3"/>
      <c r="R85" s="3"/>
      <c r="S85" s="29"/>
    </row>
    <row r="86" spans="1:19" x14ac:dyDescent="0.25">
      <c r="A86" s="2"/>
      <c r="B86" s="3"/>
      <c r="C86" s="3"/>
      <c r="D86" s="3"/>
      <c r="E86" s="3"/>
      <c r="F86" s="29"/>
      <c r="I86" s="2"/>
      <c r="J86" s="3"/>
      <c r="K86" s="3"/>
      <c r="L86" s="3"/>
      <c r="M86" s="3"/>
      <c r="N86" s="3"/>
      <c r="O86" s="3"/>
      <c r="P86" s="3"/>
      <c r="Q86" s="3"/>
      <c r="R86" s="3"/>
      <c r="S86" s="29"/>
    </row>
    <row r="87" spans="1:19" ht="15.75" thickBot="1" x14ac:dyDescent="0.3">
      <c r="A87" s="2"/>
      <c r="B87" s="3"/>
      <c r="C87" s="3"/>
      <c r="D87" s="3"/>
      <c r="E87" s="3"/>
      <c r="F87" s="29"/>
      <c r="I87" s="4"/>
      <c r="J87" s="5"/>
      <c r="K87" s="5"/>
      <c r="L87" s="5"/>
      <c r="M87" s="5"/>
      <c r="N87" s="5"/>
      <c r="O87" s="5"/>
      <c r="P87" s="5"/>
      <c r="Q87" s="5"/>
      <c r="R87" s="5"/>
      <c r="S87" s="30"/>
    </row>
    <row r="88" spans="1:19" x14ac:dyDescent="0.25">
      <c r="A88" s="2"/>
      <c r="B88" s="3"/>
      <c r="C88" s="3"/>
      <c r="D88" s="3"/>
      <c r="E88" s="3"/>
      <c r="F88" s="29"/>
    </row>
    <row r="89" spans="1:19" ht="15.75" thickBot="1" x14ac:dyDescent="0.3">
      <c r="A89" s="4"/>
      <c r="B89" s="5"/>
      <c r="C89" s="5"/>
      <c r="D89" s="5"/>
      <c r="E89" s="5"/>
      <c r="F89" s="30"/>
    </row>
  </sheetData>
  <conditionalFormatting sqref="D3">
    <cfRule type="cellIs" dxfId="10" priority="11" operator="lessThan">
      <formula>0.05</formula>
    </cfRule>
  </conditionalFormatting>
  <conditionalFormatting sqref="M20">
    <cfRule type="cellIs" dxfId="9" priority="10" operator="lessThan">
      <formula>0.05</formula>
    </cfRule>
  </conditionalFormatting>
  <conditionalFormatting sqref="N34">
    <cfRule type="cellIs" dxfId="7" priority="8" operator="lessThan">
      <formula>0.05</formula>
    </cfRule>
  </conditionalFormatting>
  <conditionalFormatting sqref="D19">
    <cfRule type="cellIs" dxfId="6" priority="7" operator="lessThan">
      <formula>0.05</formula>
    </cfRule>
  </conditionalFormatting>
  <conditionalFormatting sqref="N53">
    <cfRule type="cellIs" dxfId="5" priority="6" operator="lessThan">
      <formula>0.05</formula>
    </cfRule>
  </conditionalFormatting>
  <conditionalFormatting sqref="E37">
    <cfRule type="cellIs" dxfId="4" priority="5" operator="lessThan">
      <formula>0.05</formula>
    </cfRule>
  </conditionalFormatting>
  <conditionalFormatting sqref="F55">
    <cfRule type="cellIs" dxfId="3" priority="4" operator="lessThan">
      <formula>0.05</formula>
    </cfRule>
  </conditionalFormatting>
  <conditionalFormatting sqref="E74">
    <cfRule type="cellIs" dxfId="2" priority="3" operator="lessThan">
      <formula>0.05</formula>
    </cfRule>
  </conditionalFormatting>
  <conditionalFormatting sqref="O72:O73">
    <cfRule type="cellIs" dxfId="1" priority="2" operator="lessThan">
      <formula>0.05</formula>
    </cfRule>
  </conditionalFormatting>
  <conditionalFormatting sqref="M3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Muscle Stats</vt:lpstr>
      <vt:lpstr>Liver Stats</vt:lpstr>
    </vt:vector>
  </TitlesOfParts>
  <Company>Carleton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Storey</dc:creator>
  <cp:lastModifiedBy>Christie Childers</cp:lastModifiedBy>
  <dcterms:created xsi:type="dcterms:W3CDTF">2018-03-08T16:32:08Z</dcterms:created>
  <dcterms:modified xsi:type="dcterms:W3CDTF">2018-03-13T17:21:58Z</dcterms:modified>
</cp:coreProperties>
</file>