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havior Genetics\Documents\yonsei\Writings\2017 URP PeerJ\2018 Revision\2nd revision\"/>
    </mc:Choice>
  </mc:AlternateContent>
  <bookViews>
    <workbookView xWindow="0" yWindow="0" windowWidth="7296" windowHeight="7176" tabRatio="1000" activeTab="1"/>
  </bookViews>
  <sheets>
    <sheet name="Fig S2A" sheetId="24" r:id="rId1"/>
    <sheet name="Figure S2B" sheetId="28" r:id="rId2"/>
    <sheet name="Fig S6" sheetId="12" r:id="rId3"/>
    <sheet name="Figure 5" sheetId="25" r:id="rId4"/>
    <sheet name="anova-beh" sheetId="26" r:id="rId5"/>
    <sheet name="anova-nuc" sheetId="27" r:id="rId6"/>
    <sheet name="butanone(N2)" sheetId="5" r:id="rId7"/>
    <sheet name="diacetyl(N2)" sheetId="1" r:id="rId8"/>
    <sheet name="Isoamyl alcohol(N2)" sheetId="9" r:id="rId9"/>
    <sheet name="2-hepatonone" sheetId="15" r:id="rId10"/>
    <sheet name="4-chlorobenzyl mercaptan" sheetId="29" r:id="rId11"/>
    <sheet name="2,4,5-Trimethylthiazole(N2)" sheetId="13" r:id="rId12"/>
    <sheet name="2-Ethoxythiazole(N2)" sheetId="10" r:id="rId13"/>
    <sheet name="1-Metylpyrrole(N2)" sheetId="11" r:id="rId14"/>
    <sheet name="Benzaldehyde" sheetId="23" r:id="rId15"/>
    <sheet name="1-pentanol(N2)" sheetId="14" r:id="rId16"/>
    <sheet name="2-methylpyrazine" sheetId="18" r:id="rId17"/>
    <sheet name="Isobutylthiazole" sheetId="19" r:id="rId18"/>
  </sheets>
  <definedNames>
    <definedName name="_xlnm._FilterDatabase" localSheetId="1" hidden="1">'Figure S2B'!$C$1:$D$13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8" l="1"/>
  <c r="M3" i="28"/>
  <c r="M4" i="28"/>
  <c r="L4" i="28"/>
  <c r="L3" i="28"/>
  <c r="K4" i="28"/>
  <c r="K3" i="28"/>
  <c r="J3" i="28"/>
  <c r="J4" i="28"/>
  <c r="J7" i="28"/>
  <c r="U21" i="29" l="1"/>
  <c r="W20" i="29"/>
  <c r="V20" i="29"/>
  <c r="U20" i="29"/>
  <c r="T20" i="29"/>
  <c r="N20" i="29"/>
  <c r="M20" i="29"/>
  <c r="L20" i="29"/>
  <c r="K20" i="29"/>
  <c r="J20" i="29"/>
  <c r="I20" i="29"/>
  <c r="H20" i="29"/>
  <c r="G20" i="29"/>
  <c r="F20" i="29"/>
  <c r="E20" i="29"/>
  <c r="D20" i="29"/>
  <c r="C20" i="29"/>
  <c r="W19" i="29"/>
  <c r="V19" i="29"/>
  <c r="U19" i="29"/>
  <c r="T19" i="29"/>
  <c r="N19" i="29"/>
  <c r="M19" i="29"/>
  <c r="L19" i="29"/>
  <c r="K19" i="29"/>
  <c r="J19" i="29"/>
  <c r="I19" i="29"/>
  <c r="H19" i="29"/>
  <c r="G19" i="29"/>
  <c r="F19" i="29"/>
  <c r="E19" i="29"/>
  <c r="D19" i="29"/>
  <c r="C19" i="29"/>
  <c r="S18" i="29"/>
  <c r="R18" i="29"/>
  <c r="P17" i="29"/>
  <c r="Q17" i="29" s="1"/>
  <c r="P16" i="29"/>
  <c r="Q16" i="29" s="1"/>
  <c r="P15" i="29"/>
  <c r="Q15" i="29" s="1"/>
  <c r="P14" i="29"/>
  <c r="Q14" i="29" s="1"/>
  <c r="P13" i="29"/>
  <c r="Q13" i="29" s="1"/>
  <c r="P12" i="29"/>
  <c r="Q12" i="29" s="1"/>
  <c r="P11" i="29"/>
  <c r="Q11" i="29" s="1"/>
  <c r="P10" i="29"/>
  <c r="Q10" i="29" s="1"/>
  <c r="P9" i="29"/>
  <c r="Q9" i="29" s="1"/>
  <c r="P8" i="29"/>
  <c r="Q8" i="29" s="1"/>
  <c r="P7" i="29"/>
  <c r="Q7" i="29" s="1"/>
  <c r="P6" i="29"/>
  <c r="Q6" i="29" s="1"/>
  <c r="P5" i="29"/>
  <c r="Q5" i="29" s="1"/>
  <c r="P4" i="29"/>
  <c r="Q4" i="29" s="1"/>
  <c r="P3" i="29"/>
  <c r="Q3" i="29" s="1"/>
  <c r="P19" i="29" l="1"/>
  <c r="AK19" i="13"/>
  <c r="U21" i="12"/>
  <c r="W20" i="12" l="1"/>
  <c r="V20" i="12"/>
  <c r="U20" i="12"/>
  <c r="T20" i="12"/>
  <c r="AM18" i="13"/>
  <c r="AL18" i="13"/>
  <c r="AK18" i="13"/>
  <c r="AJ18" i="13"/>
  <c r="I7" i="28" l="1"/>
  <c r="T19" i="12"/>
  <c r="U19" i="12"/>
  <c r="V19" i="12"/>
  <c r="W19" i="12"/>
  <c r="AK17" i="13"/>
  <c r="AJ17" i="13"/>
  <c r="AL17" i="13"/>
  <c r="AM17" i="13"/>
  <c r="I36" i="25" l="1"/>
  <c r="M36" i="25"/>
  <c r="L36" i="25"/>
  <c r="M34" i="25"/>
  <c r="J36" i="25"/>
  <c r="J35" i="25"/>
  <c r="J34" i="25"/>
  <c r="J37" i="25" l="1"/>
  <c r="L34" i="25"/>
  <c r="I37" i="25" l="1"/>
  <c r="I35" i="25"/>
  <c r="I34" i="25"/>
  <c r="Q28" i="14"/>
  <c r="R28" i="14" s="1"/>
  <c r="AI12" i="11"/>
  <c r="AI16" i="13"/>
  <c r="S16" i="15"/>
  <c r="AI12" i="9"/>
  <c r="Q4" i="15"/>
  <c r="P4" i="15"/>
  <c r="P11" i="15"/>
  <c r="Q11" i="15" s="1"/>
  <c r="S18" i="12"/>
  <c r="AI71" i="9"/>
  <c r="S14" i="1"/>
  <c r="S14" i="5"/>
  <c r="AI14" i="10"/>
  <c r="T14" i="23"/>
  <c r="R15" i="19"/>
  <c r="S14" i="23" l="1"/>
  <c r="AH12" i="11"/>
  <c r="AH14" i="10"/>
  <c r="R18" i="12"/>
  <c r="AH16" i="13"/>
  <c r="R16" i="15"/>
  <c r="AH12" i="9"/>
  <c r="R14" i="1"/>
  <c r="T40" i="14"/>
  <c r="S40" i="14"/>
  <c r="U20" i="18"/>
  <c r="T20" i="18"/>
  <c r="U18" i="19"/>
  <c r="T18" i="19"/>
  <c r="S15" i="19"/>
  <c r="S16" i="18"/>
  <c r="R16" i="18"/>
  <c r="AF11" i="11"/>
  <c r="R14" i="5"/>
  <c r="S18" i="19"/>
  <c r="R39" i="14"/>
  <c r="R35" i="14"/>
  <c r="R31" i="14"/>
  <c r="AG12" i="11"/>
  <c r="AG11" i="11"/>
  <c r="AG5" i="11"/>
  <c r="AG9" i="10"/>
  <c r="AG16" i="13"/>
  <c r="Q3" i="15"/>
  <c r="AG12" i="9"/>
  <c r="AG6" i="9"/>
  <c r="Q14" i="1"/>
  <c r="Q13" i="23" l="1"/>
  <c r="R13" i="23" s="1"/>
  <c r="Q12" i="23"/>
  <c r="R12" i="23" s="1"/>
  <c r="Q11" i="23"/>
  <c r="R11" i="23" s="1"/>
  <c r="Q10" i="23"/>
  <c r="R10" i="23" s="1"/>
  <c r="Q9" i="23"/>
  <c r="R9" i="23" s="1"/>
  <c r="Q8" i="23"/>
  <c r="R8" i="23" s="1"/>
  <c r="Q7" i="23"/>
  <c r="R7" i="23" s="1"/>
  <c r="Q6" i="23"/>
  <c r="R6" i="23" s="1"/>
  <c r="Q5" i="23"/>
  <c r="R5" i="23" s="1"/>
  <c r="Q4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Q15" i="23" l="1"/>
  <c r="R4" i="23"/>
  <c r="P13" i="5"/>
  <c r="Q13" i="5" s="1"/>
  <c r="P12" i="5"/>
  <c r="Q12" i="5" s="1"/>
  <c r="P11" i="5"/>
  <c r="Q11" i="5" s="1"/>
  <c r="P10" i="5"/>
  <c r="Q10" i="5" s="1"/>
  <c r="P9" i="5"/>
  <c r="Q9" i="5" s="1"/>
  <c r="P8" i="5"/>
  <c r="Q8" i="5" s="1"/>
  <c r="P7" i="5"/>
  <c r="Q7" i="5" s="1"/>
  <c r="P6" i="5"/>
  <c r="Q6" i="5" s="1"/>
  <c r="P5" i="5"/>
  <c r="Q5" i="5" s="1"/>
  <c r="P4" i="5"/>
  <c r="Q4" i="5" s="1"/>
  <c r="P3" i="5"/>
  <c r="Q3" i="5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  <c r="AF11" i="9"/>
  <c r="AG11" i="9" s="1"/>
  <c r="AF10" i="9"/>
  <c r="AG10" i="9" s="1"/>
  <c r="AF9" i="9"/>
  <c r="AG9" i="9" s="1"/>
  <c r="AF8" i="9"/>
  <c r="AG8" i="9" s="1"/>
  <c r="AF7" i="9"/>
  <c r="AG7" i="9" s="1"/>
  <c r="AF5" i="9"/>
  <c r="AG5" i="9" s="1"/>
  <c r="AF4" i="9"/>
  <c r="AG4" i="9" s="1"/>
  <c r="AF3" i="9"/>
  <c r="P15" i="15"/>
  <c r="Q15" i="15" s="1"/>
  <c r="P14" i="15"/>
  <c r="Q14" i="15" s="1"/>
  <c r="P13" i="15"/>
  <c r="Q13" i="15" s="1"/>
  <c r="P10" i="15"/>
  <c r="Q10" i="15" s="1"/>
  <c r="P9" i="15"/>
  <c r="Q9" i="15" s="1"/>
  <c r="P8" i="15"/>
  <c r="Q8" i="15" s="1"/>
  <c r="P7" i="15"/>
  <c r="Q7" i="15" s="1"/>
  <c r="P5" i="15"/>
  <c r="Q5" i="15" s="1"/>
  <c r="AF15" i="13"/>
  <c r="AF14" i="13"/>
  <c r="AF13" i="13"/>
  <c r="AF12" i="13"/>
  <c r="AF11" i="13"/>
  <c r="AF10" i="13"/>
  <c r="AF9" i="13"/>
  <c r="AF8" i="13"/>
  <c r="AF7" i="13"/>
  <c r="AF6" i="13"/>
  <c r="AF5" i="13"/>
  <c r="AF4" i="13"/>
  <c r="AF3" i="13"/>
  <c r="P17" i="12"/>
  <c r="Q17" i="12" s="1"/>
  <c r="P16" i="12"/>
  <c r="Q16" i="12" s="1"/>
  <c r="P15" i="12"/>
  <c r="Q15" i="12" s="1"/>
  <c r="P14" i="12"/>
  <c r="Q14" i="12" s="1"/>
  <c r="P13" i="12"/>
  <c r="Q13" i="12" s="1"/>
  <c r="P12" i="12"/>
  <c r="Q12" i="12" s="1"/>
  <c r="P11" i="12"/>
  <c r="Q11" i="12" s="1"/>
  <c r="P10" i="12"/>
  <c r="Q10" i="12" s="1"/>
  <c r="P9" i="12"/>
  <c r="Q9" i="12" s="1"/>
  <c r="P8" i="12"/>
  <c r="Q8" i="12" s="1"/>
  <c r="P7" i="12"/>
  <c r="Q7" i="12" s="1"/>
  <c r="P6" i="12"/>
  <c r="Q6" i="12" s="1"/>
  <c r="P5" i="12"/>
  <c r="Q5" i="12" s="1"/>
  <c r="P4" i="12"/>
  <c r="Q4" i="12" s="1"/>
  <c r="P3" i="12"/>
  <c r="AF13" i="10"/>
  <c r="AG13" i="10" s="1"/>
  <c r="AF12" i="10"/>
  <c r="AG12" i="10" s="1"/>
  <c r="AF11" i="10"/>
  <c r="AG11" i="10" s="1"/>
  <c r="AF10" i="10"/>
  <c r="AG10" i="10" s="1"/>
  <c r="AF8" i="10"/>
  <c r="AG8" i="10" s="1"/>
  <c r="AF7" i="10"/>
  <c r="AG7" i="10" s="1"/>
  <c r="AF6" i="10"/>
  <c r="AG6" i="10" s="1"/>
  <c r="AF5" i="10"/>
  <c r="AG5" i="10" s="1"/>
  <c r="AF4" i="10"/>
  <c r="AG4" i="10" s="1"/>
  <c r="AF3" i="10"/>
  <c r="AF10" i="11"/>
  <c r="AG10" i="11" s="1"/>
  <c r="AF9" i="11"/>
  <c r="AG9" i="11" s="1"/>
  <c r="AF8" i="11"/>
  <c r="AG8" i="11" s="1"/>
  <c r="AF7" i="11"/>
  <c r="AG7" i="11" s="1"/>
  <c r="AF6" i="11"/>
  <c r="AG6" i="11" s="1"/>
  <c r="AF4" i="11"/>
  <c r="AG4" i="11" s="1"/>
  <c r="AF3" i="11"/>
  <c r="Q38" i="14"/>
  <c r="R38" i="14" s="1"/>
  <c r="Q37" i="14"/>
  <c r="R37" i="14" s="1"/>
  <c r="Q36" i="14"/>
  <c r="R36" i="14" s="1"/>
  <c r="Q34" i="14"/>
  <c r="R34" i="14" s="1"/>
  <c r="Q33" i="14"/>
  <c r="R33" i="14" s="1"/>
  <c r="Q32" i="14"/>
  <c r="R32" i="14" s="1"/>
  <c r="Q30" i="14"/>
  <c r="R30" i="14" s="1"/>
  <c r="R19" i="18"/>
  <c r="S19" i="18" s="1"/>
  <c r="R18" i="18"/>
  <c r="S18" i="18" s="1"/>
  <c r="R17" i="18"/>
  <c r="S17" i="18" s="1"/>
  <c r="R15" i="18"/>
  <c r="S15" i="18" s="1"/>
  <c r="R14" i="18"/>
  <c r="S14" i="18" s="1"/>
  <c r="R13" i="18"/>
  <c r="S13" i="18" s="1"/>
  <c r="R12" i="18"/>
  <c r="S12" i="18" s="1"/>
  <c r="R11" i="18"/>
  <c r="S11" i="18" s="1"/>
  <c r="R10" i="18"/>
  <c r="S10" i="18" s="1"/>
  <c r="R9" i="18"/>
  <c r="S9" i="18" s="1"/>
  <c r="R8" i="18"/>
  <c r="S8" i="18" s="1"/>
  <c r="R7" i="18"/>
  <c r="S7" i="18" s="1"/>
  <c r="R6" i="18"/>
  <c r="S6" i="18" s="1"/>
  <c r="R5" i="18"/>
  <c r="S5" i="18" s="1"/>
  <c r="R17" i="19"/>
  <c r="S17" i="19" s="1"/>
  <c r="R16" i="19"/>
  <c r="S16" i="19" s="1"/>
  <c r="R14" i="19"/>
  <c r="S14" i="19" s="1"/>
  <c r="R13" i="19"/>
  <c r="S13" i="19" s="1"/>
  <c r="R12" i="19"/>
  <c r="S12" i="19" s="1"/>
  <c r="R11" i="19"/>
  <c r="S11" i="19" s="1"/>
  <c r="R10" i="19"/>
  <c r="S10" i="19" s="1"/>
  <c r="R9" i="19"/>
  <c r="S9" i="19" s="1"/>
  <c r="R8" i="19"/>
  <c r="S8" i="19" s="1"/>
  <c r="R7" i="19"/>
  <c r="S7" i="19" s="1"/>
  <c r="R6" i="19"/>
  <c r="S6" i="19" s="1"/>
  <c r="R5" i="19"/>
  <c r="S5" i="19" s="1"/>
  <c r="R4" i="19"/>
  <c r="S4" i="19" s="1"/>
  <c r="P19" i="12" l="1"/>
  <c r="Q3" i="12"/>
  <c r="AF13" i="11"/>
  <c r="AG3" i="11"/>
  <c r="AF15" i="10"/>
  <c r="AG3" i="10"/>
  <c r="AG5" i="13"/>
  <c r="AG9" i="13"/>
  <c r="AG13" i="13"/>
  <c r="AG6" i="13"/>
  <c r="AG10" i="13"/>
  <c r="AG14" i="13"/>
  <c r="AF19" i="13"/>
  <c r="AG7" i="13"/>
  <c r="AG11" i="13"/>
  <c r="AG15" i="13"/>
  <c r="AG4" i="13"/>
  <c r="AG8" i="13"/>
  <c r="AG12" i="13"/>
  <c r="AF20" i="13"/>
  <c r="AG3" i="13"/>
  <c r="AG3" i="9"/>
  <c r="N24" i="15"/>
  <c r="M24" i="15"/>
  <c r="L24" i="15"/>
  <c r="K24" i="15"/>
  <c r="J24" i="15"/>
  <c r="I24" i="15"/>
  <c r="H24" i="15"/>
  <c r="G24" i="15"/>
  <c r="F24" i="15"/>
  <c r="E24" i="15"/>
  <c r="D24" i="15"/>
  <c r="C24" i="15"/>
  <c r="N20" i="12" l="1"/>
  <c r="M20" i="12"/>
  <c r="L20" i="12"/>
  <c r="K20" i="12"/>
  <c r="J20" i="12"/>
  <c r="I20" i="12"/>
  <c r="H20" i="12"/>
  <c r="G20" i="12"/>
  <c r="F20" i="12"/>
  <c r="E20" i="12"/>
  <c r="D20" i="12"/>
  <c r="C20" i="12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P20" i="19" l="1"/>
  <c r="O20" i="19"/>
  <c r="N20" i="19"/>
  <c r="M20" i="19"/>
  <c r="L20" i="19"/>
  <c r="K20" i="19"/>
  <c r="J20" i="19"/>
  <c r="I20" i="19"/>
  <c r="H20" i="19"/>
  <c r="G20" i="19"/>
  <c r="F20" i="19"/>
  <c r="E20" i="19"/>
  <c r="P22" i="18" l="1"/>
  <c r="O22" i="18"/>
  <c r="N22" i="18"/>
  <c r="M22" i="18"/>
  <c r="L22" i="18"/>
  <c r="K22" i="18"/>
  <c r="J22" i="18"/>
  <c r="I22" i="18"/>
  <c r="H22" i="18"/>
  <c r="G22" i="18"/>
  <c r="F22" i="18"/>
  <c r="E22" i="18"/>
  <c r="N40" i="14" l="1"/>
  <c r="M40" i="14"/>
  <c r="L40" i="14"/>
  <c r="K40" i="14"/>
  <c r="J40" i="14"/>
  <c r="I40" i="14"/>
  <c r="H40" i="14"/>
  <c r="G40" i="14"/>
  <c r="F40" i="14"/>
  <c r="R40" i="14" s="1"/>
  <c r="E40" i="14"/>
  <c r="D40" i="14"/>
  <c r="O40" i="14"/>
  <c r="D19" i="12" l="1"/>
  <c r="E19" i="12"/>
  <c r="F19" i="12"/>
  <c r="G19" i="12"/>
  <c r="H19" i="12"/>
  <c r="I19" i="12"/>
  <c r="J19" i="12"/>
  <c r="K19" i="12"/>
  <c r="L19" i="12"/>
  <c r="M19" i="12"/>
  <c r="N19" i="12"/>
  <c r="C19" i="12"/>
  <c r="T15" i="10"/>
  <c r="U15" i="10"/>
  <c r="V15" i="10"/>
  <c r="W15" i="10"/>
  <c r="X15" i="10"/>
  <c r="Y15" i="10"/>
  <c r="Z15" i="10"/>
  <c r="AA15" i="10"/>
  <c r="AB15" i="10"/>
  <c r="AC15" i="10"/>
  <c r="AD15" i="10"/>
  <c r="S15" i="10"/>
  <c r="T13" i="9" l="1"/>
  <c r="U13" i="9"/>
  <c r="V13" i="9"/>
  <c r="AJ72" i="9" s="1"/>
  <c r="W13" i="9"/>
  <c r="X13" i="9"/>
  <c r="Y13" i="9"/>
  <c r="AM72" i="9" s="1"/>
  <c r="Z13" i="9"/>
  <c r="AN72" i="9" s="1"/>
  <c r="AA13" i="9"/>
  <c r="AB13" i="9"/>
  <c r="AC13" i="9"/>
  <c r="AQ72" i="9" s="1"/>
  <c r="AD13" i="9"/>
  <c r="AR72" i="9" s="1"/>
  <c r="S13" i="9"/>
  <c r="AO72" i="9" l="1"/>
  <c r="AK72" i="9"/>
  <c r="AP72" i="9"/>
  <c r="AL72" i="9"/>
  <c r="D71" i="9"/>
  <c r="E71" i="9"/>
  <c r="F71" i="9"/>
  <c r="G71" i="9"/>
  <c r="H71" i="9"/>
  <c r="I71" i="9"/>
  <c r="J71" i="9"/>
  <c r="K71" i="9"/>
  <c r="L71" i="9"/>
  <c r="M71" i="9"/>
  <c r="N71" i="9"/>
  <c r="C71" i="9"/>
  <c r="D23" i="15" l="1"/>
  <c r="E23" i="15"/>
  <c r="F23" i="15"/>
  <c r="G23" i="15"/>
  <c r="H23" i="15"/>
  <c r="I23" i="15"/>
  <c r="J23" i="15"/>
  <c r="K23" i="15"/>
  <c r="L23" i="15"/>
  <c r="M23" i="15"/>
  <c r="N23" i="15"/>
  <c r="C23" i="15"/>
  <c r="T17" i="13" l="1"/>
  <c r="U17" i="13"/>
  <c r="AG17" i="13" s="1"/>
  <c r="V17" i="13"/>
  <c r="W17" i="13"/>
  <c r="X17" i="13"/>
  <c r="Y17" i="13"/>
  <c r="Z17" i="13"/>
  <c r="AA17" i="13"/>
  <c r="AB17" i="13"/>
  <c r="AC17" i="13"/>
  <c r="AD17" i="13"/>
  <c r="S17" i="13"/>
  <c r="AD19" i="13" l="1"/>
  <c r="AD20" i="13" s="1"/>
  <c r="E8" i="14" l="1"/>
  <c r="F8" i="14"/>
  <c r="G8" i="14"/>
  <c r="H8" i="14"/>
  <c r="I8" i="14"/>
  <c r="J8" i="14"/>
  <c r="K8" i="14"/>
  <c r="L8" i="14"/>
  <c r="M8" i="14"/>
  <c r="N8" i="14"/>
  <c r="O8" i="14"/>
  <c r="D8" i="14"/>
  <c r="T13" i="11" l="1"/>
  <c r="U13" i="11"/>
  <c r="V13" i="11"/>
  <c r="W13" i="11"/>
  <c r="X13" i="11"/>
  <c r="Y13" i="11"/>
  <c r="Z13" i="11"/>
  <c r="AA13" i="11"/>
  <c r="AB13" i="11"/>
  <c r="AC13" i="11"/>
  <c r="AD13" i="11"/>
  <c r="S13" i="11"/>
  <c r="D44" i="9"/>
  <c r="E44" i="9"/>
  <c r="F44" i="9"/>
  <c r="G44" i="9"/>
  <c r="H44" i="9"/>
  <c r="I44" i="9"/>
  <c r="J44" i="9"/>
  <c r="K44" i="9"/>
  <c r="L44" i="9"/>
  <c r="M44" i="9"/>
  <c r="N44" i="9"/>
  <c r="C44" i="9"/>
  <c r="D17" i="13" l="1"/>
  <c r="E17" i="13"/>
  <c r="F17" i="13"/>
  <c r="G17" i="13"/>
  <c r="H17" i="13"/>
  <c r="I17" i="13"/>
  <c r="J17" i="13"/>
  <c r="K17" i="13"/>
  <c r="L17" i="13"/>
  <c r="M17" i="13"/>
  <c r="N17" i="13"/>
  <c r="C17" i="13"/>
  <c r="D9" i="11"/>
  <c r="E9" i="11"/>
  <c r="F9" i="11"/>
  <c r="G9" i="11"/>
  <c r="H9" i="11"/>
  <c r="I9" i="11"/>
  <c r="J9" i="11"/>
  <c r="K9" i="11"/>
  <c r="L9" i="11"/>
  <c r="M9" i="11"/>
  <c r="N9" i="11"/>
  <c r="C9" i="11"/>
  <c r="D10" i="10" l="1"/>
  <c r="E10" i="10"/>
  <c r="F10" i="10"/>
  <c r="G10" i="10"/>
  <c r="H10" i="10"/>
  <c r="I10" i="10"/>
  <c r="J10" i="10"/>
  <c r="K10" i="10"/>
  <c r="L10" i="10"/>
  <c r="M10" i="10"/>
  <c r="N10" i="10"/>
  <c r="C10" i="10"/>
  <c r="D10" i="9"/>
  <c r="E10" i="9"/>
  <c r="F10" i="9"/>
  <c r="G10" i="9"/>
  <c r="H10" i="9"/>
  <c r="I10" i="9"/>
  <c r="J10" i="9"/>
  <c r="K10" i="9"/>
  <c r="L10" i="9"/>
  <c r="M10" i="9"/>
  <c r="N10" i="9"/>
  <c r="C10" i="9"/>
  <c r="N15" i="5" l="1"/>
  <c r="M15" i="5"/>
  <c r="L15" i="5"/>
  <c r="K15" i="5"/>
  <c r="J15" i="5"/>
  <c r="I15" i="5"/>
  <c r="H15" i="5"/>
  <c r="G15" i="5"/>
  <c r="F15" i="5"/>
  <c r="E15" i="5"/>
  <c r="D15" i="5"/>
  <c r="C15" i="5"/>
  <c r="C15" i="1"/>
  <c r="D15" i="1"/>
  <c r="E15" i="1"/>
  <c r="F15" i="1"/>
  <c r="G15" i="1"/>
  <c r="H15" i="1"/>
  <c r="I15" i="1"/>
  <c r="J15" i="1"/>
  <c r="K15" i="1"/>
  <c r="L15" i="1"/>
  <c r="M15" i="1"/>
  <c r="N15" i="1"/>
</calcChain>
</file>

<file path=xl/sharedStrings.xml><?xml version="1.0" encoding="utf-8"?>
<sst xmlns="http://schemas.openxmlformats.org/spreadsheetml/2006/main" count="351" uniqueCount="139">
  <si>
    <t>min</t>
    <phoneticPr fontId="1" type="noConversion"/>
  </si>
  <si>
    <t>해수</t>
    <phoneticPr fontId="1" type="noConversion"/>
  </si>
  <si>
    <t>해수</t>
    <phoneticPr fontId="1" type="noConversion"/>
  </si>
  <si>
    <t>min</t>
    <phoneticPr fontId="1" type="noConversion"/>
  </si>
  <si>
    <t>희경</t>
    <phoneticPr fontId="1" type="noConversion"/>
  </si>
  <si>
    <t>희경</t>
    <phoneticPr fontId="1" type="noConversion"/>
  </si>
  <si>
    <t>희경</t>
    <phoneticPr fontId="1" type="noConversion"/>
  </si>
  <si>
    <t>희경</t>
    <phoneticPr fontId="1" type="noConversion"/>
  </si>
  <si>
    <t>희경</t>
    <phoneticPr fontId="1" type="noConversion"/>
  </si>
  <si>
    <t>1/100</t>
    <phoneticPr fontId="1" type="noConversion"/>
  </si>
  <si>
    <t>희경</t>
    <phoneticPr fontId="1" type="noConversion"/>
  </si>
  <si>
    <t>희경</t>
    <phoneticPr fontId="1" type="noConversion"/>
  </si>
  <si>
    <t>희경</t>
    <phoneticPr fontId="1" type="noConversion"/>
  </si>
  <si>
    <t>희경</t>
    <phoneticPr fontId="1" type="noConversion"/>
  </si>
  <si>
    <t>1/1000</t>
    <phoneticPr fontId="1" type="noConversion"/>
  </si>
  <si>
    <t>1/500</t>
    <phoneticPr fontId="1" type="noConversion"/>
  </si>
  <si>
    <t>1/100</t>
    <phoneticPr fontId="1" type="noConversion"/>
  </si>
  <si>
    <t>1/100</t>
    <phoneticPr fontId="1" type="noConversion"/>
  </si>
  <si>
    <t>1/50000</t>
    <phoneticPr fontId="1" type="noConversion"/>
  </si>
  <si>
    <t>희경</t>
    <phoneticPr fontId="1" type="noConversion"/>
  </si>
  <si>
    <t>희경</t>
    <phoneticPr fontId="1" type="noConversion"/>
  </si>
  <si>
    <t>희경</t>
    <phoneticPr fontId="1" type="noConversion"/>
  </si>
  <si>
    <t>1/500</t>
    <phoneticPr fontId="1" type="noConversion"/>
  </si>
  <si>
    <t>희경</t>
    <phoneticPr fontId="1" type="noConversion"/>
  </si>
  <si>
    <t>희경</t>
    <phoneticPr fontId="1" type="noConversion"/>
  </si>
  <si>
    <t>희경</t>
    <phoneticPr fontId="1" type="noConversion"/>
  </si>
  <si>
    <t>1/300</t>
    <phoneticPr fontId="1" type="noConversion"/>
  </si>
  <si>
    <t>희경</t>
    <phoneticPr fontId="1" type="noConversion"/>
  </si>
  <si>
    <t>1/500</t>
    <phoneticPr fontId="1" type="noConversion"/>
  </si>
  <si>
    <t>희경(1-오전)</t>
    <phoneticPr fontId="1" type="noConversion"/>
  </si>
  <si>
    <t>희경(2-오후)</t>
    <phoneticPr fontId="1" type="noConversion"/>
  </si>
  <si>
    <t>희경</t>
    <phoneticPr fontId="1" type="noConversion"/>
  </si>
  <si>
    <t>희경</t>
    <phoneticPr fontId="1" type="noConversion"/>
  </si>
  <si>
    <t>희경</t>
    <phoneticPr fontId="1" type="noConversion"/>
  </si>
  <si>
    <t>1/500</t>
    <phoneticPr fontId="1" type="noConversion"/>
  </si>
  <si>
    <t>희경</t>
    <phoneticPr fontId="1" type="noConversion"/>
  </si>
  <si>
    <t>희경</t>
    <phoneticPr fontId="1" type="noConversion"/>
  </si>
  <si>
    <t>1/1000</t>
    <phoneticPr fontId="1" type="noConversion"/>
  </si>
  <si>
    <t>희경</t>
    <phoneticPr fontId="1" type="noConversion"/>
  </si>
  <si>
    <t>희경</t>
    <phoneticPr fontId="1" type="noConversion"/>
  </si>
  <si>
    <t>soyoung</t>
    <phoneticPr fontId="1" type="noConversion"/>
  </si>
  <si>
    <t>해수</t>
    <phoneticPr fontId="1" type="noConversion"/>
  </si>
  <si>
    <t>해수</t>
    <phoneticPr fontId="1" type="noConversion"/>
  </si>
  <si>
    <t>해수</t>
    <phoneticPr fontId="1" type="noConversion"/>
  </si>
  <si>
    <t>희경</t>
    <phoneticPr fontId="1" type="noConversion"/>
  </si>
  <si>
    <t>희경</t>
    <phoneticPr fontId="1" type="noConversion"/>
  </si>
  <si>
    <t>해수</t>
    <phoneticPr fontId="1" type="noConversion"/>
  </si>
  <si>
    <t>soyoung</t>
    <phoneticPr fontId="1" type="noConversion"/>
  </si>
  <si>
    <t>해수</t>
    <phoneticPr fontId="1" type="noConversion"/>
  </si>
  <si>
    <t>해수</t>
    <phoneticPr fontId="1" type="noConversion"/>
  </si>
  <si>
    <t>해수</t>
    <phoneticPr fontId="1" type="noConversion"/>
  </si>
  <si>
    <t>해수</t>
    <phoneticPr fontId="1" type="noConversion"/>
  </si>
  <si>
    <t>해수</t>
    <phoneticPr fontId="1" type="noConversion"/>
  </si>
  <si>
    <t>1/5000</t>
    <phoneticPr fontId="1" type="noConversion"/>
  </si>
  <si>
    <t>희경</t>
    <phoneticPr fontId="1" type="noConversion"/>
  </si>
  <si>
    <t>희경</t>
    <phoneticPr fontId="1" type="noConversion"/>
  </si>
  <si>
    <t>희경</t>
    <phoneticPr fontId="1" type="noConversion"/>
  </si>
  <si>
    <t>희경</t>
    <phoneticPr fontId="1" type="noConversion"/>
  </si>
  <si>
    <t>희경</t>
    <phoneticPr fontId="1" type="noConversion"/>
  </si>
  <si>
    <t>해수</t>
    <phoneticPr fontId="1" type="noConversion"/>
  </si>
  <si>
    <t>해수</t>
    <phoneticPr fontId="1" type="noConversion"/>
  </si>
  <si>
    <t>해수</t>
    <phoneticPr fontId="1" type="noConversion"/>
  </si>
  <si>
    <t>해수</t>
    <phoneticPr fontId="1" type="noConversion"/>
  </si>
  <si>
    <t>해수</t>
    <phoneticPr fontId="1" type="noConversion"/>
  </si>
  <si>
    <t>해수</t>
    <phoneticPr fontId="1" type="noConversion"/>
  </si>
  <si>
    <t>해수</t>
    <phoneticPr fontId="1" type="noConversion"/>
  </si>
  <si>
    <t>희경</t>
    <phoneticPr fontId="1" type="noConversion"/>
  </si>
  <si>
    <t>희경</t>
    <phoneticPr fontId="1" type="noConversion"/>
  </si>
  <si>
    <t>해수</t>
    <phoneticPr fontId="1" type="noConversion"/>
  </si>
  <si>
    <t>희경</t>
    <phoneticPr fontId="1" type="noConversion"/>
  </si>
  <si>
    <t>soyoung</t>
  </si>
  <si>
    <t>heekyung</t>
  </si>
  <si>
    <t>희경</t>
  </si>
  <si>
    <t>too low</t>
  </si>
  <si>
    <t>haesoo</t>
  </si>
  <si>
    <t>50% change</t>
  </si>
  <si>
    <t>50% AI</t>
  </si>
  <si>
    <t>butanone</t>
  </si>
  <si>
    <t>diacetyl</t>
  </si>
  <si>
    <t>2,4,5-trimethylthiazole</t>
  </si>
  <si>
    <t>2-heptanone</t>
  </si>
  <si>
    <t>4-chlorobenzyl mercaptan</t>
  </si>
  <si>
    <t>1-methylpyrrole</t>
  </si>
  <si>
    <t>2-ethoxythiazole</t>
  </si>
  <si>
    <t>1-pentanol</t>
  </si>
  <si>
    <t>2-methylpyrazine</t>
  </si>
  <si>
    <t>isobutylthiazole</t>
  </si>
  <si>
    <t>avarage</t>
    <phoneticPr fontId="1" type="noConversion"/>
  </si>
  <si>
    <t>benzaldehyde</t>
  </si>
  <si>
    <t>original - 50%</t>
  </si>
  <si>
    <t>time to 50%</t>
  </si>
  <si>
    <t>Isoamyl alcohol</t>
  </si>
  <si>
    <t>methylpyrrole</t>
  </si>
  <si>
    <t>2,4,5-TMT</t>
  </si>
  <si>
    <t>4-CM</t>
  </si>
  <si>
    <t>early-trending</t>
  </si>
  <si>
    <t>late-trending</t>
  </si>
  <si>
    <t>avg</t>
  </si>
  <si>
    <t>median</t>
  </si>
  <si>
    <t>ste</t>
  </si>
  <si>
    <t>p=</t>
  </si>
  <si>
    <t>Benzaldehyde</t>
  </si>
  <si>
    <t>4-chlorobenzylmercaptan</t>
  </si>
  <si>
    <t>50% animals nuclear EGL-4</t>
  </si>
  <si>
    <t>50% behavior change</t>
  </si>
  <si>
    <t>T-test</t>
  </si>
  <si>
    <t>ANOVA</t>
  </si>
  <si>
    <t>Anova: Single Factor</t>
  </si>
  <si>
    <t>SUMMARY</t>
  </si>
  <si>
    <t>Groups</t>
  </si>
  <si>
    <t>Count</t>
  </si>
  <si>
    <t>Sum</t>
  </si>
  <si>
    <t>Average</t>
  </si>
  <si>
    <t>Variance</t>
  </si>
  <si>
    <t>Column 1</t>
  </si>
  <si>
    <t>Column 2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</si>
  <si>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</si>
  <si>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</si>
  <si>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</si>
  <si>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</si>
  <si>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</si>
  <si>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</si>
  <si>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</si>
  <si>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</si>
  <si>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</si>
  <si>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</si>
  <si>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isoamyl alcohol</t>
  </si>
  <si>
    <t>heptanone</t>
  </si>
  <si>
    <t>initial CI</t>
  </si>
  <si>
    <t>min to 50% behavior change</t>
  </si>
  <si>
    <t>early-trending odors</t>
  </si>
  <si>
    <t>late-trending odors</t>
  </si>
  <si>
    <t>initial AI</t>
  </si>
  <si>
    <t>error</t>
  </si>
  <si>
    <t>minutes to 50% behavior change</t>
  </si>
  <si>
    <t>low initial AI</t>
  </si>
  <si>
    <t>high initial AI</t>
  </si>
  <si>
    <t>Late 4 odors</t>
  </si>
  <si>
    <t>Late 3 odors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</si>
</sst>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i/>
      <sz val="11"/>
      <color theme="1"/>
      <name val="Calibri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S2A'!$E$2:$E$13</c:f>
                <c:numCache>
                  <c:formatCode>General</c:formatCode>
                  <c:ptCount val="12"/>
                  <c:pt idx="0">
                    <c:v>6.182412330330469</c:v>
                  </c:pt>
                  <c:pt idx="1">
                    <c:v>7.5445107765277157</c:v>
                  </c:pt>
                  <c:pt idx="2">
                    <c:v>11.180339887498947</c:v>
                  </c:pt>
                  <c:pt idx="3">
                    <c:v>7.2724747430904761</c:v>
                  </c:pt>
                  <c:pt idx="4">
                    <c:v>6.0461190490723515</c:v>
                  </c:pt>
                  <c:pt idx="5">
                    <c:v>10.856202966836188</c:v>
                  </c:pt>
                  <c:pt idx="6">
                    <c:v>5</c:v>
                  </c:pt>
                  <c:pt idx="7">
                    <c:v>7.8915642121372676</c:v>
                  </c:pt>
                  <c:pt idx="8">
                    <c:v>5.4072745930212172</c:v>
                  </c:pt>
                  <c:pt idx="9">
                    <c:v>5.7859516977473593</c:v>
                  </c:pt>
                  <c:pt idx="10">
                    <c:v>5.333333333333333</c:v>
                  </c:pt>
                  <c:pt idx="11">
                    <c:v>3.0550504633038931</c:v>
                  </c:pt>
                </c:numCache>
              </c:numRef>
            </c:plus>
            <c:minus>
              <c:numRef>
                <c:f>'Fig S2A'!$E$2:$E$13</c:f>
                <c:numCache>
                  <c:formatCode>General</c:formatCode>
                  <c:ptCount val="12"/>
                  <c:pt idx="0">
                    <c:v>6.182412330330469</c:v>
                  </c:pt>
                  <c:pt idx="1">
                    <c:v>7.5445107765277157</c:v>
                  </c:pt>
                  <c:pt idx="2">
                    <c:v>11.180339887498947</c:v>
                  </c:pt>
                  <c:pt idx="3">
                    <c:v>7.2724747430904761</c:v>
                  </c:pt>
                  <c:pt idx="4">
                    <c:v>6.0461190490723515</c:v>
                  </c:pt>
                  <c:pt idx="5">
                    <c:v>10.856202966836188</c:v>
                  </c:pt>
                  <c:pt idx="6">
                    <c:v>5</c:v>
                  </c:pt>
                  <c:pt idx="7">
                    <c:v>7.8915642121372676</c:v>
                  </c:pt>
                  <c:pt idx="8">
                    <c:v>5.4072745930212172</c:v>
                  </c:pt>
                  <c:pt idx="9">
                    <c:v>5.7859516977473593</c:v>
                  </c:pt>
                  <c:pt idx="10">
                    <c:v>5.333333333333333</c:v>
                  </c:pt>
                  <c:pt idx="11">
                    <c:v>3.0550504633038931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S2A'!$C$2:$C$13</c:f>
              <c:strCache>
                <c:ptCount val="12"/>
                <c:pt idx="0">
                  <c:v>diacetyl</c:v>
                </c:pt>
                <c:pt idx="1">
                  <c:v>1-methylpyrrole</c:v>
                </c:pt>
                <c:pt idx="2">
                  <c:v>2-heptanone</c:v>
                </c:pt>
                <c:pt idx="3">
                  <c:v>butanone</c:v>
                </c:pt>
                <c:pt idx="4">
                  <c:v>benzaldehyde</c:v>
                </c:pt>
                <c:pt idx="5">
                  <c:v>1-pentanol</c:v>
                </c:pt>
                <c:pt idx="6">
                  <c:v>2-ethoxythiazole</c:v>
                </c:pt>
                <c:pt idx="7">
                  <c:v>Isoamyl alcohol</c:v>
                </c:pt>
                <c:pt idx="8">
                  <c:v>2-methylpyrazine</c:v>
                </c:pt>
                <c:pt idx="9">
                  <c:v>isobutylthiazole</c:v>
                </c:pt>
                <c:pt idx="10">
                  <c:v>2,4,5-trimethylthiazole</c:v>
                </c:pt>
                <c:pt idx="11">
                  <c:v>4-chlorobenzyl mercaptan</c:v>
                </c:pt>
              </c:strCache>
            </c:strRef>
          </c:cat>
          <c:val>
            <c:numRef>
              <c:f>'Fig S2A'!$D$2:$D$13</c:f>
              <c:numCache>
                <c:formatCode>General</c:formatCode>
                <c:ptCount val="12"/>
                <c:pt idx="0">
                  <c:v>76</c:v>
                </c:pt>
                <c:pt idx="1">
                  <c:v>76.25</c:v>
                </c:pt>
                <c:pt idx="2">
                  <c:v>76.666666666666671</c:v>
                </c:pt>
                <c:pt idx="3">
                  <c:v>80</c:v>
                </c:pt>
                <c:pt idx="4">
                  <c:v>81</c:v>
                </c:pt>
                <c:pt idx="5">
                  <c:v>85</c:v>
                </c:pt>
                <c:pt idx="6" formatCode="0.00">
                  <c:v>91</c:v>
                </c:pt>
                <c:pt idx="7">
                  <c:v>91.25</c:v>
                </c:pt>
                <c:pt idx="8">
                  <c:v>93.571428571428569</c:v>
                </c:pt>
                <c:pt idx="9">
                  <c:v>99.285714285714292</c:v>
                </c:pt>
                <c:pt idx="10">
                  <c:v>100</c:v>
                </c:pt>
                <c:pt idx="11">
                  <c:v>105.45454545454545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0284304"/>
        <c:axId val="770308784"/>
      </c:barChart>
      <c:catAx>
        <c:axId val="77028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308784"/>
        <c:crosses val="autoZero"/>
        <c:auto val="1"/>
        <c:lblAlgn val="ctr"/>
        <c:lblOffset val="100"/>
        <c:noMultiLvlLbl val="0"/>
      </c:catAx>
      <c:valAx>
        <c:axId val="77030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28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'Isoamyl alcohol(N2)'!$C$44:$N$44</c:f>
              <c:numCache>
                <c:formatCode>General</c:formatCode>
                <c:ptCount val="12"/>
                <c:pt idx="0">
                  <c:v>-0.5</c:v>
                </c:pt>
                <c:pt idx="1">
                  <c:v>0</c:v>
                </c:pt>
                <c:pt idx="2">
                  <c:v>0.4</c:v>
                </c:pt>
                <c:pt idx="3">
                  <c:v>0.5</c:v>
                </c:pt>
                <c:pt idx="4">
                  <c:v>0.11</c:v>
                </c:pt>
                <c:pt idx="5">
                  <c:v>0.09</c:v>
                </c:pt>
                <c:pt idx="6">
                  <c:v>0.18</c:v>
                </c:pt>
                <c:pt idx="7">
                  <c:v>0.13</c:v>
                </c:pt>
                <c:pt idx="8">
                  <c:v>0.13</c:v>
                </c:pt>
                <c:pt idx="9">
                  <c:v>-0.05</c:v>
                </c:pt>
                <c:pt idx="10">
                  <c:v>-0.06</c:v>
                </c:pt>
                <c:pt idx="11">
                  <c:v>-0.35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C9-462F-9743-CAD397288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375968"/>
        <c:axId val="506376512"/>
      </c:lineChart>
      <c:catAx>
        <c:axId val="50637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76512"/>
        <c:crosses val="autoZero"/>
        <c:auto val="1"/>
        <c:lblAlgn val="ctr"/>
        <c:lblOffset val="100"/>
        <c:noMultiLvlLbl val="0"/>
      </c:catAx>
      <c:valAx>
        <c:axId val="50637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75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'Isoamyl alcohol(N2)'!$C$71:$N$71</c:f>
              <c:numCache>
                <c:formatCode>General</c:formatCode>
                <c:ptCount val="12"/>
                <c:pt idx="0">
                  <c:v>0.85499999999999998</c:v>
                </c:pt>
                <c:pt idx="1">
                  <c:v>0.96</c:v>
                </c:pt>
                <c:pt idx="2">
                  <c:v>0.89999999999999991</c:v>
                </c:pt>
                <c:pt idx="3">
                  <c:v>0.89500000000000002</c:v>
                </c:pt>
                <c:pt idx="4">
                  <c:v>0.88500000000000001</c:v>
                </c:pt>
                <c:pt idx="5">
                  <c:v>0.86499999999999999</c:v>
                </c:pt>
                <c:pt idx="6">
                  <c:v>0.88500000000000001</c:v>
                </c:pt>
                <c:pt idx="7">
                  <c:v>0.89500000000000002</c:v>
                </c:pt>
                <c:pt idx="8">
                  <c:v>0.9</c:v>
                </c:pt>
                <c:pt idx="9">
                  <c:v>0.91</c:v>
                </c:pt>
                <c:pt idx="10">
                  <c:v>0.89500000000000002</c:v>
                </c:pt>
                <c:pt idx="11">
                  <c:v>0.88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28-46BE-BF25-48704C89C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381952"/>
        <c:axId val="506380320"/>
      </c:lineChart>
      <c:catAx>
        <c:axId val="50638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80320"/>
        <c:crosses val="autoZero"/>
        <c:auto val="1"/>
        <c:lblAlgn val="ctr"/>
        <c:lblOffset val="100"/>
        <c:noMultiLvlLbl val="0"/>
      </c:catAx>
      <c:valAx>
        <c:axId val="50638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8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Isoamy alcohol (9)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'Isoamyl alcohol(N2)'!$U$13:$AD$13</c:f>
              <c:numCache>
                <c:formatCode>General</c:formatCode>
                <c:ptCount val="10"/>
                <c:pt idx="0">
                  <c:v>0.77124999999999999</c:v>
                </c:pt>
                <c:pt idx="1">
                  <c:v>0.77625000000000011</c:v>
                </c:pt>
                <c:pt idx="2">
                  <c:v>0.74749999999999994</c:v>
                </c:pt>
                <c:pt idx="3">
                  <c:v>0.71750000000000003</c:v>
                </c:pt>
                <c:pt idx="4">
                  <c:v>0.70125000000000004</c:v>
                </c:pt>
                <c:pt idx="5">
                  <c:v>0.68874999999999997</c:v>
                </c:pt>
                <c:pt idx="6">
                  <c:v>0.5837500000000001</c:v>
                </c:pt>
                <c:pt idx="7">
                  <c:v>0.53500000000000003</c:v>
                </c:pt>
                <c:pt idx="8">
                  <c:v>0.46500000000000002</c:v>
                </c:pt>
                <c:pt idx="9">
                  <c:v>0.34375000000000006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2E-4F61-AF58-47C7D6AA8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380864"/>
        <c:axId val="593165648"/>
      </c:lineChart>
      <c:catAx>
        <c:axId val="50638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165648"/>
        <c:crosses val="autoZero"/>
        <c:auto val="1"/>
        <c:lblAlgn val="ctr"/>
        <c:lblOffset val="100"/>
        <c:noMultiLvlLbl val="0"/>
      </c:catAx>
      <c:valAx>
        <c:axId val="593165648"/>
        <c:scaling>
          <c:orientation val="minMax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8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Isoamyl alcohol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'Isoamyl alcohol(N2)'!$AJ$72:$AR$72</c:f>
              <c:numCache>
                <c:formatCode>General</c:formatCode>
                <c:ptCount val="9"/>
                <c:pt idx="0">
                  <c:v>5.000000000000115E-4</c:v>
                </c:pt>
                <c:pt idx="1">
                  <c:v>-2.8750000000000164E-3</c:v>
                </c:pt>
                <c:pt idx="2">
                  <c:v>-2.9999999999999914E-3</c:v>
                </c:pt>
                <c:pt idx="3">
                  <c:v>-1.6249999999999986E-3</c:v>
                </c:pt>
                <c:pt idx="4">
                  <c:v>-1.2500000000000067E-3</c:v>
                </c:pt>
                <c:pt idx="5">
                  <c:v>-1.0499999999999987E-2</c:v>
                </c:pt>
                <c:pt idx="6">
                  <c:v>-4.8750000000000069E-3</c:v>
                </c:pt>
                <c:pt idx="7">
                  <c:v>-7.000000000000001E-3</c:v>
                </c:pt>
                <c:pt idx="8">
                  <c:v>-1.2124999999999997E-2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166192"/>
        <c:axId val="593167280"/>
      </c:barChart>
      <c:catAx>
        <c:axId val="593166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167280"/>
        <c:crosses val="autoZero"/>
        <c:auto val="1"/>
        <c:lblAlgn val="ctr"/>
        <c:lblOffset val="100"/>
        <c:noMultiLvlLbl val="0"/>
      </c:catAx>
      <c:valAx>
        <c:axId val="593167280"/>
        <c:scaling>
          <c:orientation val="minMax"/>
          <c:max val="2.0000000000000004E-2"/>
          <c:min val="-3.0000000000000006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166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2-heptanone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'2-hepatonone'!$E$24:$N$24</c:f>
                <c:numCache>
                  <c:formatCode>General</c:formatCode>
                  <c:ptCount val="10"/>
                  <c:pt idx="0">
                    <c:v>7.351828528743666E-2</c:v>
                  </c:pt>
                  <c:pt idx="1">
                    <c:v>8.0843431977045424E-2</c:v>
                  </c:pt>
                  <c:pt idx="2">
                    <c:v>5.9882254837676667E-2</c:v>
                  </c:pt>
                  <c:pt idx="3">
                    <c:v>7.0291482855204243E-2</c:v>
                  </c:pt>
                  <c:pt idx="4">
                    <c:v>5.3922620391622211E-2</c:v>
                  </c:pt>
                  <c:pt idx="5">
                    <c:v>4.3831028859805367E-2</c:v>
                  </c:pt>
                  <c:pt idx="6">
                    <c:v>4.6567664193996786E-2</c:v>
                  </c:pt>
                  <c:pt idx="7">
                    <c:v>8.0362467997357218E-2</c:v>
                  </c:pt>
                  <c:pt idx="8">
                    <c:v>5.2877431171273137E-2</c:v>
                  </c:pt>
                  <c:pt idx="9">
                    <c:v>7.5125463241651494E-2</c:v>
                  </c:pt>
                </c:numCache>
              </c:numRef>
            </c:plus>
            <c:minus>
              <c:numRef>
                <c:f>'2-hepatonone'!$E$24:$N$24</c:f>
                <c:numCache>
                  <c:formatCode>General</c:formatCode>
                  <c:ptCount val="10"/>
                  <c:pt idx="0">
                    <c:v>7.351828528743666E-2</c:v>
                  </c:pt>
                  <c:pt idx="1">
                    <c:v>8.0843431977045424E-2</c:v>
                  </c:pt>
                  <c:pt idx="2">
                    <c:v>5.9882254837676667E-2</c:v>
                  </c:pt>
                  <c:pt idx="3">
                    <c:v>7.0291482855204243E-2</c:v>
                  </c:pt>
                  <c:pt idx="4">
                    <c:v>5.3922620391622211E-2</c:v>
                  </c:pt>
                  <c:pt idx="5">
                    <c:v>4.3831028859805367E-2</c:v>
                  </c:pt>
                  <c:pt idx="6">
                    <c:v>4.6567664193996786E-2</c:v>
                  </c:pt>
                  <c:pt idx="7">
                    <c:v>8.0362467997357218E-2</c:v>
                  </c:pt>
                  <c:pt idx="8">
                    <c:v>5.2877431171273137E-2</c:v>
                  </c:pt>
                  <c:pt idx="9">
                    <c:v>7.5125463241651494E-2</c:v>
                  </c:pt>
                </c:numCache>
              </c:numRef>
            </c:minus>
          </c:errBars>
          <c:cat>
            <c:numRef>
              <c:f>'2-hepatonone'!$E$2:$N$2</c:f>
              <c:numCache>
                <c:formatCode>General</c:formatCode>
                <c:ptCount val="10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110</c:v>
                </c:pt>
                <c:pt idx="9">
                  <c:v>120</c:v>
                </c:pt>
              </c:numCache>
            </c:numRef>
          </c:cat>
          <c:val>
            <c:numRef>
              <c:f>'2-hepatonone'!$E$23:$N$23</c:f>
              <c:numCache>
                <c:formatCode>General</c:formatCode>
                <c:ptCount val="10"/>
                <c:pt idx="0">
                  <c:v>0.50222222222222224</c:v>
                </c:pt>
                <c:pt idx="1">
                  <c:v>0.43122222222222217</c:v>
                </c:pt>
                <c:pt idx="2">
                  <c:v>0.51119999999999999</c:v>
                </c:pt>
                <c:pt idx="3">
                  <c:v>0.47472727272727266</c:v>
                </c:pt>
                <c:pt idx="4">
                  <c:v>0.3741666666666667</c:v>
                </c:pt>
                <c:pt idx="5">
                  <c:v>0.35749999999999998</c:v>
                </c:pt>
                <c:pt idx="6">
                  <c:v>0.20874999999999999</c:v>
                </c:pt>
                <c:pt idx="7">
                  <c:v>0.14866666666666667</c:v>
                </c:pt>
                <c:pt idx="8">
                  <c:v>7.9499999999999987E-2</c:v>
                </c:pt>
                <c:pt idx="9">
                  <c:v>5.6750000000000016E-2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541-4B90-BFBC-76942AD34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162384"/>
        <c:axId val="593165104"/>
      </c:lineChart>
      <c:catAx>
        <c:axId val="59316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93165104"/>
        <c:crosses val="autoZero"/>
        <c:auto val="1"/>
        <c:lblAlgn val="ctr"/>
        <c:lblOffset val="100"/>
        <c:noMultiLvlLbl val="0"/>
      </c:catAx>
      <c:valAx>
        <c:axId val="593165104"/>
        <c:scaling>
          <c:orientation val="minMax"/>
          <c:max val="1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93162384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4-chlorobenzyl mercaptan (15)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 S6'!$E$19:$N$19</c:f>
              <c:numCache>
                <c:formatCode>General</c:formatCode>
                <c:ptCount val="10"/>
                <c:pt idx="0">
                  <c:v>0.80640000000000001</c:v>
                </c:pt>
                <c:pt idx="1">
                  <c:v>0.8212666666666667</c:v>
                </c:pt>
                <c:pt idx="2">
                  <c:v>0.78399999999999992</c:v>
                </c:pt>
                <c:pt idx="3">
                  <c:v>0.77926666666666677</c:v>
                </c:pt>
                <c:pt idx="4">
                  <c:v>0.7728666666666667</c:v>
                </c:pt>
                <c:pt idx="5">
                  <c:v>0.71840000000000004</c:v>
                </c:pt>
                <c:pt idx="6">
                  <c:v>0.67526666666666668</c:v>
                </c:pt>
                <c:pt idx="7">
                  <c:v>0.55093333333333327</c:v>
                </c:pt>
                <c:pt idx="8">
                  <c:v>0.45246666666666674</c:v>
                </c:pt>
                <c:pt idx="9">
                  <c:v>0.32826666666666676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4A-4F3C-9CFC-9FF1F41A5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504928"/>
        <c:axId val="919504384"/>
      </c:lineChart>
      <c:catAx>
        <c:axId val="91950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504384"/>
        <c:crosses val="autoZero"/>
        <c:auto val="1"/>
        <c:lblAlgn val="ctr"/>
        <c:lblOffset val="100"/>
        <c:noMultiLvlLbl val="0"/>
      </c:catAx>
      <c:valAx>
        <c:axId val="919504384"/>
        <c:scaling>
          <c:orientation val="minMax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504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S6'!$AD$11</c:f>
              <c:strCache>
                <c:ptCount val="1"/>
                <c:pt idx="0">
                  <c:v>low initial 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S6'!$AJ$12:$AJ$13</c:f>
                <c:numCache>
                  <c:formatCode>General</c:formatCode>
                  <c:ptCount val="2"/>
                  <c:pt idx="0">
                    <c:v>4.3204937989385725E-2</c:v>
                  </c:pt>
                  <c:pt idx="1">
                    <c:v>8.8235126225331362E-2</c:v>
                  </c:pt>
                </c:numCache>
              </c:numRef>
            </c:plus>
            <c:minus>
              <c:numRef>
                <c:f>'Fig S6'!$AJ$12:$AJ$13</c:f>
                <c:numCache>
                  <c:formatCode>General</c:formatCode>
                  <c:ptCount val="2"/>
                  <c:pt idx="0">
                    <c:v>4.3204937989385725E-2</c:v>
                  </c:pt>
                  <c:pt idx="1">
                    <c:v>8.8235126225331362E-2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S6'!$AC$12:$AC$13</c:f>
              <c:strCache>
                <c:ptCount val="2"/>
                <c:pt idx="0">
                  <c:v>4-chlorobenzyl mercaptan</c:v>
                </c:pt>
                <c:pt idx="1">
                  <c:v>2,4,5-trimethylthiazole</c:v>
                </c:pt>
              </c:strCache>
            </c:strRef>
          </c:cat>
          <c:val>
            <c:numRef>
              <c:f>'Fig S6'!$AD$12:$AD$13</c:f>
              <c:numCache>
                <c:formatCode>General</c:formatCode>
                <c:ptCount val="2"/>
                <c:pt idx="0">
                  <c:v>0.70974999999999988</c:v>
                </c:pt>
                <c:pt idx="1">
                  <c:v>0.80999999999999994</c:v>
                </c:pt>
              </c:numCache>
            </c:numRef>
          </c:val>
        </c:ser>
        <c:ser>
          <c:idx val="1"/>
          <c:order val="1"/>
          <c:tx>
            <c:strRef>
              <c:f>'Fig S6'!$AE$11</c:f>
              <c:strCache>
                <c:ptCount val="1"/>
                <c:pt idx="0">
                  <c:v>high initial AI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S6'!$AK$12:$AK$13</c:f>
                <c:numCache>
                  <c:formatCode>General</c:formatCode>
                  <c:ptCount val="2"/>
                  <c:pt idx="0">
                    <c:v>2.9158875149772129E-2</c:v>
                  </c:pt>
                  <c:pt idx="1">
                    <c:v>4.2518663369088598E-2</c:v>
                  </c:pt>
                </c:numCache>
              </c:numRef>
            </c:plus>
            <c:minus>
              <c:numRef>
                <c:f>'Fig S6'!$AK$12:$AK$13</c:f>
                <c:numCache>
                  <c:formatCode>General</c:formatCode>
                  <c:ptCount val="2"/>
                  <c:pt idx="0">
                    <c:v>2.9158875149772129E-2</c:v>
                  </c:pt>
                  <c:pt idx="1">
                    <c:v>4.2518663369088598E-2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S6'!$AC$12:$AC$13</c:f>
              <c:strCache>
                <c:ptCount val="2"/>
                <c:pt idx="0">
                  <c:v>4-chlorobenzyl mercaptan</c:v>
                </c:pt>
                <c:pt idx="1">
                  <c:v>2,4,5-trimethylthiazole</c:v>
                </c:pt>
              </c:strCache>
            </c:strRef>
          </c:cat>
          <c:val>
            <c:numRef>
              <c:f>'Fig S6'!$AE$12:$AE$13</c:f>
              <c:numCache>
                <c:formatCode>General</c:formatCode>
                <c:ptCount val="2"/>
                <c:pt idx="0">
                  <c:v>0.9168571428571427</c:v>
                </c:pt>
                <c:pt idx="1">
                  <c:v>0.94439999999999991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1"/>
        <c:overlap val="-27"/>
        <c:axId val="919501120"/>
        <c:axId val="919502208"/>
      </c:barChart>
      <c:catAx>
        <c:axId val="9195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502208"/>
        <c:crosses val="autoZero"/>
        <c:auto val="1"/>
        <c:lblAlgn val="ctr"/>
        <c:lblOffset val="100"/>
        <c:noMultiLvlLbl val="0"/>
      </c:catAx>
      <c:valAx>
        <c:axId val="9195022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initial</a:t>
                </a:r>
                <a:r>
                  <a:rPr lang="en-US" baseline="0"/>
                  <a:t> </a:t>
                </a:r>
                <a:r>
                  <a:rPr lang="en-US"/>
                  <a:t>attraction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50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S6'!$AG$11</c:f>
              <c:strCache>
                <c:ptCount val="1"/>
                <c:pt idx="0">
                  <c:v>low initial 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S6'!$AL$12:$AL$13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10</c:v>
                  </c:pt>
                </c:numCache>
              </c:numRef>
            </c:plus>
            <c:minus>
              <c:numRef>
                <c:f>'Fig S6'!$AL$12:$AL$13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S6'!$AF$12:$AF$13</c:f>
              <c:strCache>
                <c:ptCount val="2"/>
                <c:pt idx="0">
                  <c:v>4-chlorobenzyl mercaptan</c:v>
                </c:pt>
                <c:pt idx="1">
                  <c:v>2,4,5-trimethylthiazole</c:v>
                </c:pt>
              </c:strCache>
            </c:strRef>
          </c:cat>
          <c:val>
            <c:numRef>
              <c:f>'Fig S6'!$AG$12:$AG$13</c:f>
              <c:numCache>
                <c:formatCode>General</c:formatCode>
                <c:ptCount val="2"/>
                <c:pt idx="0">
                  <c:v>105</c:v>
                </c:pt>
                <c:pt idx="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'Fig S6'!$AH$11</c:f>
              <c:strCache>
                <c:ptCount val="1"/>
                <c:pt idx="0">
                  <c:v>high initial AI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S6'!$AM$12:$AM$13</c:f>
                <c:numCache>
                  <c:formatCode>General</c:formatCode>
                  <c:ptCount val="2"/>
                  <c:pt idx="0">
                    <c:v>16.763054614240211</c:v>
                  </c:pt>
                  <c:pt idx="1">
                    <c:v>12.453996981544782</c:v>
                  </c:pt>
                </c:numCache>
              </c:numRef>
            </c:plus>
            <c:minus>
              <c:numRef>
                <c:f>'Fig S6'!$AM$12:$AM$13</c:f>
                <c:numCache>
                  <c:formatCode>General</c:formatCode>
                  <c:ptCount val="2"/>
                  <c:pt idx="0">
                    <c:v>16.763054614240211</c:v>
                  </c:pt>
                  <c:pt idx="1">
                    <c:v>12.453996981544782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S6'!$AF$12:$AF$13</c:f>
              <c:strCache>
                <c:ptCount val="2"/>
                <c:pt idx="0">
                  <c:v>4-chlorobenzyl mercaptan</c:v>
                </c:pt>
                <c:pt idx="1">
                  <c:v>2,4,5-trimethylthiazole</c:v>
                </c:pt>
              </c:strCache>
            </c:strRef>
          </c:cat>
          <c:val>
            <c:numRef>
              <c:f>'Fig S6'!$AH$12:$AH$13</c:f>
              <c:numCache>
                <c:formatCode>General</c:formatCode>
                <c:ptCount val="2"/>
                <c:pt idx="0">
                  <c:v>101.42857142857143</c:v>
                </c:pt>
                <c:pt idx="1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3"/>
        <c:overlap val="-27"/>
        <c:axId val="919505472"/>
        <c:axId val="919506016"/>
      </c:barChart>
      <c:catAx>
        <c:axId val="9195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506016"/>
        <c:crosses val="autoZero"/>
        <c:auto val="1"/>
        <c:lblAlgn val="ctr"/>
        <c:lblOffset val="100"/>
        <c:noMultiLvlLbl val="0"/>
      </c:catAx>
      <c:valAx>
        <c:axId val="91950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 to 50% behavior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50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'2,4,5-Trimethylthiazole(N2)'!$C$17:$N$17</c:f>
              <c:numCache>
                <c:formatCode>General</c:formatCode>
                <c:ptCount val="12"/>
                <c:pt idx="0">
                  <c:v>0.65</c:v>
                </c:pt>
                <c:pt idx="1">
                  <c:v>0.73</c:v>
                </c:pt>
                <c:pt idx="2">
                  <c:v>0.86</c:v>
                </c:pt>
                <c:pt idx="3">
                  <c:v>0.83</c:v>
                </c:pt>
                <c:pt idx="4">
                  <c:v>0.85</c:v>
                </c:pt>
                <c:pt idx="5">
                  <c:v>0.9</c:v>
                </c:pt>
                <c:pt idx="6">
                  <c:v>0.89</c:v>
                </c:pt>
                <c:pt idx="7">
                  <c:v>0.9</c:v>
                </c:pt>
                <c:pt idx="8">
                  <c:v>0.88</c:v>
                </c:pt>
                <c:pt idx="9">
                  <c:v>0.88</c:v>
                </c:pt>
                <c:pt idx="10">
                  <c:v>0.83</c:v>
                </c:pt>
                <c:pt idx="11">
                  <c:v>0.85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75-458B-B21A-90399EBCE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502752"/>
        <c:axId val="919500576"/>
      </c:lineChart>
      <c:catAx>
        <c:axId val="91950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500576"/>
        <c:crosses val="autoZero"/>
        <c:auto val="1"/>
        <c:lblAlgn val="ctr"/>
        <c:lblOffset val="100"/>
        <c:noMultiLvlLbl val="0"/>
      </c:catAx>
      <c:valAx>
        <c:axId val="91950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50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2,4,5 TMT (13)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'2,4,5-Trimethylthiazole(N2)'!$U$2:$AD$2</c:f>
              <c:numCache>
                <c:formatCode>General</c:formatCode>
                <c:ptCount val="10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  <c:pt idx="8">
                  <c:v>110</c:v>
                </c:pt>
                <c:pt idx="9">
                  <c:v>120</c:v>
                </c:pt>
              </c:numCache>
            </c:numRef>
          </c:cat>
          <c:val>
            <c:numRef>
              <c:f>'2,4,5-Trimethylthiazole(N2)'!$U$17:$AD$17</c:f>
              <c:numCache>
                <c:formatCode>General</c:formatCode>
                <c:ptCount val="10"/>
                <c:pt idx="0">
                  <c:v>0.91338461538461524</c:v>
                </c:pt>
                <c:pt idx="1">
                  <c:v>0.91300000000000003</c:v>
                </c:pt>
                <c:pt idx="2">
                  <c:v>0.9062307692307694</c:v>
                </c:pt>
                <c:pt idx="3">
                  <c:v>0.89830769230769236</c:v>
                </c:pt>
                <c:pt idx="4">
                  <c:v>0.86853846153846159</c:v>
                </c:pt>
                <c:pt idx="5">
                  <c:v>0.85723076923076913</c:v>
                </c:pt>
                <c:pt idx="6">
                  <c:v>0.78392307692307694</c:v>
                </c:pt>
                <c:pt idx="7">
                  <c:v>0.73530769230769244</c:v>
                </c:pt>
                <c:pt idx="8">
                  <c:v>0.64407692307692299</c:v>
                </c:pt>
                <c:pt idx="9">
                  <c:v>0.56430769230769218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09-403B-B4C8-8249B66D6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501664"/>
        <c:axId val="919503296"/>
      </c:lineChart>
      <c:catAx>
        <c:axId val="91950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503296"/>
        <c:crosses val="autoZero"/>
        <c:auto val="1"/>
        <c:lblAlgn val="ctr"/>
        <c:lblOffset val="100"/>
        <c:noMultiLvlLbl val="0"/>
      </c:catAx>
      <c:valAx>
        <c:axId val="919503296"/>
        <c:scaling>
          <c:orientation val="minMax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501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'Figure S2B'!$M$3:$M$4</c:f>
                <c:numCache>
                  <c:formatCode>General</c:formatCode>
                  <c:ptCount val="2"/>
                  <c:pt idx="0">
                    <c:v>9.778004653302215E-2</c:v>
                  </c:pt>
                  <c:pt idx="1">
                    <c:v>4.4969125210773467E-2</c:v>
                  </c:pt>
                </c:numCache>
              </c:numRef>
            </c:plus>
            <c:minus>
              <c:numRef>
                <c:f>'Figure S2B'!$M$3:$M$4</c:f>
                <c:numCache>
                  <c:formatCode>General</c:formatCode>
                  <c:ptCount val="2"/>
                  <c:pt idx="0">
                    <c:v>9.778004653302215E-2</c:v>
                  </c:pt>
                  <c:pt idx="1">
                    <c:v>4.4969125210773467E-2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'Figure S2B'!$K$3:$K$4</c:f>
              <c:numCache>
                <c:formatCode>General</c:formatCode>
                <c:ptCount val="2"/>
                <c:pt idx="0">
                  <c:v>0.72125000000000006</c:v>
                </c:pt>
                <c:pt idx="1">
                  <c:v>0.85666666666666658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3167824"/>
        <c:axId val="593162928"/>
      </c:barChart>
      <c:catAx>
        <c:axId val="593167824"/>
        <c:scaling>
          <c:orientation val="minMax"/>
        </c:scaling>
        <c:delete val="1"/>
        <c:axPos val="b"/>
        <c:majorTickMark val="none"/>
        <c:minorTickMark val="none"/>
        <c:tickLblPos val="nextTo"/>
        <c:crossAx val="593162928"/>
        <c:crosses val="autoZero"/>
        <c:auto val="1"/>
        <c:lblAlgn val="ctr"/>
        <c:lblOffset val="100"/>
        <c:noMultiLvlLbl val="0"/>
      </c:catAx>
      <c:valAx>
        <c:axId val="59316292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16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'2-Ethoxythiazole(N2)'!$C$10:$N$10</c:f>
              <c:numCache>
                <c:formatCode>General</c:formatCode>
                <c:ptCount val="12"/>
                <c:pt idx="0">
                  <c:v>0.7</c:v>
                </c:pt>
                <c:pt idx="1">
                  <c:v>0.88400000000000001</c:v>
                </c:pt>
                <c:pt idx="2">
                  <c:v>0.92799999999999994</c:v>
                </c:pt>
                <c:pt idx="3">
                  <c:v>0.91600000000000004</c:v>
                </c:pt>
                <c:pt idx="4">
                  <c:v>0.88000000000000012</c:v>
                </c:pt>
                <c:pt idx="5">
                  <c:v>0.746</c:v>
                </c:pt>
                <c:pt idx="6">
                  <c:v>0.8</c:v>
                </c:pt>
                <c:pt idx="7">
                  <c:v>0.76</c:v>
                </c:pt>
                <c:pt idx="8">
                  <c:v>0.60399999999999998</c:v>
                </c:pt>
                <c:pt idx="9">
                  <c:v>0.63600000000000001</c:v>
                </c:pt>
                <c:pt idx="10">
                  <c:v>0.58800000000000008</c:v>
                </c:pt>
                <c:pt idx="11">
                  <c:v>0.54399999999999993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87-417D-8F57-0D6BAD2C1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498944"/>
        <c:axId val="919503840"/>
      </c:lineChart>
      <c:catAx>
        <c:axId val="91949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503840"/>
        <c:crosses val="autoZero"/>
        <c:auto val="1"/>
        <c:lblAlgn val="ctr"/>
        <c:lblOffset val="100"/>
        <c:noMultiLvlLbl val="0"/>
      </c:catAx>
      <c:valAx>
        <c:axId val="91950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9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2-ethoxythiazole (10)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'2-Ethoxythiazole(N2)'!$U$15:$AD$15</c:f>
              <c:numCache>
                <c:formatCode>General</c:formatCode>
                <c:ptCount val="10"/>
                <c:pt idx="0">
                  <c:v>0.82874999999999999</c:v>
                </c:pt>
                <c:pt idx="1">
                  <c:v>0.77374999999999994</c:v>
                </c:pt>
                <c:pt idx="2">
                  <c:v>0.77</c:v>
                </c:pt>
                <c:pt idx="3">
                  <c:v>0.7337499999999999</c:v>
                </c:pt>
                <c:pt idx="4">
                  <c:v>0.67375000000000007</c:v>
                </c:pt>
                <c:pt idx="5">
                  <c:v>0.64</c:v>
                </c:pt>
                <c:pt idx="6">
                  <c:v>0.5787500000000001</c:v>
                </c:pt>
                <c:pt idx="7">
                  <c:v>0.48750000000000004</c:v>
                </c:pt>
                <c:pt idx="8">
                  <c:v>0.43375000000000008</c:v>
                </c:pt>
                <c:pt idx="9">
                  <c:v>0.30875000000000002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D9-4B95-BC5A-33DA2B546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499488"/>
        <c:axId val="681255632"/>
      </c:lineChart>
      <c:catAx>
        <c:axId val="9194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55632"/>
        <c:crosses val="autoZero"/>
        <c:auto val="1"/>
        <c:lblAlgn val="ctr"/>
        <c:lblOffset val="100"/>
        <c:noMultiLvlLbl val="0"/>
      </c:catAx>
      <c:valAx>
        <c:axId val="681255632"/>
        <c:scaling>
          <c:orientation val="minMax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9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'1-Metylpyrrole(N2)'!$C$9:$N$9</c:f>
              <c:numCache>
                <c:formatCode>General</c:formatCode>
                <c:ptCount val="12"/>
                <c:pt idx="0">
                  <c:v>0.5</c:v>
                </c:pt>
                <c:pt idx="1">
                  <c:v>0.33</c:v>
                </c:pt>
                <c:pt idx="2">
                  <c:v>0.33333333333333331</c:v>
                </c:pt>
                <c:pt idx="3">
                  <c:v>0.37333333333333335</c:v>
                </c:pt>
                <c:pt idx="4">
                  <c:v>0.39333333333333337</c:v>
                </c:pt>
                <c:pt idx="5">
                  <c:v>0.26</c:v>
                </c:pt>
                <c:pt idx="6">
                  <c:v>0.19833333333333333</c:v>
                </c:pt>
                <c:pt idx="7">
                  <c:v>0.04</c:v>
                </c:pt>
                <c:pt idx="8">
                  <c:v>-5.000000000000001E-2</c:v>
                </c:pt>
                <c:pt idx="9">
                  <c:v>3.333333333333327E-3</c:v>
                </c:pt>
                <c:pt idx="10">
                  <c:v>-9.9999999999999992E-2</c:v>
                </c:pt>
                <c:pt idx="11">
                  <c:v>-0.17666666666666667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2E6-43B5-97AA-4D9B0AF12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256176"/>
        <c:axId val="681256720"/>
      </c:lineChart>
      <c:catAx>
        <c:axId val="68125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56720"/>
        <c:crosses val="autoZero"/>
        <c:auto val="1"/>
        <c:lblAlgn val="ctr"/>
        <c:lblOffset val="100"/>
        <c:noMultiLvlLbl val="0"/>
      </c:catAx>
      <c:valAx>
        <c:axId val="68125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5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1-methylpyrrole (8)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'1-Metylpyrrole(N2)'!$U$13:$AD$13</c:f>
              <c:numCache>
                <c:formatCode>General</c:formatCode>
                <c:ptCount val="10"/>
                <c:pt idx="0">
                  <c:v>0.67400000000000004</c:v>
                </c:pt>
                <c:pt idx="1">
                  <c:v>0.51400000000000001</c:v>
                </c:pt>
                <c:pt idx="2">
                  <c:v>0.5</c:v>
                </c:pt>
                <c:pt idx="3">
                  <c:v>0.50600000000000001</c:v>
                </c:pt>
                <c:pt idx="4">
                  <c:v>0.38600000000000001</c:v>
                </c:pt>
                <c:pt idx="5">
                  <c:v>0.37</c:v>
                </c:pt>
                <c:pt idx="6">
                  <c:v>0.314</c:v>
                </c:pt>
                <c:pt idx="7">
                  <c:v>0.27599999999999997</c:v>
                </c:pt>
                <c:pt idx="8">
                  <c:v>0.24399999999999999</c:v>
                </c:pt>
                <c:pt idx="9">
                  <c:v>9.2000000000000012E-2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F4-4D78-AF30-B9D1A457F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257264"/>
        <c:axId val="681257808"/>
      </c:lineChart>
      <c:catAx>
        <c:axId val="68125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57808"/>
        <c:crosses val="autoZero"/>
        <c:auto val="1"/>
        <c:lblAlgn val="ctr"/>
        <c:lblOffset val="100"/>
        <c:noMultiLvlLbl val="0"/>
      </c:catAx>
      <c:valAx>
        <c:axId val="681257808"/>
        <c:scaling>
          <c:orientation val="minMax"/>
          <c:max val="1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5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Methylpyrrole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'1-Metylpyrrole(N2)'!$V$2:$AD$2</c:f>
              <c:numCache>
                <c:formatCode>General</c:formatCode>
                <c:ptCount val="9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  <c:pt idx="7">
                  <c:v>110</c:v>
                </c:pt>
                <c:pt idx="8">
                  <c:v>120</c:v>
                </c:pt>
              </c:numCache>
            </c:numRef>
          </c:cat>
          <c:val>
            <c:numRef>
              <c:f>'1-Metylpyrrole(N2)'!$AJ$16:$AR$16</c:f>
              <c:numCache>
                <c:formatCode>General</c:formatCode>
                <c:ptCount val="9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250736"/>
        <c:axId val="681251280"/>
      </c:lineChart>
      <c:catAx>
        <c:axId val="6812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51280"/>
        <c:crosses val="autoZero"/>
        <c:auto val="1"/>
        <c:lblAlgn val="ctr"/>
        <c:lblOffset val="100"/>
        <c:noMultiLvlLbl val="0"/>
      </c:catAx>
      <c:valAx>
        <c:axId val="6812512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'1-pentanol(N2)'!$D$8:$O$8</c:f>
              <c:numCache>
                <c:formatCode>General</c:formatCode>
                <c:ptCount val="12"/>
                <c:pt idx="0">
                  <c:v>0.5</c:v>
                </c:pt>
                <c:pt idx="1">
                  <c:v>0.6</c:v>
                </c:pt>
                <c:pt idx="2">
                  <c:v>0.72</c:v>
                </c:pt>
                <c:pt idx="3">
                  <c:v>0.8</c:v>
                </c:pt>
                <c:pt idx="4">
                  <c:v>0.83</c:v>
                </c:pt>
                <c:pt idx="5">
                  <c:v>0.84</c:v>
                </c:pt>
                <c:pt idx="6">
                  <c:v>0.84</c:v>
                </c:pt>
                <c:pt idx="7">
                  <c:v>0.86</c:v>
                </c:pt>
                <c:pt idx="8">
                  <c:v>0.89</c:v>
                </c:pt>
                <c:pt idx="9">
                  <c:v>0.93</c:v>
                </c:pt>
                <c:pt idx="10">
                  <c:v>0.93</c:v>
                </c:pt>
                <c:pt idx="11">
                  <c:v>0.96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D6-4B2C-8D8E-402C646EA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1251824"/>
        <c:axId val="681252912"/>
      </c:lineChart>
      <c:catAx>
        <c:axId val="68125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52912"/>
        <c:crosses val="autoZero"/>
        <c:auto val="1"/>
        <c:lblAlgn val="ctr"/>
        <c:lblOffset val="100"/>
        <c:noMultiLvlLbl val="0"/>
      </c:catAx>
      <c:valAx>
        <c:axId val="68125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51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1-pentanol (8)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'1-pentanol(N2)'!$F$40:$O$40</c:f>
              <c:numCache>
                <c:formatCode>General</c:formatCode>
                <c:ptCount val="10"/>
                <c:pt idx="0">
                  <c:v>0.68724999999999992</c:v>
                </c:pt>
                <c:pt idx="1">
                  <c:v>0.72699999999999998</c:v>
                </c:pt>
                <c:pt idx="2">
                  <c:v>0.70774999999999999</c:v>
                </c:pt>
                <c:pt idx="3">
                  <c:v>0.64037500000000003</c:v>
                </c:pt>
                <c:pt idx="4">
                  <c:v>0.64237499999999992</c:v>
                </c:pt>
                <c:pt idx="5">
                  <c:v>0.52750000000000008</c:v>
                </c:pt>
                <c:pt idx="6">
                  <c:v>0.49812499999999993</c:v>
                </c:pt>
                <c:pt idx="7">
                  <c:v>0.44674999999999992</c:v>
                </c:pt>
                <c:pt idx="8">
                  <c:v>0.40512500000000007</c:v>
                </c:pt>
                <c:pt idx="9">
                  <c:v>0.29099999999999998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EBC-4D3B-98AD-01BD20362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618016"/>
        <c:axId val="588618560"/>
      </c:lineChart>
      <c:catAx>
        <c:axId val="588618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618560"/>
        <c:crosses val="autoZero"/>
        <c:auto val="1"/>
        <c:lblAlgn val="ctr"/>
        <c:lblOffset val="100"/>
        <c:noMultiLvlLbl val="0"/>
      </c:catAx>
      <c:valAx>
        <c:axId val="588618560"/>
        <c:scaling>
          <c:orientation val="minMax"/>
          <c:max val="1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618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2-methylpyrazine (16)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'2-methylpyrazine'!$G$22:$P$22</c:f>
              <c:numCache>
                <c:formatCode>General</c:formatCode>
                <c:ptCount val="10"/>
                <c:pt idx="0">
                  <c:v>0.73228571428571432</c:v>
                </c:pt>
                <c:pt idx="1">
                  <c:v>0.72542857142857131</c:v>
                </c:pt>
                <c:pt idx="2">
                  <c:v>0.755</c:v>
                </c:pt>
                <c:pt idx="3">
                  <c:v>0.75273333333333325</c:v>
                </c:pt>
                <c:pt idx="4">
                  <c:v>0.66626666666666667</c:v>
                </c:pt>
                <c:pt idx="5">
                  <c:v>0.59753333333333325</c:v>
                </c:pt>
                <c:pt idx="6">
                  <c:v>0.46440000000000003</c:v>
                </c:pt>
                <c:pt idx="7">
                  <c:v>0.36160000000000003</c:v>
                </c:pt>
                <c:pt idx="8">
                  <c:v>0.27840000000000004</c:v>
                </c:pt>
                <c:pt idx="9">
                  <c:v>0.20233333333333331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619104"/>
        <c:axId val="503054192"/>
      </c:lineChart>
      <c:catAx>
        <c:axId val="588619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054192"/>
        <c:crosses val="autoZero"/>
        <c:auto val="1"/>
        <c:lblAlgn val="ctr"/>
        <c:lblOffset val="100"/>
        <c:noMultiLvlLbl val="0"/>
      </c:catAx>
      <c:valAx>
        <c:axId val="503054192"/>
        <c:scaling>
          <c:orientation val="minMax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61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Isobutylthiazole (7)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Isobutylthiazole!$G$20:$P$20</c:f>
              <c:numCache>
                <c:formatCode>General</c:formatCode>
                <c:ptCount val="10"/>
                <c:pt idx="0">
                  <c:v>0.85950000000000004</c:v>
                </c:pt>
                <c:pt idx="1">
                  <c:v>0.86178571428571438</c:v>
                </c:pt>
                <c:pt idx="2">
                  <c:v>0.8363571428571428</c:v>
                </c:pt>
                <c:pt idx="3">
                  <c:v>0.83371428571428563</c:v>
                </c:pt>
                <c:pt idx="4">
                  <c:v>0.78764285714285709</c:v>
                </c:pt>
                <c:pt idx="5">
                  <c:v>0.76885714285714279</c:v>
                </c:pt>
                <c:pt idx="6">
                  <c:v>0.71035714285714291</c:v>
                </c:pt>
                <c:pt idx="7">
                  <c:v>0.65264285714285719</c:v>
                </c:pt>
                <c:pt idx="8">
                  <c:v>0.55907142857142866</c:v>
                </c:pt>
                <c:pt idx="9">
                  <c:v>0.4875714285714286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3050928"/>
        <c:axId val="503054736"/>
      </c:lineChart>
      <c:catAx>
        <c:axId val="503050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054736"/>
        <c:crosses val="autoZero"/>
        <c:auto val="1"/>
        <c:lblAlgn val="ctr"/>
        <c:lblOffset val="100"/>
        <c:noMultiLvlLbl val="0"/>
      </c:catAx>
      <c:valAx>
        <c:axId val="503054736"/>
        <c:scaling>
          <c:orientation val="minMax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05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4-chlorobenzyl mercaptan (15)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 S6'!$E$19:$N$19</c:f>
              <c:numCache>
                <c:formatCode>General</c:formatCode>
                <c:ptCount val="10"/>
                <c:pt idx="0">
                  <c:v>0.80640000000000001</c:v>
                </c:pt>
                <c:pt idx="1">
                  <c:v>0.8212666666666667</c:v>
                </c:pt>
                <c:pt idx="2">
                  <c:v>0.78399999999999992</c:v>
                </c:pt>
                <c:pt idx="3">
                  <c:v>0.77926666666666677</c:v>
                </c:pt>
                <c:pt idx="4">
                  <c:v>0.7728666666666667</c:v>
                </c:pt>
                <c:pt idx="5">
                  <c:v>0.71840000000000004</c:v>
                </c:pt>
                <c:pt idx="6">
                  <c:v>0.67526666666666668</c:v>
                </c:pt>
                <c:pt idx="7">
                  <c:v>0.55093333333333327</c:v>
                </c:pt>
                <c:pt idx="8">
                  <c:v>0.45246666666666674</c:v>
                </c:pt>
                <c:pt idx="9">
                  <c:v>0.32826666666666676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4A-4F3C-9CFC-9FF1F41A5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797600"/>
        <c:axId val="500793792"/>
      </c:lineChart>
      <c:catAx>
        <c:axId val="5007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93792"/>
        <c:crosses val="autoZero"/>
        <c:auto val="1"/>
        <c:lblAlgn val="ctr"/>
        <c:lblOffset val="100"/>
        <c:noMultiLvlLbl val="0"/>
      </c:catAx>
      <c:valAx>
        <c:axId val="500793792"/>
        <c:scaling>
          <c:orientation val="minMax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9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S6'!$AD$11</c:f>
              <c:strCache>
                <c:ptCount val="1"/>
                <c:pt idx="0">
                  <c:v>low initial 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S6'!$AJ$12:$AJ$13</c:f>
                <c:numCache>
                  <c:formatCode>General</c:formatCode>
                  <c:ptCount val="2"/>
                  <c:pt idx="0">
                    <c:v>4.3204937989385725E-2</c:v>
                  </c:pt>
                  <c:pt idx="1">
                    <c:v>8.8235126225331362E-2</c:v>
                  </c:pt>
                </c:numCache>
              </c:numRef>
            </c:plus>
            <c:minus>
              <c:numRef>
                <c:f>'Fig S6'!$AJ$12:$AJ$13</c:f>
                <c:numCache>
                  <c:formatCode>General</c:formatCode>
                  <c:ptCount val="2"/>
                  <c:pt idx="0">
                    <c:v>4.3204937989385725E-2</c:v>
                  </c:pt>
                  <c:pt idx="1">
                    <c:v>8.8235126225331362E-2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S6'!$AC$12:$AC$13</c:f>
              <c:strCache>
                <c:ptCount val="2"/>
                <c:pt idx="0">
                  <c:v>4-chlorobenzyl mercaptan</c:v>
                </c:pt>
                <c:pt idx="1">
                  <c:v>2,4,5-trimethylthiazole</c:v>
                </c:pt>
              </c:strCache>
            </c:strRef>
          </c:cat>
          <c:val>
            <c:numRef>
              <c:f>'Fig S6'!$AD$12:$AD$13</c:f>
              <c:numCache>
                <c:formatCode>General</c:formatCode>
                <c:ptCount val="2"/>
                <c:pt idx="0">
                  <c:v>0.70974999999999988</c:v>
                </c:pt>
                <c:pt idx="1">
                  <c:v>0.80999999999999994</c:v>
                </c:pt>
              </c:numCache>
            </c:numRef>
          </c:val>
        </c:ser>
        <c:ser>
          <c:idx val="1"/>
          <c:order val="1"/>
          <c:tx>
            <c:strRef>
              <c:f>'Fig S6'!$AE$11</c:f>
              <c:strCache>
                <c:ptCount val="1"/>
                <c:pt idx="0">
                  <c:v>high initial AI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S6'!$AK$12:$AK$13</c:f>
                <c:numCache>
                  <c:formatCode>General</c:formatCode>
                  <c:ptCount val="2"/>
                  <c:pt idx="0">
                    <c:v>2.9158875149772129E-2</c:v>
                  </c:pt>
                  <c:pt idx="1">
                    <c:v>4.2518663369088598E-2</c:v>
                  </c:pt>
                </c:numCache>
              </c:numRef>
            </c:plus>
            <c:minus>
              <c:numRef>
                <c:f>'Fig S6'!$AK$12:$AK$13</c:f>
                <c:numCache>
                  <c:formatCode>General</c:formatCode>
                  <c:ptCount val="2"/>
                  <c:pt idx="0">
                    <c:v>2.9158875149772129E-2</c:v>
                  </c:pt>
                  <c:pt idx="1">
                    <c:v>4.2518663369088598E-2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S6'!$AC$12:$AC$13</c:f>
              <c:strCache>
                <c:ptCount val="2"/>
                <c:pt idx="0">
                  <c:v>4-chlorobenzyl mercaptan</c:v>
                </c:pt>
                <c:pt idx="1">
                  <c:v>2,4,5-trimethylthiazole</c:v>
                </c:pt>
              </c:strCache>
            </c:strRef>
          </c:cat>
          <c:val>
            <c:numRef>
              <c:f>'Fig S6'!$AE$12:$AE$13</c:f>
              <c:numCache>
                <c:formatCode>General</c:formatCode>
                <c:ptCount val="2"/>
                <c:pt idx="0">
                  <c:v>0.9168571428571427</c:v>
                </c:pt>
                <c:pt idx="1">
                  <c:v>0.94439999999999991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1"/>
        <c:overlap val="-27"/>
        <c:axId val="500792704"/>
        <c:axId val="500792160"/>
      </c:barChart>
      <c:catAx>
        <c:axId val="50079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92160"/>
        <c:crosses val="autoZero"/>
        <c:auto val="1"/>
        <c:lblAlgn val="ctr"/>
        <c:lblOffset val="100"/>
        <c:noMultiLvlLbl val="0"/>
      </c:catAx>
      <c:valAx>
        <c:axId val="50079216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initial</a:t>
                </a:r>
                <a:r>
                  <a:rPr lang="en-US" baseline="0"/>
                  <a:t> </a:t>
                </a:r>
                <a:r>
                  <a:rPr lang="en-US"/>
                  <a:t>attraction index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9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S6'!$AG$11</c:f>
              <c:strCache>
                <c:ptCount val="1"/>
                <c:pt idx="0">
                  <c:v>low initial 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S6'!$AL$12:$AL$13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10</c:v>
                  </c:pt>
                </c:numCache>
              </c:numRef>
            </c:plus>
            <c:minus>
              <c:numRef>
                <c:f>'Fig S6'!$AL$12:$AL$13</c:f>
                <c:numCache>
                  <c:formatCode>General</c:formatCode>
                  <c:ptCount val="2"/>
                  <c:pt idx="0">
                    <c:v>0</c:v>
                  </c:pt>
                  <c:pt idx="1">
                    <c:v>10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S6'!$AF$12:$AF$13</c:f>
              <c:strCache>
                <c:ptCount val="2"/>
                <c:pt idx="0">
                  <c:v>4-chlorobenzyl mercaptan</c:v>
                </c:pt>
                <c:pt idx="1">
                  <c:v>2,4,5-trimethylthiazole</c:v>
                </c:pt>
              </c:strCache>
            </c:strRef>
          </c:cat>
          <c:val>
            <c:numRef>
              <c:f>'Fig S6'!$AG$12:$AG$13</c:f>
              <c:numCache>
                <c:formatCode>General</c:formatCode>
                <c:ptCount val="2"/>
                <c:pt idx="0">
                  <c:v>105</c:v>
                </c:pt>
                <c:pt idx="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'Fig S6'!$AH$11</c:f>
              <c:strCache>
                <c:ptCount val="1"/>
                <c:pt idx="0">
                  <c:v>high initial AI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'Fig S6'!$AM$12:$AM$13</c:f>
                <c:numCache>
                  <c:formatCode>General</c:formatCode>
                  <c:ptCount val="2"/>
                  <c:pt idx="0">
                    <c:v>16.763054614240211</c:v>
                  </c:pt>
                  <c:pt idx="1">
                    <c:v>12.453996981544782</c:v>
                  </c:pt>
                </c:numCache>
              </c:numRef>
            </c:plus>
            <c:minus>
              <c:numRef>
                <c:f>'Fig S6'!$AM$12:$AM$13</c:f>
                <c:numCache>
                  <c:formatCode>General</c:formatCode>
                  <c:ptCount val="2"/>
                  <c:pt idx="0">
                    <c:v>16.763054614240211</c:v>
                  </c:pt>
                  <c:pt idx="1">
                    <c:v>12.453996981544782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 S6'!$AF$12:$AF$13</c:f>
              <c:strCache>
                <c:ptCount val="2"/>
                <c:pt idx="0">
                  <c:v>4-chlorobenzyl mercaptan</c:v>
                </c:pt>
                <c:pt idx="1">
                  <c:v>2,4,5-trimethylthiazole</c:v>
                </c:pt>
              </c:strCache>
            </c:strRef>
          </c:cat>
          <c:val>
            <c:numRef>
              <c:f>'Fig S6'!$AH$12:$AH$13</c:f>
              <c:numCache>
                <c:formatCode>General</c:formatCode>
                <c:ptCount val="2"/>
                <c:pt idx="0">
                  <c:v>101.42857142857143</c:v>
                </c:pt>
                <c:pt idx="1">
                  <c:v>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3"/>
        <c:overlap val="-27"/>
        <c:axId val="500794336"/>
        <c:axId val="506377600"/>
      </c:barChart>
      <c:catAx>
        <c:axId val="50079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77600"/>
        <c:crosses val="autoZero"/>
        <c:auto val="1"/>
        <c:lblAlgn val="ctr"/>
        <c:lblOffset val="100"/>
        <c:noMultiLvlLbl val="0"/>
      </c:catAx>
      <c:valAx>
        <c:axId val="50637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 to 50% behavior change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79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ysClr val="windowText" lastClr="000000"/>
                </a:solidFill>
              </a:ln>
              <a:effectLst/>
            </c:spPr>
          </c:dPt>
          <c:errBars>
            <c:errBarType val="both"/>
            <c:errValType val="cust"/>
            <c:noEndCap val="0"/>
            <c:plus>
              <c:numRef>
                <c:f>'Figure 5'!$I$36:$M$36</c:f>
                <c:numCache>
                  <c:formatCode>General</c:formatCode>
                  <c:ptCount val="5"/>
                  <c:pt idx="0">
                    <c:v>3.8871458908163681</c:v>
                  </c:pt>
                  <c:pt idx="1">
                    <c:v>2.6253531598449285</c:v>
                  </c:pt>
                  <c:pt idx="3">
                    <c:v>8.7368949480540863</c:v>
                  </c:pt>
                  <c:pt idx="4">
                    <c:v>0.70710678118654757</c:v>
                  </c:pt>
                </c:numCache>
              </c:numRef>
            </c:plus>
            <c:minus>
              <c:numRef>
                <c:f>'Figure 5'!$I$36:$M$36</c:f>
                <c:numCache>
                  <c:formatCode>General</c:formatCode>
                  <c:ptCount val="5"/>
                  <c:pt idx="0">
                    <c:v>3.8871458908163681</c:v>
                  </c:pt>
                  <c:pt idx="1">
                    <c:v>2.6253531598449285</c:v>
                  </c:pt>
                  <c:pt idx="3">
                    <c:v>8.7368949480540863</c:v>
                  </c:pt>
                  <c:pt idx="4">
                    <c:v>0.70710678118654757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'Figure 5'!$I$33:$M$33</c:f>
              <c:strCache>
                <c:ptCount val="5"/>
                <c:pt idx="0">
                  <c:v>early-trending</c:v>
                </c:pt>
                <c:pt idx="1">
                  <c:v>late-trending</c:v>
                </c:pt>
                <c:pt idx="3">
                  <c:v>early-trending</c:v>
                </c:pt>
                <c:pt idx="4">
                  <c:v>late-trending</c:v>
                </c:pt>
              </c:strCache>
            </c:strRef>
          </c:cat>
          <c:val>
            <c:numRef>
              <c:f>'Figure 5'!$I$34:$M$34</c:f>
              <c:numCache>
                <c:formatCode>General</c:formatCode>
                <c:ptCount val="5"/>
                <c:pt idx="0">
                  <c:v>83.482758620689651</c:v>
                </c:pt>
                <c:pt idx="1">
                  <c:v>101.78571428571429</c:v>
                </c:pt>
                <c:pt idx="3">
                  <c:v>67.666666666666671</c:v>
                </c:pt>
                <c:pt idx="4">
                  <c:v>89.5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382496"/>
        <c:axId val="506378144"/>
      </c:barChart>
      <c:catAx>
        <c:axId val="50638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78144"/>
        <c:crosses val="autoZero"/>
        <c:auto val="1"/>
        <c:lblAlgn val="ctr"/>
        <c:lblOffset val="100"/>
        <c:noMultiLvlLbl val="0"/>
      </c:catAx>
      <c:valAx>
        <c:axId val="50637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8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Butanone (11)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9757426317312502E-2"/>
          <c:y val="0.19541666666666666"/>
          <c:w val="0.88998367709057136"/>
          <c:h val="0.744398148148148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'butanone(N2)'!$E$15:$N$15</c:f>
              <c:numCache>
                <c:formatCode>General</c:formatCode>
                <c:ptCount val="10"/>
                <c:pt idx="0">
                  <c:v>0.76399999999999979</c:v>
                </c:pt>
                <c:pt idx="1">
                  <c:v>0.73090909090909084</c:v>
                </c:pt>
                <c:pt idx="2">
                  <c:v>0.72672727272727278</c:v>
                </c:pt>
                <c:pt idx="3">
                  <c:v>0.64200000000000002</c:v>
                </c:pt>
                <c:pt idx="4">
                  <c:v>0.62163636363636354</c:v>
                </c:pt>
                <c:pt idx="5">
                  <c:v>0.54345454545454541</c:v>
                </c:pt>
                <c:pt idx="6">
                  <c:v>0.44572727272727269</c:v>
                </c:pt>
                <c:pt idx="7">
                  <c:v>0.34754545454545455</c:v>
                </c:pt>
                <c:pt idx="8">
                  <c:v>0.2161818181818182</c:v>
                </c:pt>
                <c:pt idx="9">
                  <c:v>0.17027272727272724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DA-434E-8DE0-FB827D951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381408"/>
        <c:axId val="506377056"/>
      </c:lineChart>
      <c:catAx>
        <c:axId val="50638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77056"/>
        <c:crosses val="autoZero"/>
        <c:auto val="1"/>
        <c:lblAlgn val="ctr"/>
        <c:lblOffset val="100"/>
        <c:noMultiLvlLbl val="0"/>
      </c:catAx>
      <c:valAx>
        <c:axId val="506377056"/>
        <c:scaling>
          <c:orientation val="minMax"/>
          <c:max val="1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8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Diacetyl (10)</a:t>
            </a:r>
          </a:p>
        </c:rich>
      </c:tx>
      <c:layout>
        <c:manualLayout>
          <c:xMode val="edge"/>
          <c:yMode val="edge"/>
          <c:x val="0.42069788611571968"/>
          <c:y val="5.006406453647488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'diacetyl(N2)'!$E$15:$N$15</c:f>
              <c:numCache>
                <c:formatCode>General</c:formatCode>
                <c:ptCount val="10"/>
                <c:pt idx="0">
                  <c:v>0.7360000000000001</c:v>
                </c:pt>
                <c:pt idx="1">
                  <c:v>0.80640000000000001</c:v>
                </c:pt>
                <c:pt idx="2">
                  <c:v>0.71129999999999993</c:v>
                </c:pt>
                <c:pt idx="3">
                  <c:v>0.61739999999999995</c:v>
                </c:pt>
                <c:pt idx="4">
                  <c:v>0.51770000000000005</c:v>
                </c:pt>
                <c:pt idx="5">
                  <c:v>0.4864</c:v>
                </c:pt>
                <c:pt idx="6">
                  <c:v>0.37020000000000003</c:v>
                </c:pt>
                <c:pt idx="7">
                  <c:v>0.34520000000000001</c:v>
                </c:pt>
                <c:pt idx="8">
                  <c:v>0.30049999999999999</c:v>
                </c:pt>
                <c:pt idx="9">
                  <c:v>0.2487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6CB-40E6-BCEC-A07371CEA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378688"/>
        <c:axId val="506379232"/>
      </c:lineChart>
      <c:catAx>
        <c:axId val="50637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79232"/>
        <c:crosses val="autoZero"/>
        <c:auto val="1"/>
        <c:lblAlgn val="ctr"/>
        <c:lblOffset val="100"/>
        <c:noMultiLvlLbl val="0"/>
      </c:catAx>
      <c:valAx>
        <c:axId val="506379232"/>
        <c:scaling>
          <c:orientation val="minMax"/>
          <c:min val="-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7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'Isoamyl alcohol(N2)'!$C$10:$N$10</c:f>
              <c:numCache>
                <c:formatCode>General</c:formatCode>
                <c:ptCount val="12"/>
                <c:pt idx="0">
                  <c:v>0.52</c:v>
                </c:pt>
                <c:pt idx="1">
                  <c:v>0.7</c:v>
                </c:pt>
                <c:pt idx="2">
                  <c:v>0.96</c:v>
                </c:pt>
                <c:pt idx="3">
                  <c:v>0.91</c:v>
                </c:pt>
                <c:pt idx="4">
                  <c:v>0.92</c:v>
                </c:pt>
                <c:pt idx="5">
                  <c:v>0.92</c:v>
                </c:pt>
                <c:pt idx="6">
                  <c:v>0.93</c:v>
                </c:pt>
                <c:pt idx="7">
                  <c:v>0.96</c:v>
                </c:pt>
                <c:pt idx="8">
                  <c:v>0.94</c:v>
                </c:pt>
                <c:pt idx="9">
                  <c:v>0.94</c:v>
                </c:pt>
                <c:pt idx="10">
                  <c:v>0.93</c:v>
                </c:pt>
                <c:pt idx="11">
                  <c:v>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A7-4DD4-A483-2C02B8364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6375424"/>
        <c:axId val="506379776"/>
      </c:lineChart>
      <c:catAx>
        <c:axId val="50637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79776"/>
        <c:crosses val="autoZero"/>
        <c:auto val="1"/>
        <c:lblAlgn val="ctr"/>
        <c:lblOffset val="100"/>
        <c:noMultiLvlLbl val="0"/>
      </c:catAx>
      <c:valAx>
        <c:axId val="50637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37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205740</xdr:colOff>
      <xdr:row>2</xdr:row>
      <xdr:rowOff>76200</xdr:rowOff>
    </xdr:from>
    <xdr:to>
      <xdr:col>12</xdr:col>
      <xdr:colOff>510540</xdr:colOff>
      <xdr:row>23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684893</xdr:colOff>
      <xdr:row>17</xdr:row>
      <xdr:rowOff>202294</xdr:rowOff>
    </xdr:from>
    <xdr:to>
      <xdr:col>8</xdr:col>
      <xdr:colOff>585107</xdr:colOff>
      <xdr:row>30</xdr:row>
      <xdr:rowOff>115208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756227</xdr:colOff>
      <xdr:row>18</xdr:row>
      <xdr:rowOff>100445</xdr:rowOff>
    </xdr:from>
    <xdr:to>
      <xdr:col>24</xdr:col>
      <xdr:colOff>594590</xdr:colOff>
      <xdr:row>30</xdr:row>
      <xdr:rowOff>211282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192520</xdr:colOff>
      <xdr:row>16</xdr:row>
      <xdr:rowOff>10679</xdr:rowOff>
    </xdr:from>
    <xdr:to>
      <xdr:col>9</xdr:col>
      <xdr:colOff>141720</xdr:colOff>
      <xdr:row>28</xdr:row>
      <xdr:rowOff>166544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493400</xdr:colOff>
      <xdr:row>17</xdr:row>
      <xdr:rowOff>176508</xdr:rowOff>
    </xdr:from>
    <xdr:to>
      <xdr:col>24</xdr:col>
      <xdr:colOff>327688</xdr:colOff>
      <xdr:row>30</xdr:row>
      <xdr:rowOff>70698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3735</xdr:colOff>
      <xdr:row>9</xdr:row>
      <xdr:rowOff>163606</xdr:rowOff>
    </xdr:from>
    <xdr:to>
      <xdr:col>8</xdr:col>
      <xdr:colOff>631264</xdr:colOff>
      <xdr:row>22</xdr:row>
      <xdr:rowOff>90395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363683</xdr:colOff>
      <xdr:row>16</xdr:row>
      <xdr:rowOff>42718</xdr:rowOff>
    </xdr:from>
    <xdr:to>
      <xdr:col>25</xdr:col>
      <xdr:colOff>329046</xdr:colOff>
      <xdr:row>28</xdr:row>
      <xdr:rowOff>153555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263236</xdr:colOff>
      <xdr:row>36</xdr:row>
      <xdr:rowOff>48491</xdr:rowOff>
    </xdr:from>
    <xdr:to>
      <xdr:col>34</xdr:col>
      <xdr:colOff>152399</xdr:colOff>
      <xdr:row>51</xdr:row>
      <xdr:rowOff>90054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5773</xdr:colOff>
      <xdr:row>10</xdr:row>
      <xdr:rowOff>100446</xdr:rowOff>
    </xdr:from>
    <xdr:to>
      <xdr:col>9</xdr:col>
      <xdr:colOff>629227</xdr:colOff>
      <xdr:row>22</xdr:row>
      <xdr:rowOff>211282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86592</xdr:colOff>
      <xdr:row>41</xdr:row>
      <xdr:rowOff>114877</xdr:rowOff>
    </xdr:from>
    <xdr:to>
      <xdr:col>10</xdr:col>
      <xdr:colOff>36080</xdr:colOff>
      <xdr:row>54</xdr:row>
      <xdr:rowOff>6350</xdr:rowOff>
    </xdr:to>
    <xdr:graphicFrame macro="">
      <xdr:nvGraphicFramePr>
        <xdr:cNvPr id="5" name="차트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23</xdr:row>
      <xdr:rowOff>34290</xdr:rowOff>
    </xdr:from>
    <xdr:to>
      <xdr:col>13</xdr:col>
      <xdr:colOff>220980</xdr:colOff>
      <xdr:row>38</xdr:row>
      <xdr:rowOff>34290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259080</xdr:colOff>
      <xdr:row>20</xdr:row>
      <xdr:rowOff>72390</xdr:rowOff>
    </xdr:from>
    <xdr:to>
      <xdr:col>12</xdr:col>
      <xdr:colOff>563880</xdr:colOff>
      <xdr:row>35</xdr:row>
      <xdr:rowOff>72390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235527</xdr:colOff>
      <xdr:row>5</xdr:row>
      <xdr:rowOff>86591</xdr:rowOff>
    </xdr:from>
    <xdr:to>
      <xdr:col>11</xdr:col>
      <xdr:colOff>401782</xdr:colOff>
      <xdr:row>20</xdr:row>
      <xdr:rowOff>128154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454280</xdr:colOff>
      <xdr:row>24</xdr:row>
      <xdr:rowOff>55172</xdr:rowOff>
    </xdr:from>
    <xdr:to>
      <xdr:col>8</xdr:col>
      <xdr:colOff>392594</xdr:colOff>
      <xdr:row>36</xdr:row>
      <xdr:rowOff>148195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310862</xdr:colOff>
      <xdr:row>17</xdr:row>
      <xdr:rowOff>109970</xdr:rowOff>
    </xdr:from>
    <xdr:to>
      <xdr:col>31</xdr:col>
      <xdr:colOff>585355</xdr:colOff>
      <xdr:row>35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114299</xdr:colOff>
      <xdr:row>17</xdr:row>
      <xdr:rowOff>100012</xdr:rowOff>
    </xdr:from>
    <xdr:to>
      <xdr:col>40</xdr:col>
      <xdr:colOff>304800</xdr:colOff>
      <xdr:row>35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121920</xdr:colOff>
      <xdr:row>15</xdr:row>
      <xdr:rowOff>34290</xdr:rowOff>
    </xdr:from>
    <xdr:to>
      <xdr:col>14</xdr:col>
      <xdr:colOff>388620</xdr:colOff>
      <xdr:row>30</xdr:row>
      <xdr:rowOff>34290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557413</xdr:colOff>
      <xdr:row>23</xdr:row>
      <xdr:rowOff>22285</xdr:rowOff>
    </xdr:from>
    <xdr:to>
      <xdr:col>9</xdr:col>
      <xdr:colOff>239487</xdr:colOff>
      <xdr:row>37</xdr:row>
      <xdr:rowOff>87087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56824</xdr:colOff>
      <xdr:row>16</xdr:row>
      <xdr:rowOff>1434</xdr:rowOff>
    </xdr:from>
    <xdr:to>
      <xdr:col>7</xdr:col>
      <xdr:colOff>559711</xdr:colOff>
      <xdr:row>28</xdr:row>
      <xdr:rowOff>109556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761760</xdr:colOff>
      <xdr:row>10</xdr:row>
      <xdr:rowOff>138552</xdr:rowOff>
    </xdr:from>
    <xdr:to>
      <xdr:col>8</xdr:col>
      <xdr:colOff>588229</xdr:colOff>
      <xdr:row>23</xdr:row>
      <xdr:rowOff>75053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5773</xdr:colOff>
      <xdr:row>45</xdr:row>
      <xdr:rowOff>31173</xdr:rowOff>
    </xdr:from>
    <xdr:to>
      <xdr:col>8</xdr:col>
      <xdr:colOff>629228</xdr:colOff>
      <xdr:row>57</xdr:row>
      <xdr:rowOff>142010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744682</xdr:colOff>
      <xdr:row>73</xdr:row>
      <xdr:rowOff>8081</xdr:rowOff>
    </xdr:from>
    <xdr:to>
      <xdr:col>8</xdr:col>
      <xdr:colOff>583046</xdr:colOff>
      <xdr:row>85</xdr:row>
      <xdr:rowOff>118918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75046</xdr:colOff>
      <xdr:row>14</xdr:row>
      <xdr:rowOff>192809</xdr:rowOff>
    </xdr:from>
    <xdr:to>
      <xdr:col>25</xdr:col>
      <xdr:colOff>40409</xdr:colOff>
      <xdr:row>27</xdr:row>
      <xdr:rowOff>84282</xdr:rowOff>
    </xdr:to>
    <xdr:graphicFrame macro="">
      <xdr:nvGraphicFramePr>
        <xdr:cNvPr id="7" name="차트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124691</xdr:colOff>
      <xdr:row>66</xdr:row>
      <xdr:rowOff>131619</xdr:rowOff>
    </xdr:from>
    <xdr:to>
      <xdr:col>52</xdr:col>
      <xdr:colOff>429491</xdr:colOff>
      <xdr:row>81</xdr:row>
      <xdr:rowOff>173183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48029</xdr:colOff>
      <xdr:row>26</xdr:row>
      <xdr:rowOff>151245</xdr:rowOff>
    </xdr:from>
    <xdr:to>
      <xdr:col>9</xdr:col>
      <xdr:colOff>56803</xdr:colOff>
      <xdr:row>39</xdr:row>
      <xdr:rowOff>81971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454280</xdr:colOff>
      <xdr:row>24</xdr:row>
      <xdr:rowOff>55172</xdr:rowOff>
    </xdr:from>
    <xdr:to>
      <xdr:col>8</xdr:col>
      <xdr:colOff>392594</xdr:colOff>
      <xdr:row>36</xdr:row>
      <xdr:rowOff>148195</xdr:rowOff>
    </xdr:to>
    <xdr:graphicFrame macro="">
      <xdr:nvGraphicFramePr>
        <xdr:cNvPr id="2" name="차트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310862</xdr:colOff>
      <xdr:row>17</xdr:row>
      <xdr:rowOff>109970</xdr:rowOff>
    </xdr:from>
    <xdr:to>
      <xdr:col>31</xdr:col>
      <xdr:colOff>585355</xdr:colOff>
      <xdr:row>35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114299</xdr:colOff>
      <xdr:row>17</xdr:row>
      <xdr:rowOff>100012</xdr:rowOff>
    </xdr:from>
    <xdr:to>
      <xdr:col>40</xdr:col>
      <xdr:colOff>304800</xdr:colOff>
      <xdr:row>35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3"/>
  <sheetViews>
    <sheetView workbookViewId="0">
      <selection activeCell="A24" sqref="A24"/>
    </sheetView>
  </sheetViews>
  <sheetFormatPr defaultRowHeight="14.4"/>
  <cols>
    <col min="3" max="3" width="22.5546875" customWidth="1"/>
    <col min="4" max="4" width="10.5546875" bestFit="1" customWidth="1"/>
  </cols>
  <sheetData>
    <row r="2" spans="3:5">
      <c r="C2" t="s">
        <v>78</v>
      </c>
      <c r="D2">
        <v>76</v>
      </c>
      <c r="E2">
        <v>6.182412330330469</v>
      </c>
    </row>
    <row r="3" spans="3:5">
      <c r="C3" t="s">
        <v>82</v>
      </c>
      <c r="D3">
        <v>76.25</v>
      </c>
      <c r="E3">
        <v>7.5445107765277157</v>
      </c>
    </row>
    <row r="4" spans="3:5">
      <c r="C4" t="s">
        <v>80</v>
      </c>
      <c r="D4">
        <v>76.666666666666671</v>
      </c>
      <c r="E4">
        <v>11.180339887498947</v>
      </c>
    </row>
    <row r="5" spans="3:5">
      <c r="C5" t="s">
        <v>77</v>
      </c>
      <c r="D5">
        <v>80</v>
      </c>
      <c r="E5">
        <v>7.2724747430904761</v>
      </c>
    </row>
    <row r="6" spans="3:5">
      <c r="C6" t="s">
        <v>88</v>
      </c>
      <c r="D6">
        <v>81</v>
      </c>
      <c r="E6">
        <v>6.0461190490723515</v>
      </c>
    </row>
    <row r="7" spans="3:5">
      <c r="C7" t="s">
        <v>84</v>
      </c>
      <c r="D7">
        <v>85</v>
      </c>
      <c r="E7">
        <v>10.856202966836188</v>
      </c>
    </row>
    <row r="8" spans="3:5">
      <c r="C8" t="s">
        <v>83</v>
      </c>
      <c r="D8" s="4">
        <v>91</v>
      </c>
      <c r="E8">
        <v>5</v>
      </c>
    </row>
    <row r="9" spans="3:5">
      <c r="C9" t="s">
        <v>91</v>
      </c>
      <c r="D9">
        <v>91.25</v>
      </c>
      <c r="E9">
        <v>7.8915642121372676</v>
      </c>
    </row>
    <row r="10" spans="3:5">
      <c r="C10" t="s">
        <v>85</v>
      </c>
      <c r="D10">
        <v>93.571428571428569</v>
      </c>
      <c r="E10">
        <v>5.4072745930212172</v>
      </c>
    </row>
    <row r="11" spans="3:5">
      <c r="C11" t="s">
        <v>86</v>
      </c>
      <c r="D11">
        <v>99.285714285714292</v>
      </c>
      <c r="E11" s="1">
        <v>5.7859516977473593</v>
      </c>
    </row>
    <row r="12" spans="3:5">
      <c r="C12" t="s">
        <v>79</v>
      </c>
      <c r="D12">
        <v>100</v>
      </c>
      <c r="E12">
        <v>5.333333333333333</v>
      </c>
    </row>
    <row r="13" spans="3:5">
      <c r="C13" t="s">
        <v>81</v>
      </c>
      <c r="D13">
        <v>105.45454545454545</v>
      </c>
      <c r="E13">
        <v>3.0550504633038931</v>
      </c>
    </row>
  </sheetData>
  <sortState ref="C2:E13">
    <sortCondition ref="D2:D13"/>
  </sortState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6"/>
  <sheetViews>
    <sheetView zoomScale="55" zoomScaleNormal="55" workbookViewId="0">
      <selection activeCell="W40" sqref="W40"/>
    </sheetView>
  </sheetViews>
  <sheetFormatPr defaultRowHeight="14.4"/>
  <cols>
    <col min="1" max="1" width="8.5546875" style="1"/>
    <col min="2" max="2" width="10.21875" style="1" bestFit="1" customWidth="1"/>
    <col min="3" max="15" width="8.5546875" style="1"/>
    <col min="16" max="17" width="11.109375" customWidth="1"/>
    <col min="20" max="20" width="14.33203125" customWidth="1"/>
  </cols>
  <sheetData>
    <row r="2" spans="1:32">
      <c r="B2" s="2" t="s">
        <v>0</v>
      </c>
      <c r="C2" s="1">
        <v>10</v>
      </c>
      <c r="D2" s="1">
        <v>20</v>
      </c>
      <c r="E2" s="1">
        <v>30</v>
      </c>
      <c r="F2" s="1">
        <v>40</v>
      </c>
      <c r="G2" s="1">
        <v>50</v>
      </c>
      <c r="H2" s="1">
        <v>60</v>
      </c>
      <c r="I2" s="1">
        <v>70</v>
      </c>
      <c r="J2" s="1">
        <v>80</v>
      </c>
      <c r="K2" s="1">
        <v>90</v>
      </c>
      <c r="L2" s="1">
        <v>100</v>
      </c>
      <c r="M2" s="1">
        <v>110</v>
      </c>
      <c r="N2" s="1">
        <v>120</v>
      </c>
      <c r="P2" t="s">
        <v>75</v>
      </c>
      <c r="Q2" t="s">
        <v>89</v>
      </c>
      <c r="R2" t="s">
        <v>90</v>
      </c>
    </row>
    <row r="3" spans="1:32">
      <c r="O3" s="1" t="s">
        <v>37</v>
      </c>
      <c r="Q3">
        <f>E3-P3</f>
        <v>0</v>
      </c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1" t="s">
        <v>51</v>
      </c>
      <c r="B4" s="1">
        <v>20170906</v>
      </c>
      <c r="C4" s="1">
        <v>0.5</v>
      </c>
      <c r="D4" s="1">
        <v>0.08</v>
      </c>
      <c r="E4" s="1">
        <v>0.14000000000000001</v>
      </c>
      <c r="F4" s="1">
        <v>0.17</v>
      </c>
      <c r="G4" s="1">
        <v>0.33</v>
      </c>
      <c r="H4" s="1">
        <v>0.25</v>
      </c>
      <c r="I4" s="1">
        <v>0.13</v>
      </c>
      <c r="J4" s="1">
        <v>0.3</v>
      </c>
      <c r="K4" s="1">
        <v>0.23</v>
      </c>
      <c r="L4" s="1">
        <v>0.33</v>
      </c>
      <c r="M4" s="1">
        <v>0.02</v>
      </c>
      <c r="N4" s="1">
        <v>0.16</v>
      </c>
      <c r="P4">
        <f>(F4-N4)/2</f>
        <v>5.0000000000000044E-3</v>
      </c>
      <c r="Q4">
        <f>F4-P4</f>
        <v>0.16500000000000001</v>
      </c>
      <c r="R4">
        <v>70</v>
      </c>
    </row>
    <row r="5" spans="1:32">
      <c r="A5" s="1" t="s">
        <v>74</v>
      </c>
      <c r="B5" s="1">
        <v>20171031</v>
      </c>
      <c r="C5" s="1">
        <v>0.61</v>
      </c>
      <c r="D5" s="1">
        <v>0.64</v>
      </c>
      <c r="E5" s="1">
        <v>0.74</v>
      </c>
      <c r="F5" s="1">
        <v>0.85</v>
      </c>
      <c r="G5" s="1">
        <v>0.91</v>
      </c>
      <c r="H5" s="1">
        <v>1</v>
      </c>
      <c r="I5" s="1">
        <v>0.56000000000000005</v>
      </c>
      <c r="J5" s="1">
        <v>0.44</v>
      </c>
      <c r="K5" s="1">
        <v>0.04</v>
      </c>
      <c r="L5" s="1">
        <v>-0.09</v>
      </c>
      <c r="M5" s="1">
        <v>-0.08</v>
      </c>
      <c r="N5" s="1">
        <v>-0.16</v>
      </c>
      <c r="P5">
        <f t="shared" ref="P5:P15" si="0">(E5-N5)/2</f>
        <v>0.45</v>
      </c>
      <c r="Q5">
        <f t="shared" ref="Q5:Q15" si="1">E5-P5</f>
        <v>0.28999999999999998</v>
      </c>
      <c r="R5">
        <v>90</v>
      </c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H6" s="1">
        <v>0.432</v>
      </c>
      <c r="I6" s="1">
        <v>0.46800000000000003</v>
      </c>
      <c r="J6" s="1">
        <v>0.42</v>
      </c>
      <c r="K6" s="1">
        <v>0.315</v>
      </c>
      <c r="L6" s="1">
        <v>0.56299999999999994</v>
      </c>
      <c r="M6" s="1">
        <v>0.309</v>
      </c>
      <c r="N6" s="1">
        <v>0.13800000000000001</v>
      </c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1" t="s">
        <v>70</v>
      </c>
      <c r="B7" s="1">
        <v>20171013</v>
      </c>
      <c r="C7" s="1">
        <v>0</v>
      </c>
      <c r="D7" s="1">
        <v>0.83299999999999996</v>
      </c>
      <c r="E7" s="1">
        <v>0.75</v>
      </c>
      <c r="F7" s="1">
        <v>0.5</v>
      </c>
      <c r="G7" s="1">
        <v>0.72199999999999998</v>
      </c>
      <c r="H7" s="1">
        <v>0.5</v>
      </c>
      <c r="I7" s="1">
        <v>0.57499999999999996</v>
      </c>
      <c r="J7" s="1">
        <v>0.56799999999999995</v>
      </c>
      <c r="K7" s="1">
        <v>0.27100000000000002</v>
      </c>
      <c r="L7" s="1">
        <v>8.6999999999999994E-2</v>
      </c>
      <c r="M7" s="1">
        <v>0.21099999999999999</v>
      </c>
      <c r="N7" s="1">
        <v>0.433</v>
      </c>
      <c r="P7">
        <f t="shared" si="0"/>
        <v>0.1585</v>
      </c>
      <c r="Q7">
        <f t="shared" si="1"/>
        <v>0.59150000000000003</v>
      </c>
      <c r="R7">
        <v>40</v>
      </c>
      <c r="S7" s="1"/>
      <c r="T7" s="1"/>
      <c r="U7" s="1"/>
      <c r="V7" s="1"/>
      <c r="W7" s="1"/>
      <c r="X7" s="1"/>
      <c r="Y7" s="1"/>
    </row>
    <row r="8" spans="1:32">
      <c r="A8" s="1" t="s">
        <v>72</v>
      </c>
      <c r="B8" s="1">
        <v>20170914</v>
      </c>
      <c r="C8" s="1">
        <v>0.49</v>
      </c>
      <c r="D8" s="1">
        <v>0.28999999999999998</v>
      </c>
      <c r="E8" s="1">
        <v>0.32</v>
      </c>
      <c r="F8" s="1">
        <v>0.28999999999999998</v>
      </c>
      <c r="G8" s="1">
        <v>0.36</v>
      </c>
      <c r="H8" s="1">
        <v>0.4</v>
      </c>
      <c r="I8" s="1">
        <v>0.25</v>
      </c>
      <c r="J8" s="1">
        <v>0.23</v>
      </c>
      <c r="K8" s="1">
        <v>0.14000000000000001</v>
      </c>
      <c r="L8" s="1">
        <v>-0.28000000000000003</v>
      </c>
      <c r="M8" s="1">
        <v>-0.22</v>
      </c>
      <c r="N8" s="1">
        <v>-0.18</v>
      </c>
      <c r="P8">
        <f t="shared" si="0"/>
        <v>0.25</v>
      </c>
      <c r="Q8">
        <f t="shared" si="1"/>
        <v>7.0000000000000007E-2</v>
      </c>
      <c r="R8">
        <v>100</v>
      </c>
    </row>
    <row r="9" spans="1:32">
      <c r="A9" s="1" t="s">
        <v>1</v>
      </c>
      <c r="B9" s="1">
        <v>20170911</v>
      </c>
      <c r="C9" s="1">
        <v>0.5</v>
      </c>
      <c r="D9" s="1">
        <v>0.5</v>
      </c>
      <c r="E9" s="1">
        <v>0.37</v>
      </c>
      <c r="F9" s="1">
        <v>0.33</v>
      </c>
      <c r="G9" s="1">
        <v>0.38</v>
      </c>
      <c r="H9" s="1">
        <v>0.23</v>
      </c>
      <c r="I9" s="1">
        <v>0.39</v>
      </c>
      <c r="J9" s="1">
        <v>0.48</v>
      </c>
      <c r="K9" s="1">
        <v>0.25</v>
      </c>
      <c r="L9" s="1">
        <v>0.26</v>
      </c>
      <c r="M9" s="1">
        <v>0.15</v>
      </c>
      <c r="N9" s="1">
        <v>-0.16</v>
      </c>
      <c r="P9">
        <f t="shared" si="0"/>
        <v>0.26500000000000001</v>
      </c>
      <c r="Q9">
        <f t="shared" si="1"/>
        <v>0.10499999999999998</v>
      </c>
      <c r="R9">
        <v>120</v>
      </c>
    </row>
    <row r="10" spans="1:32">
      <c r="A10" s="1" t="s">
        <v>71</v>
      </c>
      <c r="B10" s="1">
        <v>20171031</v>
      </c>
      <c r="E10" s="1">
        <v>0.75</v>
      </c>
      <c r="F10" s="1">
        <v>0.78</v>
      </c>
      <c r="G10" s="1">
        <v>0.56000000000000005</v>
      </c>
      <c r="H10" s="1">
        <v>0.53</v>
      </c>
      <c r="I10" s="1">
        <v>0.5</v>
      </c>
      <c r="J10" s="1">
        <v>0.4</v>
      </c>
      <c r="K10" s="1">
        <v>0.5</v>
      </c>
      <c r="L10" s="1">
        <v>0.26</v>
      </c>
      <c r="M10" s="1">
        <v>0.3</v>
      </c>
      <c r="N10" s="1">
        <v>0.5</v>
      </c>
      <c r="P10">
        <f t="shared" si="0"/>
        <v>0.125</v>
      </c>
      <c r="Q10">
        <f t="shared" si="1"/>
        <v>0.625</v>
      </c>
      <c r="R10">
        <v>50</v>
      </c>
    </row>
    <row r="11" spans="1:32">
      <c r="A11" s="1" t="s">
        <v>74</v>
      </c>
      <c r="B11" s="1">
        <v>20171116</v>
      </c>
      <c r="G11" s="1">
        <v>0.42</v>
      </c>
      <c r="H11" s="1">
        <v>0.3</v>
      </c>
      <c r="I11" s="1">
        <v>0.1</v>
      </c>
      <c r="J11" s="1">
        <v>0.14000000000000001</v>
      </c>
      <c r="K11" s="1">
        <v>0.13</v>
      </c>
      <c r="L11" s="1">
        <v>-0.05</v>
      </c>
      <c r="M11" s="1">
        <v>0.01</v>
      </c>
      <c r="N11" s="1">
        <v>-7.0000000000000007E-2</v>
      </c>
      <c r="P11">
        <f>(G11-N11)/2</f>
        <v>0.245</v>
      </c>
      <c r="Q11">
        <f>G11-P11</f>
        <v>0.17499999999999999</v>
      </c>
      <c r="R11">
        <v>70</v>
      </c>
    </row>
    <row r="12" spans="1:32">
      <c r="A12" s="1" t="s">
        <v>70</v>
      </c>
      <c r="B12" s="1">
        <v>20171114</v>
      </c>
      <c r="I12" s="1">
        <v>0.58699999999999997</v>
      </c>
      <c r="J12" s="1">
        <v>0.56200000000000006</v>
      </c>
      <c r="K12" s="1">
        <v>0.44900000000000001</v>
      </c>
      <c r="L12" s="1">
        <v>0.63400000000000001</v>
      </c>
      <c r="M12" s="1">
        <v>0.35399999999999998</v>
      </c>
      <c r="N12" s="1">
        <v>0.39</v>
      </c>
    </row>
    <row r="13" spans="1:32">
      <c r="A13" s="1" t="s">
        <v>71</v>
      </c>
      <c r="B13" s="1">
        <v>20171115</v>
      </c>
      <c r="E13" s="1">
        <v>0.5</v>
      </c>
      <c r="F13" s="1">
        <v>0.4</v>
      </c>
      <c r="G13" s="1">
        <v>0.34</v>
      </c>
      <c r="H13" s="1">
        <v>0.28000000000000003</v>
      </c>
      <c r="I13" s="1">
        <v>0.11</v>
      </c>
      <c r="J13" s="1">
        <v>0.17</v>
      </c>
      <c r="K13" s="1">
        <v>-0.03</v>
      </c>
      <c r="L13" s="1">
        <v>-0.16</v>
      </c>
      <c r="M13" s="1">
        <v>-0.1</v>
      </c>
      <c r="N13" s="1">
        <v>-0.22</v>
      </c>
      <c r="P13">
        <f t="shared" si="0"/>
        <v>0.36</v>
      </c>
      <c r="Q13">
        <f t="shared" si="1"/>
        <v>0.14000000000000001</v>
      </c>
      <c r="R13">
        <v>70</v>
      </c>
    </row>
    <row r="14" spans="1:32">
      <c r="A14" s="1" t="s">
        <v>71</v>
      </c>
      <c r="B14" s="1">
        <v>20171114</v>
      </c>
      <c r="E14" s="1">
        <v>0.59</v>
      </c>
      <c r="F14" s="1">
        <v>0.17100000000000001</v>
      </c>
      <c r="G14" s="1">
        <v>0.5</v>
      </c>
      <c r="H14" s="1">
        <v>0.56000000000000005</v>
      </c>
      <c r="I14" s="1">
        <v>0.32</v>
      </c>
      <c r="J14" s="1">
        <v>0.17</v>
      </c>
      <c r="K14" s="1">
        <v>0.04</v>
      </c>
      <c r="L14" s="1">
        <v>0.06</v>
      </c>
      <c r="M14" s="1">
        <v>-0.03</v>
      </c>
      <c r="N14" s="1">
        <v>-0.05</v>
      </c>
      <c r="P14">
        <f t="shared" si="0"/>
        <v>0.32</v>
      </c>
      <c r="Q14">
        <f t="shared" si="1"/>
        <v>0.26999999999999996</v>
      </c>
      <c r="R14">
        <v>40</v>
      </c>
    </row>
    <row r="15" spans="1:32">
      <c r="A15" s="1" t="s">
        <v>71</v>
      </c>
      <c r="B15" s="1">
        <v>20171113</v>
      </c>
      <c r="E15" s="1">
        <v>0.36</v>
      </c>
      <c r="F15" s="1">
        <v>0.39</v>
      </c>
      <c r="G15" s="1">
        <v>0.59</v>
      </c>
      <c r="H15" s="1">
        <v>0.74</v>
      </c>
      <c r="I15" s="1">
        <v>0.5</v>
      </c>
      <c r="J15" s="1">
        <v>0.41</v>
      </c>
      <c r="K15" s="1">
        <v>0.17</v>
      </c>
      <c r="L15" s="1">
        <v>0.17</v>
      </c>
      <c r="M15" s="1">
        <v>0.03</v>
      </c>
      <c r="N15" s="1">
        <v>-0.1</v>
      </c>
      <c r="P15">
        <f t="shared" si="0"/>
        <v>0.22999999999999998</v>
      </c>
      <c r="Q15">
        <f t="shared" si="1"/>
        <v>0.13</v>
      </c>
      <c r="R15">
        <v>110</v>
      </c>
    </row>
    <row r="16" spans="1:32">
      <c r="R16">
        <f>AVERAGE(R5:R15)</f>
        <v>76.666666666666671</v>
      </c>
      <c r="S16" s="1">
        <f>STDEV(R6:R15)/SQRT(COUNT(R6:R15))</f>
        <v>11.180339887498947</v>
      </c>
    </row>
    <row r="17" spans="3:32"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>
      <c r="P19" s="1"/>
      <c r="Q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>
      <c r="P20" s="1"/>
      <c r="Q20" s="1"/>
    </row>
    <row r="23" spans="3:32">
      <c r="C23" s="1">
        <f>AVERAGE(C3:C22)</f>
        <v>0.41999999999999993</v>
      </c>
      <c r="D23" s="1">
        <f t="shared" ref="D23:N23" si="2">AVERAGE(D3:D22)</f>
        <v>0.46860000000000002</v>
      </c>
      <c r="E23" s="1">
        <f t="shared" si="2"/>
        <v>0.50222222222222224</v>
      </c>
      <c r="F23" s="1">
        <f t="shared" si="2"/>
        <v>0.43122222222222217</v>
      </c>
      <c r="G23" s="1">
        <f t="shared" si="2"/>
        <v>0.51119999999999999</v>
      </c>
      <c r="H23" s="1">
        <f t="shared" si="2"/>
        <v>0.47472727272727266</v>
      </c>
      <c r="I23" s="1">
        <f t="shared" si="2"/>
        <v>0.3741666666666667</v>
      </c>
      <c r="J23" s="1">
        <f t="shared" si="2"/>
        <v>0.35749999999999998</v>
      </c>
      <c r="K23" s="1">
        <f t="shared" si="2"/>
        <v>0.20874999999999999</v>
      </c>
      <c r="L23" s="1">
        <f t="shared" si="2"/>
        <v>0.14866666666666667</v>
      </c>
      <c r="M23" s="1">
        <f t="shared" si="2"/>
        <v>7.9499999999999987E-2</v>
      </c>
      <c r="N23" s="1">
        <f t="shared" si="2"/>
        <v>5.6750000000000016E-2</v>
      </c>
      <c r="S23" s="1"/>
      <c r="T23" s="1"/>
      <c r="U23" s="1"/>
      <c r="V23" s="1"/>
      <c r="W23" s="1"/>
      <c r="X23" s="1"/>
      <c r="Y23" s="1"/>
      <c r="Z23" s="1"/>
      <c r="AA23" s="1"/>
    </row>
    <row r="24" spans="3:32">
      <c r="C24" s="1">
        <f>STDEV(C4:C15)/SQRT(COUNT(C4:C15))</f>
        <v>0.10728466805653089</v>
      </c>
      <c r="D24" s="1">
        <f t="shared" ref="D24:N24" si="3">STDEV(D4:D15)/SQRT(COUNT(D4:D15))</f>
        <v>0.13154071613002569</v>
      </c>
      <c r="E24" s="1">
        <f t="shared" si="3"/>
        <v>7.351828528743666E-2</v>
      </c>
      <c r="F24" s="1">
        <f t="shared" si="3"/>
        <v>8.0843431977045424E-2</v>
      </c>
      <c r="G24" s="1">
        <f t="shared" si="3"/>
        <v>5.9882254837676667E-2</v>
      </c>
      <c r="H24" s="1">
        <f t="shared" si="3"/>
        <v>7.0291482855204243E-2</v>
      </c>
      <c r="I24" s="1">
        <f t="shared" si="3"/>
        <v>5.3922620391622211E-2</v>
      </c>
      <c r="J24" s="1">
        <f t="shared" si="3"/>
        <v>4.3831028859805367E-2</v>
      </c>
      <c r="K24" s="1">
        <f t="shared" si="3"/>
        <v>4.6567664193996786E-2</v>
      </c>
      <c r="L24" s="1">
        <f t="shared" si="3"/>
        <v>8.0362467997357218E-2</v>
      </c>
      <c r="M24" s="1">
        <f t="shared" si="3"/>
        <v>5.2877431171273137E-2</v>
      </c>
      <c r="N24" s="1">
        <f t="shared" si="3"/>
        <v>7.5125463241651494E-2</v>
      </c>
    </row>
    <row r="25" spans="3:32">
      <c r="M25"/>
      <c r="N25"/>
      <c r="O25"/>
    </row>
    <row r="26" spans="3:32">
      <c r="M26"/>
      <c r="N26"/>
    </row>
  </sheetData>
  <phoneticPr fontId="1" type="noConversion"/>
  <pageMargins left="0.7" right="0.7" top="0.75" bottom="0.75" header="0.3" footer="0.3"/>
  <pageSetup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2"/>
  <sheetViews>
    <sheetView workbookViewId="0">
      <selection activeCell="R24" sqref="R24"/>
    </sheetView>
  </sheetViews>
  <sheetFormatPr defaultRowHeight="14.4"/>
  <cols>
    <col min="1" max="1" width="8.88671875" style="1"/>
    <col min="2" max="2" width="9.44140625" style="1" bestFit="1" customWidth="1"/>
    <col min="3" max="15" width="8.88671875" style="1"/>
    <col min="29" max="29" width="12.109375" customWidth="1"/>
    <col min="30" max="30" width="12.33203125" customWidth="1"/>
  </cols>
  <sheetData>
    <row r="2" spans="1:39">
      <c r="B2" s="2" t="s">
        <v>0</v>
      </c>
      <c r="C2" s="1">
        <v>10</v>
      </c>
      <c r="D2" s="1">
        <v>20</v>
      </c>
      <c r="E2" s="1">
        <v>30</v>
      </c>
      <c r="F2" s="1">
        <v>40</v>
      </c>
      <c r="G2" s="1">
        <v>50</v>
      </c>
      <c r="H2" s="1">
        <v>60</v>
      </c>
      <c r="I2" s="1">
        <v>70</v>
      </c>
      <c r="J2" s="1">
        <v>80</v>
      </c>
      <c r="K2" s="1">
        <v>90</v>
      </c>
      <c r="L2" s="1">
        <v>100</v>
      </c>
      <c r="M2" s="1">
        <v>110</v>
      </c>
      <c r="N2" s="1">
        <v>120</v>
      </c>
      <c r="P2" t="s">
        <v>75</v>
      </c>
      <c r="Q2" t="s">
        <v>89</v>
      </c>
      <c r="R2" t="s">
        <v>90</v>
      </c>
    </row>
    <row r="3" spans="1:39">
      <c r="A3" s="1" t="s">
        <v>4</v>
      </c>
      <c r="B3" s="1">
        <v>20170818</v>
      </c>
      <c r="C3" s="1">
        <v>-0.19</v>
      </c>
      <c r="D3" s="1">
        <v>0.41</v>
      </c>
      <c r="E3" s="1">
        <v>0.63</v>
      </c>
      <c r="F3" s="1">
        <v>0.62</v>
      </c>
      <c r="G3" s="1">
        <v>0.61</v>
      </c>
      <c r="H3" s="1">
        <v>0.57999999999999996</v>
      </c>
      <c r="I3" s="1">
        <v>0.66</v>
      </c>
      <c r="J3" s="1">
        <v>0.53</v>
      </c>
      <c r="K3" s="1">
        <v>0.39</v>
      </c>
      <c r="L3" s="1">
        <v>0.38</v>
      </c>
      <c r="M3" s="1">
        <v>0.4</v>
      </c>
      <c r="N3" s="1">
        <v>0.17</v>
      </c>
      <c r="O3" s="1" t="s">
        <v>15</v>
      </c>
      <c r="P3">
        <f>(E3-N3)/2</f>
        <v>0.22999999999999998</v>
      </c>
      <c r="Q3">
        <f>E3-P3</f>
        <v>0.4</v>
      </c>
      <c r="R3">
        <v>90</v>
      </c>
      <c r="T3" s="1">
        <v>0.63</v>
      </c>
      <c r="V3">
        <v>90</v>
      </c>
    </row>
    <row r="4" spans="1:39">
      <c r="A4" s="1" t="s">
        <v>4</v>
      </c>
      <c r="B4" s="1">
        <v>20170822</v>
      </c>
      <c r="C4" s="1">
        <v>0.54</v>
      </c>
      <c r="D4" s="1">
        <v>0.56999999999999995</v>
      </c>
      <c r="E4" s="1">
        <v>0.54</v>
      </c>
      <c r="F4" s="1">
        <v>0.51</v>
      </c>
      <c r="G4" s="1">
        <v>0.62</v>
      </c>
      <c r="H4" s="1">
        <v>0.8</v>
      </c>
      <c r="I4" s="1">
        <v>0.8</v>
      </c>
      <c r="J4" s="1">
        <v>0.73</v>
      </c>
      <c r="K4" s="1">
        <v>0.66</v>
      </c>
      <c r="L4" s="1">
        <v>0.59</v>
      </c>
      <c r="M4" s="1">
        <v>0.45</v>
      </c>
      <c r="N4" s="1">
        <v>0.38</v>
      </c>
      <c r="P4">
        <f t="shared" ref="P4:P17" si="0">(E4-N4)/2</f>
        <v>8.0000000000000016E-2</v>
      </c>
      <c r="Q4">
        <f t="shared" ref="Q4:Q17" si="1">E4-P4</f>
        <v>0.46</v>
      </c>
      <c r="R4">
        <v>110</v>
      </c>
      <c r="T4" s="1">
        <v>0.54</v>
      </c>
      <c r="V4">
        <v>110</v>
      </c>
    </row>
    <row r="5" spans="1:39">
      <c r="A5" s="1" t="s">
        <v>4</v>
      </c>
      <c r="B5" s="1">
        <v>20170823</v>
      </c>
      <c r="C5" s="1">
        <v>0.92</v>
      </c>
      <c r="D5" s="1">
        <v>0.88</v>
      </c>
      <c r="E5" s="1">
        <v>0.95</v>
      </c>
      <c r="F5" s="1">
        <v>0.95</v>
      </c>
      <c r="G5" s="1">
        <v>0.96</v>
      </c>
      <c r="H5" s="1">
        <v>0.93</v>
      </c>
      <c r="I5" s="1">
        <v>0.9</v>
      </c>
      <c r="J5" s="1">
        <v>0.91</v>
      </c>
      <c r="K5" s="1">
        <v>0.87</v>
      </c>
      <c r="L5" s="1">
        <v>0.91</v>
      </c>
      <c r="M5" s="1">
        <v>0.85</v>
      </c>
      <c r="N5" s="1">
        <v>0.79</v>
      </c>
      <c r="P5">
        <f t="shared" si="0"/>
        <v>7.999999999999996E-2</v>
      </c>
      <c r="Q5">
        <f t="shared" si="1"/>
        <v>0.87</v>
      </c>
      <c r="R5">
        <v>110</v>
      </c>
      <c r="U5" s="1">
        <v>0.95</v>
      </c>
      <c r="W5">
        <v>110</v>
      </c>
    </row>
    <row r="6" spans="1:39">
      <c r="A6" s="1" t="s">
        <v>4</v>
      </c>
      <c r="B6" s="1">
        <v>20170824</v>
      </c>
      <c r="C6" s="1">
        <v>0.76</v>
      </c>
      <c r="D6" s="1">
        <v>0.91</v>
      </c>
      <c r="E6" s="1">
        <v>0.88</v>
      </c>
      <c r="F6" s="1">
        <v>0.8</v>
      </c>
      <c r="G6" s="1">
        <v>0.73</v>
      </c>
      <c r="H6" s="1">
        <v>0.72</v>
      </c>
      <c r="I6" s="1">
        <v>0.59</v>
      </c>
      <c r="J6" s="1">
        <v>0.49</v>
      </c>
      <c r="K6" s="1">
        <v>0.35</v>
      </c>
      <c r="L6" s="1">
        <v>0.27</v>
      </c>
      <c r="M6" s="1">
        <v>0.26</v>
      </c>
      <c r="N6" s="1">
        <v>0.12</v>
      </c>
      <c r="P6">
        <f t="shared" si="0"/>
        <v>0.38</v>
      </c>
      <c r="Q6">
        <f t="shared" si="1"/>
        <v>0.5</v>
      </c>
      <c r="R6">
        <v>80</v>
      </c>
      <c r="U6" s="1">
        <v>0.88</v>
      </c>
      <c r="W6">
        <v>80</v>
      </c>
    </row>
    <row r="7" spans="1:39">
      <c r="A7" s="1" t="s">
        <v>4</v>
      </c>
      <c r="B7" s="1">
        <v>20170828</v>
      </c>
      <c r="C7" s="1">
        <v>0.56000000000000005</v>
      </c>
      <c r="D7" s="1">
        <v>0.7</v>
      </c>
      <c r="E7" s="1">
        <v>0.79</v>
      </c>
      <c r="F7" s="1">
        <v>0.87</v>
      </c>
      <c r="G7" s="1">
        <v>0.91</v>
      </c>
      <c r="H7" s="1">
        <v>0.92</v>
      </c>
      <c r="I7" s="1">
        <v>0.94</v>
      </c>
      <c r="J7" s="1">
        <v>0.92</v>
      </c>
      <c r="K7" s="1">
        <v>0.86</v>
      </c>
      <c r="L7" s="1">
        <v>0.87</v>
      </c>
      <c r="M7" s="1">
        <v>0.77</v>
      </c>
      <c r="N7" s="1">
        <v>0.73</v>
      </c>
      <c r="P7">
        <f t="shared" si="0"/>
        <v>3.0000000000000027E-2</v>
      </c>
      <c r="Q7">
        <f t="shared" si="1"/>
        <v>0.76</v>
      </c>
      <c r="R7">
        <v>120</v>
      </c>
      <c r="T7" s="1">
        <v>0.79</v>
      </c>
      <c r="V7">
        <v>120</v>
      </c>
    </row>
    <row r="8" spans="1:39">
      <c r="A8" s="1" t="s">
        <v>40</v>
      </c>
      <c r="B8" s="1">
        <v>20170901</v>
      </c>
      <c r="C8" s="1">
        <v>1</v>
      </c>
      <c r="D8" s="1">
        <v>0.78600000000000003</v>
      </c>
      <c r="E8" s="1">
        <v>0.93799999999999994</v>
      </c>
      <c r="F8" s="1">
        <v>1</v>
      </c>
      <c r="G8" s="1">
        <v>0.65</v>
      </c>
      <c r="H8" s="1">
        <v>0.72699999999999998</v>
      </c>
      <c r="I8" s="1">
        <v>0.63800000000000001</v>
      </c>
      <c r="J8" s="1">
        <v>0.65800000000000003</v>
      </c>
      <c r="K8" s="1">
        <v>0.73299999999999998</v>
      </c>
      <c r="L8" s="1">
        <v>0.66100000000000003</v>
      </c>
      <c r="M8" s="1">
        <v>0.66100000000000003</v>
      </c>
      <c r="N8" s="1">
        <v>0.25</v>
      </c>
      <c r="P8">
        <f t="shared" si="0"/>
        <v>0.34399999999999997</v>
      </c>
      <c r="Q8">
        <f t="shared" si="1"/>
        <v>0.59399999999999997</v>
      </c>
      <c r="R8">
        <v>120</v>
      </c>
      <c r="U8" s="1">
        <v>0.93799999999999994</v>
      </c>
      <c r="W8">
        <v>120</v>
      </c>
    </row>
    <row r="9" spans="1:39">
      <c r="A9" s="1" t="s">
        <v>1</v>
      </c>
      <c r="B9" s="1">
        <v>20170901</v>
      </c>
      <c r="C9" s="1">
        <v>0.8</v>
      </c>
      <c r="D9" s="1">
        <v>0.95</v>
      </c>
      <c r="E9" s="1">
        <v>0.95</v>
      </c>
      <c r="F9" s="1">
        <v>0.91</v>
      </c>
      <c r="G9" s="1">
        <v>0.87</v>
      </c>
      <c r="H9" s="1">
        <v>0.79</v>
      </c>
      <c r="I9" s="1">
        <v>0.86</v>
      </c>
      <c r="J9" s="1">
        <v>0.85</v>
      </c>
      <c r="K9" s="1">
        <v>0.77</v>
      </c>
      <c r="L9" s="1">
        <v>0.69</v>
      </c>
      <c r="M9" s="1">
        <v>0.61</v>
      </c>
      <c r="N9" s="1">
        <v>0.57999999999999996</v>
      </c>
      <c r="P9">
        <f t="shared" si="0"/>
        <v>0.185</v>
      </c>
      <c r="Q9">
        <f t="shared" si="1"/>
        <v>0.7649999999999999</v>
      </c>
      <c r="R9">
        <v>100</v>
      </c>
      <c r="U9" s="1">
        <v>0.95</v>
      </c>
      <c r="W9">
        <v>100</v>
      </c>
    </row>
    <row r="10" spans="1:39">
      <c r="A10" s="1" t="s">
        <v>4</v>
      </c>
      <c r="B10" s="1">
        <v>20170904</v>
      </c>
      <c r="C10" s="1">
        <v>0.6</v>
      </c>
      <c r="D10" s="1">
        <v>0.9</v>
      </c>
      <c r="E10" s="1">
        <v>0.97</v>
      </c>
      <c r="F10" s="1">
        <v>1</v>
      </c>
      <c r="G10" s="1">
        <v>0.95</v>
      </c>
      <c r="H10" s="1">
        <v>0.84</v>
      </c>
      <c r="I10" s="1">
        <v>0.96</v>
      </c>
      <c r="J10" s="1">
        <v>0.86</v>
      </c>
      <c r="K10" s="1">
        <v>0.84</v>
      </c>
      <c r="L10" s="1">
        <v>0.66</v>
      </c>
      <c r="M10" s="1">
        <v>0.49</v>
      </c>
      <c r="N10" s="1">
        <v>0.41</v>
      </c>
      <c r="P10">
        <f t="shared" si="0"/>
        <v>0.28000000000000003</v>
      </c>
      <c r="Q10">
        <f t="shared" si="1"/>
        <v>0.69</v>
      </c>
      <c r="R10">
        <v>100</v>
      </c>
      <c r="U10" s="1">
        <v>0.97</v>
      </c>
      <c r="W10">
        <v>100</v>
      </c>
    </row>
    <row r="11" spans="1:39">
      <c r="A11" s="1" t="s">
        <v>4</v>
      </c>
      <c r="B11" s="1">
        <v>20170905</v>
      </c>
      <c r="C11" s="1">
        <v>0.67</v>
      </c>
      <c r="D11" s="1">
        <v>0.73</v>
      </c>
      <c r="E11" s="1">
        <v>0.83</v>
      </c>
      <c r="F11" s="1">
        <v>0.91</v>
      </c>
      <c r="G11" s="1">
        <v>0.97</v>
      </c>
      <c r="H11" s="1">
        <v>0.92</v>
      </c>
      <c r="I11" s="1">
        <v>0.84</v>
      </c>
      <c r="J11" s="1">
        <v>0.67</v>
      </c>
      <c r="K11" s="1">
        <v>0.6</v>
      </c>
      <c r="L11" s="1">
        <v>0.49</v>
      </c>
      <c r="M11" s="1">
        <v>0.26</v>
      </c>
      <c r="N11" s="1">
        <v>0.26</v>
      </c>
      <c r="P11">
        <f t="shared" si="0"/>
        <v>0.28499999999999998</v>
      </c>
      <c r="Q11">
        <f t="shared" si="1"/>
        <v>0.54499999999999993</v>
      </c>
      <c r="R11">
        <v>100</v>
      </c>
      <c r="T11" s="1">
        <v>0.83</v>
      </c>
      <c r="U11" s="1"/>
      <c r="V11">
        <v>100</v>
      </c>
      <c r="AD11" t="s">
        <v>135</v>
      </c>
      <c r="AE11" t="s">
        <v>136</v>
      </c>
      <c r="AG11" t="s">
        <v>135</v>
      </c>
      <c r="AH11" t="s">
        <v>136</v>
      </c>
      <c r="AJ11" t="s">
        <v>135</v>
      </c>
      <c r="AK11" t="s">
        <v>136</v>
      </c>
      <c r="AL11" t="s">
        <v>135</v>
      </c>
      <c r="AM11" t="s">
        <v>136</v>
      </c>
    </row>
    <row r="12" spans="1:39">
      <c r="A12" s="1" t="s">
        <v>40</v>
      </c>
      <c r="B12" s="1">
        <v>20170905</v>
      </c>
      <c r="C12" s="1">
        <v>0.5</v>
      </c>
      <c r="D12" s="1">
        <v>0.625</v>
      </c>
      <c r="E12" s="1">
        <v>0.68799999999999994</v>
      </c>
      <c r="F12" s="1">
        <v>0.73899999999999999</v>
      </c>
      <c r="G12" s="1">
        <v>0.74</v>
      </c>
      <c r="H12" s="1">
        <v>0.71199999999999997</v>
      </c>
      <c r="I12" s="1">
        <v>0.71499999999999997</v>
      </c>
      <c r="J12" s="1">
        <v>0.61799999999999999</v>
      </c>
      <c r="K12" s="1">
        <v>0.876</v>
      </c>
      <c r="L12" s="1">
        <v>0.253</v>
      </c>
      <c r="M12" s="1">
        <v>6.6000000000000003E-2</v>
      </c>
      <c r="N12" s="1">
        <v>4.3999999999999997E-2</v>
      </c>
      <c r="P12">
        <f t="shared" si="0"/>
        <v>0.32199999999999995</v>
      </c>
      <c r="Q12">
        <f t="shared" si="1"/>
        <v>0.36599999999999999</v>
      </c>
      <c r="R12">
        <v>100</v>
      </c>
      <c r="T12" s="1">
        <v>0.68799999999999994</v>
      </c>
      <c r="V12">
        <v>100</v>
      </c>
      <c r="AC12" t="s">
        <v>81</v>
      </c>
      <c r="AD12">
        <v>0.70974999999999988</v>
      </c>
      <c r="AE12">
        <v>0.9168571428571427</v>
      </c>
      <c r="AF12" t="s">
        <v>81</v>
      </c>
      <c r="AG12">
        <v>105</v>
      </c>
      <c r="AH12">
        <v>101.42857142857143</v>
      </c>
      <c r="AJ12">
        <v>4.3204937989385725E-2</v>
      </c>
      <c r="AK12">
        <v>2.9158875149772129E-2</v>
      </c>
      <c r="AL12">
        <v>0</v>
      </c>
      <c r="AM12">
        <v>16.763054614240211</v>
      </c>
    </row>
    <row r="13" spans="1:39">
      <c r="A13" s="1" t="s">
        <v>1</v>
      </c>
      <c r="B13" s="1">
        <v>20170905</v>
      </c>
      <c r="C13" s="1">
        <v>0.63</v>
      </c>
      <c r="D13" s="1">
        <v>0.84</v>
      </c>
      <c r="E13" s="1">
        <v>0.88</v>
      </c>
      <c r="F13" s="1">
        <v>0.93</v>
      </c>
      <c r="G13" s="1">
        <v>0.77</v>
      </c>
      <c r="H13" s="1">
        <v>0.73</v>
      </c>
      <c r="I13" s="1">
        <v>0.69</v>
      </c>
      <c r="J13" s="1">
        <v>0.72</v>
      </c>
      <c r="K13" s="1">
        <v>0.75</v>
      </c>
      <c r="L13" s="1">
        <v>0.57999999999999996</v>
      </c>
      <c r="M13" s="1">
        <v>0.41</v>
      </c>
      <c r="N13" s="1">
        <v>0.27</v>
      </c>
      <c r="P13">
        <f t="shared" si="0"/>
        <v>0.30499999999999999</v>
      </c>
      <c r="Q13">
        <f t="shared" si="1"/>
        <v>0.57499999999999996</v>
      </c>
      <c r="R13">
        <v>110</v>
      </c>
      <c r="U13" s="1">
        <v>0.88</v>
      </c>
      <c r="W13">
        <v>110</v>
      </c>
      <c r="AC13" t="s">
        <v>79</v>
      </c>
      <c r="AD13">
        <v>0.80999999999999994</v>
      </c>
      <c r="AE13">
        <v>0.94439999999999991</v>
      </c>
      <c r="AF13" t="s">
        <v>79</v>
      </c>
      <c r="AG13">
        <v>110</v>
      </c>
      <c r="AH13">
        <v>97</v>
      </c>
      <c r="AJ13">
        <v>8.8235126225331362E-2</v>
      </c>
      <c r="AK13">
        <v>4.2518663369088598E-2</v>
      </c>
      <c r="AL13">
        <v>10</v>
      </c>
      <c r="AM13">
        <v>12.453996981544782</v>
      </c>
    </row>
    <row r="14" spans="1:39">
      <c r="A14" s="1" t="s">
        <v>4</v>
      </c>
      <c r="B14" s="1">
        <v>20170905</v>
      </c>
      <c r="C14" s="1">
        <v>0.63</v>
      </c>
      <c r="D14" s="1">
        <v>0.71</v>
      </c>
      <c r="E14" s="1">
        <v>0.78</v>
      </c>
      <c r="F14" s="1">
        <v>0.89</v>
      </c>
      <c r="G14" s="1">
        <v>0.87</v>
      </c>
      <c r="H14" s="1">
        <v>0.84</v>
      </c>
      <c r="I14" s="1">
        <v>0.8</v>
      </c>
      <c r="J14" s="1">
        <v>0.73</v>
      </c>
      <c r="K14" s="1">
        <v>0.64</v>
      </c>
      <c r="L14" s="1">
        <v>0.31</v>
      </c>
      <c r="M14" s="1">
        <v>0.21</v>
      </c>
      <c r="N14" s="1">
        <v>0.15</v>
      </c>
      <c r="P14">
        <f t="shared" si="0"/>
        <v>0.315</v>
      </c>
      <c r="Q14">
        <f t="shared" si="1"/>
        <v>0.46500000000000002</v>
      </c>
      <c r="R14">
        <v>100</v>
      </c>
      <c r="T14" s="1">
        <v>0.78</v>
      </c>
      <c r="V14">
        <v>100</v>
      </c>
    </row>
    <row r="15" spans="1:39">
      <c r="A15" s="1" t="s">
        <v>46</v>
      </c>
      <c r="B15" s="1">
        <v>20170906</v>
      </c>
      <c r="C15" s="1">
        <v>0.7</v>
      </c>
      <c r="D15" s="1">
        <v>0.88</v>
      </c>
      <c r="E15" s="1">
        <v>0.73</v>
      </c>
      <c r="F15" s="1">
        <v>0.78</v>
      </c>
      <c r="G15" s="1">
        <v>0.71</v>
      </c>
      <c r="H15" s="1">
        <v>0.8</v>
      </c>
      <c r="I15" s="1">
        <v>0.79</v>
      </c>
      <c r="J15" s="1">
        <v>0.74</v>
      </c>
      <c r="K15" s="1">
        <v>0.68</v>
      </c>
      <c r="L15" s="1">
        <v>0.71</v>
      </c>
      <c r="M15" s="1">
        <v>0.62</v>
      </c>
      <c r="N15" s="1">
        <v>0.36</v>
      </c>
      <c r="P15">
        <f t="shared" si="0"/>
        <v>0.185</v>
      </c>
      <c r="Q15">
        <f t="shared" si="1"/>
        <v>0.54499999999999993</v>
      </c>
      <c r="R15">
        <v>120</v>
      </c>
      <c r="T15" s="1">
        <v>0.73</v>
      </c>
      <c r="V15">
        <v>120</v>
      </c>
    </row>
    <row r="16" spans="1:39">
      <c r="A16" s="1" t="s">
        <v>1</v>
      </c>
      <c r="B16" s="1">
        <v>20170913</v>
      </c>
      <c r="C16" s="1">
        <v>0.75</v>
      </c>
      <c r="D16" s="1">
        <v>0.76</v>
      </c>
      <c r="E16" s="1">
        <v>0.69</v>
      </c>
      <c r="F16" s="1">
        <v>0.64</v>
      </c>
      <c r="G16" s="1">
        <v>0.62</v>
      </c>
      <c r="H16" s="1">
        <v>0.65</v>
      </c>
      <c r="I16" s="1">
        <v>0.68</v>
      </c>
      <c r="J16" s="1">
        <v>0.6</v>
      </c>
      <c r="K16" s="1">
        <v>0.33</v>
      </c>
      <c r="L16" s="1">
        <v>0.18</v>
      </c>
      <c r="M16" s="1">
        <v>-0.04</v>
      </c>
      <c r="N16" s="1">
        <v>-0.31</v>
      </c>
      <c r="P16">
        <f t="shared" si="0"/>
        <v>0.5</v>
      </c>
      <c r="Q16">
        <f t="shared" si="1"/>
        <v>0.18999999999999995</v>
      </c>
      <c r="R16">
        <v>100</v>
      </c>
      <c r="T16" s="1">
        <v>0.69</v>
      </c>
      <c r="V16">
        <v>100</v>
      </c>
    </row>
    <row r="17" spans="1:28">
      <c r="A17" s="1" t="s">
        <v>4</v>
      </c>
      <c r="B17" s="1">
        <v>20170913</v>
      </c>
      <c r="C17" s="1">
        <v>0.53</v>
      </c>
      <c r="D17" s="1">
        <v>0.82</v>
      </c>
      <c r="E17" s="1">
        <v>0.85</v>
      </c>
      <c r="F17" s="1">
        <v>0.77</v>
      </c>
      <c r="G17" s="1">
        <v>0.78</v>
      </c>
      <c r="H17" s="1">
        <v>0.73</v>
      </c>
      <c r="I17" s="1">
        <v>0.73</v>
      </c>
      <c r="J17" s="1">
        <v>0.75</v>
      </c>
      <c r="K17" s="1">
        <v>0.78</v>
      </c>
      <c r="L17" s="1">
        <v>0.71</v>
      </c>
      <c r="M17" s="1">
        <v>0.77</v>
      </c>
      <c r="N17" s="1">
        <v>0.72</v>
      </c>
      <c r="P17">
        <f t="shared" si="0"/>
        <v>6.5000000000000002E-2</v>
      </c>
      <c r="Q17">
        <f t="shared" si="1"/>
        <v>0.78499999999999992</v>
      </c>
      <c r="R17">
        <v>90</v>
      </c>
      <c r="U17" s="1">
        <v>0.85</v>
      </c>
      <c r="W17">
        <v>90</v>
      </c>
    </row>
    <row r="18" spans="1:28">
      <c r="R18">
        <f>AVERAGE(R7:R17)</f>
        <v>105.45454545454545</v>
      </c>
      <c r="S18" s="1">
        <f>STDEV(R8:R17)/SQRT(COUNT(R8:R17))</f>
        <v>3.0550504633038931</v>
      </c>
    </row>
    <row r="19" spans="1:28">
      <c r="C19" s="1">
        <f>AVERAGE(C3:C18)</f>
        <v>0.62666666666666659</v>
      </c>
      <c r="D19" s="1">
        <f t="shared" ref="D19:N19" si="2">AVERAGE(D3:D18)</f>
        <v>0.76473333333333338</v>
      </c>
      <c r="E19" s="1">
        <f t="shared" si="2"/>
        <v>0.80640000000000001</v>
      </c>
      <c r="F19" s="1">
        <f t="shared" si="2"/>
        <v>0.8212666666666667</v>
      </c>
      <c r="G19" s="1">
        <f t="shared" si="2"/>
        <v>0.78399999999999992</v>
      </c>
      <c r="H19" s="1">
        <f t="shared" si="2"/>
        <v>0.77926666666666677</v>
      </c>
      <c r="I19" s="1">
        <f t="shared" si="2"/>
        <v>0.7728666666666667</v>
      </c>
      <c r="J19" s="1">
        <f t="shared" si="2"/>
        <v>0.71840000000000004</v>
      </c>
      <c r="K19" s="1">
        <f t="shared" si="2"/>
        <v>0.67526666666666668</v>
      </c>
      <c r="L19" s="1">
        <f t="shared" si="2"/>
        <v>0.55093333333333327</v>
      </c>
      <c r="M19" s="1">
        <f t="shared" si="2"/>
        <v>0.45246666666666674</v>
      </c>
      <c r="N19" s="1">
        <f t="shared" si="2"/>
        <v>0.32826666666666676</v>
      </c>
      <c r="P19" s="1">
        <f>AVERAGE(P3:P18)*2</f>
        <v>0.47813333333333335</v>
      </c>
      <c r="Q19" s="1"/>
      <c r="R19" s="1"/>
      <c r="T19" s="1">
        <f>AVERAGE(T3:T18)</f>
        <v>0.70974999999999988</v>
      </c>
      <c r="U19" s="1">
        <f>AVERAGE(U3:U18)</f>
        <v>0.9168571428571427</v>
      </c>
      <c r="V19" s="1">
        <f>AVERAGE(V3:V18)</f>
        <v>105</v>
      </c>
      <c r="W19" s="1">
        <f>AVERAGE(W3:W18)</f>
        <v>101.42857142857143</v>
      </c>
      <c r="X19" s="1"/>
      <c r="Y19" s="1"/>
      <c r="Z19" s="1"/>
      <c r="AA19" s="1"/>
      <c r="AB19" s="1"/>
    </row>
    <row r="20" spans="1:28">
      <c r="C20" s="1">
        <f>STDEV(C3:C17)/SQRT(COUNT(C3:C17))</f>
        <v>6.9031853701004176E-2</v>
      </c>
      <c r="D20" s="1">
        <f t="shared" ref="D20:N20" si="3">STDEV(D3:D17)/SQRT(COUNT(D3:D17))</f>
        <v>3.7869760101679091E-2</v>
      </c>
      <c r="E20" s="1">
        <f t="shared" si="3"/>
        <v>3.3457407180445146E-2</v>
      </c>
      <c r="F20" s="1">
        <f t="shared" si="3"/>
        <v>3.7602997178754066E-2</v>
      </c>
      <c r="G20" s="1">
        <f t="shared" si="3"/>
        <v>3.3548827245133556E-2</v>
      </c>
      <c r="H20" s="1">
        <f t="shared" si="3"/>
        <v>2.6069954731117659E-2</v>
      </c>
      <c r="I20" s="1">
        <f t="shared" si="3"/>
        <v>2.9116002254801189E-2</v>
      </c>
      <c r="J20" s="1">
        <f t="shared" si="3"/>
        <v>3.3395865156090936E-2</v>
      </c>
      <c r="K20" s="1">
        <f t="shared" si="3"/>
        <v>4.7903123137737105E-2</v>
      </c>
      <c r="L20" s="1">
        <f t="shared" si="3"/>
        <v>5.8688724208372046E-2</v>
      </c>
      <c r="M20" s="1">
        <f t="shared" si="3"/>
        <v>6.8549104170220046E-2</v>
      </c>
      <c r="N20" s="1">
        <f t="shared" si="3"/>
        <v>7.5729812124713747E-2</v>
      </c>
      <c r="P20" s="1"/>
      <c r="Q20" s="1"/>
      <c r="R20" s="1"/>
      <c r="T20">
        <f>_xlfn.STDEV.P(T3:T17)</f>
        <v>8.8235126225331362E-2</v>
      </c>
      <c r="U20">
        <f>_xlfn.STDEV.P(U3:U17)</f>
        <v>4.2518663369088598E-2</v>
      </c>
      <c r="V20">
        <f>_xlfn.STDEV.P(V3:V17)</f>
        <v>10</v>
      </c>
      <c r="W20">
        <f>_xlfn.STDEV.P(W3:W17)</f>
        <v>12.453996981544782</v>
      </c>
    </row>
    <row r="21" spans="1:28">
      <c r="M21"/>
      <c r="N21"/>
      <c r="T21" t="s">
        <v>100</v>
      </c>
      <c r="U21">
        <f>_xlfn.T.TEST(T3:T16,U5:U17,2,2)</f>
        <v>1.5135632919806942E-4</v>
      </c>
    </row>
    <row r="22" spans="1:28">
      <c r="M22"/>
      <c r="N2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0"/>
  <sheetViews>
    <sheetView topLeftCell="P1" zoomScale="70" zoomScaleNormal="70" workbookViewId="0">
      <selection activeCell="AI34" sqref="AI34"/>
    </sheetView>
  </sheetViews>
  <sheetFormatPr defaultRowHeight="14.4"/>
  <cols>
    <col min="1" max="1" width="8.5546875" style="1"/>
    <col min="2" max="2" width="15" style="1" customWidth="1"/>
    <col min="3" max="15" width="8.5546875" style="1"/>
    <col min="17" max="17" width="8.5546875" style="1"/>
    <col min="18" max="18" width="10.21875" style="1" bestFit="1" customWidth="1"/>
    <col min="19" max="31" width="8.5546875" style="1"/>
  </cols>
  <sheetData>
    <row r="2" spans="1:41">
      <c r="B2" s="2" t="s">
        <v>0</v>
      </c>
      <c r="C2" s="1">
        <v>10</v>
      </c>
      <c r="D2" s="1">
        <v>20</v>
      </c>
      <c r="E2" s="1">
        <v>30</v>
      </c>
      <c r="F2" s="1">
        <v>40</v>
      </c>
      <c r="G2" s="1">
        <v>50</v>
      </c>
      <c r="H2" s="1">
        <v>60</v>
      </c>
      <c r="I2" s="1">
        <v>70</v>
      </c>
      <c r="J2" s="1">
        <v>80</v>
      </c>
      <c r="K2" s="1">
        <v>90</v>
      </c>
      <c r="L2" s="1">
        <v>100</v>
      </c>
      <c r="M2" s="1">
        <v>110</v>
      </c>
      <c r="N2" s="1">
        <v>120</v>
      </c>
      <c r="R2" s="2" t="s">
        <v>0</v>
      </c>
      <c r="S2" s="1">
        <v>10</v>
      </c>
      <c r="T2" s="1">
        <v>20</v>
      </c>
      <c r="U2" s="1">
        <v>30</v>
      </c>
      <c r="V2" s="1">
        <v>40</v>
      </c>
      <c r="W2" s="1">
        <v>50</v>
      </c>
      <c r="X2" s="1">
        <v>60</v>
      </c>
      <c r="Y2" s="1">
        <v>70</v>
      </c>
      <c r="Z2" s="1">
        <v>80</v>
      </c>
      <c r="AA2" s="1">
        <v>90</v>
      </c>
      <c r="AB2" s="1">
        <v>100</v>
      </c>
      <c r="AC2" s="1">
        <v>110</v>
      </c>
      <c r="AD2" s="1">
        <v>120</v>
      </c>
      <c r="AF2" t="s">
        <v>75</v>
      </c>
      <c r="AG2" t="s">
        <v>89</v>
      </c>
      <c r="AH2" t="s">
        <v>90</v>
      </c>
    </row>
    <row r="3" spans="1:41">
      <c r="A3" s="1" t="s">
        <v>13</v>
      </c>
      <c r="B3" s="1">
        <v>20170818</v>
      </c>
      <c r="C3" s="1">
        <v>0.65</v>
      </c>
      <c r="D3" s="1">
        <v>0.73</v>
      </c>
      <c r="E3" s="1">
        <v>0.86</v>
      </c>
      <c r="F3" s="1">
        <v>0.83</v>
      </c>
      <c r="G3" s="1">
        <v>0.85</v>
      </c>
      <c r="H3" s="1">
        <v>0.9</v>
      </c>
      <c r="I3" s="1">
        <v>0.89</v>
      </c>
      <c r="J3" s="1">
        <v>0.9</v>
      </c>
      <c r="K3" s="1">
        <v>0.88</v>
      </c>
      <c r="L3" s="1">
        <v>0.88</v>
      </c>
      <c r="M3" s="1">
        <v>0.83</v>
      </c>
      <c r="N3" s="1">
        <v>0.85</v>
      </c>
      <c r="O3" s="1" t="s">
        <v>14</v>
      </c>
      <c r="Q3" s="1" t="s">
        <v>33</v>
      </c>
      <c r="R3" s="1">
        <v>20170828</v>
      </c>
      <c r="S3" s="1">
        <v>0.81</v>
      </c>
      <c r="T3" s="1">
        <v>0.94</v>
      </c>
      <c r="U3" s="1">
        <v>0.85</v>
      </c>
      <c r="V3" s="1">
        <v>0.87</v>
      </c>
      <c r="W3" s="1">
        <v>0.9</v>
      </c>
      <c r="X3" s="1">
        <v>0.84</v>
      </c>
      <c r="Y3" s="1">
        <v>0.81</v>
      </c>
      <c r="Z3" s="1">
        <v>0.92</v>
      </c>
      <c r="AA3" s="1">
        <v>0.71</v>
      </c>
      <c r="AB3" s="1">
        <v>0.61</v>
      </c>
      <c r="AC3" s="1">
        <v>0.42</v>
      </c>
      <c r="AD3" s="1">
        <v>0.32</v>
      </c>
      <c r="AE3" s="1" t="s">
        <v>34</v>
      </c>
      <c r="AF3">
        <f>(U3-AD3)/2</f>
        <v>0.26500000000000001</v>
      </c>
      <c r="AG3">
        <f>U3-AF3</f>
        <v>0.58499999999999996</v>
      </c>
      <c r="AH3">
        <v>110</v>
      </c>
      <c r="AJ3">
        <v>0.85</v>
      </c>
      <c r="AL3">
        <v>110</v>
      </c>
      <c r="AN3" s="1"/>
      <c r="AO3" s="1"/>
    </row>
    <row r="4" spans="1:41">
      <c r="R4" s="1">
        <v>20170829</v>
      </c>
      <c r="S4" s="1">
        <v>0.83</v>
      </c>
      <c r="T4" s="1">
        <v>0.97</v>
      </c>
      <c r="U4" s="1">
        <v>0.97</v>
      </c>
      <c r="V4" s="1">
        <v>0.97</v>
      </c>
      <c r="W4" s="1">
        <v>0.92</v>
      </c>
      <c r="X4" s="1">
        <v>0.93</v>
      </c>
      <c r="Y4" s="1">
        <v>0.91</v>
      </c>
      <c r="Z4" s="1">
        <v>0.83</v>
      </c>
      <c r="AA4" s="1">
        <v>0.71</v>
      </c>
      <c r="AB4" s="1">
        <v>0.67</v>
      </c>
      <c r="AC4" s="1">
        <v>0.57999999999999996</v>
      </c>
      <c r="AD4" s="1">
        <v>0.48</v>
      </c>
      <c r="AF4">
        <f t="shared" ref="AF4:AF15" si="0">(U4-AD4)/2</f>
        <v>0.245</v>
      </c>
      <c r="AG4">
        <f t="shared" ref="AG4:AG17" si="1">U4-AF4</f>
        <v>0.72499999999999998</v>
      </c>
      <c r="AH4">
        <v>90</v>
      </c>
      <c r="AK4" s="1">
        <v>0.97</v>
      </c>
      <c r="AM4">
        <v>90</v>
      </c>
      <c r="AN4" s="1"/>
      <c r="AO4" s="1"/>
    </row>
    <row r="5" spans="1:41">
      <c r="Q5" s="1" t="s">
        <v>39</v>
      </c>
      <c r="R5" s="1">
        <v>20170830</v>
      </c>
      <c r="S5" s="1">
        <v>0.72</v>
      </c>
      <c r="T5" s="1">
        <v>0.94</v>
      </c>
      <c r="U5" s="1">
        <v>0.94</v>
      </c>
      <c r="V5" s="1">
        <v>0.9</v>
      </c>
      <c r="W5" s="1">
        <v>0.97</v>
      </c>
      <c r="X5" s="1">
        <v>0.97</v>
      </c>
      <c r="Y5" s="1">
        <v>0.98</v>
      </c>
      <c r="Z5" s="1">
        <v>0.98</v>
      </c>
      <c r="AA5" s="1">
        <v>0.97</v>
      </c>
      <c r="AB5" s="1">
        <v>0.96</v>
      </c>
      <c r="AC5" s="1">
        <v>0.92</v>
      </c>
      <c r="AD5" s="1">
        <v>0.88</v>
      </c>
      <c r="AF5">
        <f t="shared" si="0"/>
        <v>2.9999999999999971E-2</v>
      </c>
      <c r="AG5">
        <f t="shared" si="1"/>
        <v>0.90999999999999992</v>
      </c>
      <c r="AH5">
        <v>120</v>
      </c>
      <c r="AK5" s="1">
        <v>0.94</v>
      </c>
      <c r="AM5">
        <v>120</v>
      </c>
      <c r="AN5" s="1"/>
      <c r="AO5" s="1"/>
    </row>
    <row r="6" spans="1:41">
      <c r="Q6" s="1" t="s">
        <v>4</v>
      </c>
      <c r="R6" s="1">
        <v>20170901</v>
      </c>
      <c r="S6" s="1">
        <v>0.83</v>
      </c>
      <c r="T6" s="1">
        <v>0.96</v>
      </c>
      <c r="U6" s="1">
        <v>0.98</v>
      </c>
      <c r="V6" s="1">
        <v>0.92</v>
      </c>
      <c r="W6" s="1">
        <v>0.95</v>
      </c>
      <c r="X6" s="1">
        <v>0.96</v>
      </c>
      <c r="Y6" s="1">
        <v>0.89</v>
      </c>
      <c r="Z6" s="1">
        <v>0.89</v>
      </c>
      <c r="AA6" s="1">
        <v>0.81</v>
      </c>
      <c r="AB6" s="1">
        <v>0.78</v>
      </c>
      <c r="AC6" s="1">
        <v>0.67</v>
      </c>
      <c r="AD6" s="1">
        <v>0.86</v>
      </c>
      <c r="AF6">
        <f t="shared" si="0"/>
        <v>0.06</v>
      </c>
      <c r="AG6">
        <f t="shared" si="1"/>
        <v>0.91999999999999993</v>
      </c>
      <c r="AH6">
        <v>70</v>
      </c>
      <c r="AK6" s="1">
        <v>0.98</v>
      </c>
      <c r="AM6">
        <v>70</v>
      </c>
      <c r="AN6" s="1"/>
      <c r="AO6" s="1"/>
    </row>
    <row r="7" spans="1:41">
      <c r="Q7" s="1" t="s">
        <v>46</v>
      </c>
      <c r="R7" s="1">
        <v>20170904</v>
      </c>
      <c r="S7" s="1">
        <v>0.92</v>
      </c>
      <c r="T7" s="1">
        <v>1</v>
      </c>
      <c r="U7" s="1">
        <v>0.97</v>
      </c>
      <c r="V7" s="1">
        <v>0.92</v>
      </c>
      <c r="W7" s="1">
        <v>0.81</v>
      </c>
      <c r="X7" s="1">
        <v>0.82</v>
      </c>
      <c r="Y7" s="1">
        <v>0.81</v>
      </c>
      <c r="Z7" s="1">
        <v>0.74</v>
      </c>
      <c r="AA7" s="1">
        <v>0.64</v>
      </c>
      <c r="AB7" s="1">
        <v>0.59</v>
      </c>
      <c r="AC7" s="1">
        <v>0.48</v>
      </c>
      <c r="AD7" s="1">
        <v>0.25</v>
      </c>
      <c r="AF7">
        <f t="shared" si="0"/>
        <v>0.36</v>
      </c>
      <c r="AG7">
        <f t="shared" si="1"/>
        <v>0.61</v>
      </c>
      <c r="AH7">
        <v>100</v>
      </c>
      <c r="AK7" s="1">
        <v>0.97</v>
      </c>
      <c r="AM7">
        <v>100</v>
      </c>
      <c r="AN7" s="1"/>
      <c r="AO7" s="1"/>
    </row>
    <row r="8" spans="1:41">
      <c r="Q8" s="1" t="s">
        <v>58</v>
      </c>
      <c r="R8" s="1">
        <v>20170905</v>
      </c>
      <c r="S8" s="1">
        <v>0.63</v>
      </c>
      <c r="T8" s="1">
        <v>0.91</v>
      </c>
      <c r="U8" s="1">
        <v>0.93</v>
      </c>
      <c r="V8" s="1">
        <v>0.91</v>
      </c>
      <c r="W8" s="1">
        <v>0.95</v>
      </c>
      <c r="X8" s="1">
        <v>0.87</v>
      </c>
      <c r="Y8" s="1">
        <v>0.93</v>
      </c>
      <c r="Z8" s="1">
        <v>0.9</v>
      </c>
      <c r="AA8" s="1">
        <v>0.81</v>
      </c>
      <c r="AB8" s="1">
        <v>0.69</v>
      </c>
      <c r="AC8" s="1">
        <v>0.55000000000000004</v>
      </c>
      <c r="AD8" s="1">
        <v>0.49</v>
      </c>
      <c r="AF8">
        <f t="shared" si="0"/>
        <v>0.22000000000000003</v>
      </c>
      <c r="AG8">
        <f t="shared" si="1"/>
        <v>0.71</v>
      </c>
      <c r="AH8">
        <v>100</v>
      </c>
      <c r="AK8" s="1">
        <v>0.93</v>
      </c>
      <c r="AM8">
        <v>100</v>
      </c>
      <c r="AN8" s="1"/>
      <c r="AO8" s="1"/>
    </row>
    <row r="9" spans="1:41">
      <c r="Q9" s="1" t="s">
        <v>61</v>
      </c>
      <c r="R9" s="1">
        <v>20170906</v>
      </c>
      <c r="S9" s="1">
        <v>1</v>
      </c>
      <c r="T9" s="1">
        <v>0.88</v>
      </c>
      <c r="U9" s="1">
        <v>0.92</v>
      </c>
      <c r="V9" s="1">
        <v>0.93</v>
      </c>
      <c r="W9" s="1">
        <v>0.89</v>
      </c>
      <c r="X9" s="1">
        <v>0.92</v>
      </c>
      <c r="Y9" s="1">
        <v>0.89</v>
      </c>
      <c r="Z9" s="1">
        <v>0.85</v>
      </c>
      <c r="AA9" s="1">
        <v>0.89</v>
      </c>
      <c r="AB9" s="1">
        <v>0.81</v>
      </c>
      <c r="AC9" s="1">
        <v>0.8</v>
      </c>
      <c r="AD9" s="1">
        <v>0.73</v>
      </c>
      <c r="AF9">
        <f t="shared" si="0"/>
        <v>9.5000000000000029E-2</v>
      </c>
      <c r="AG9">
        <f t="shared" si="1"/>
        <v>0.82499999999999996</v>
      </c>
      <c r="AH9">
        <v>100</v>
      </c>
      <c r="AK9" s="1">
        <v>0.92</v>
      </c>
      <c r="AM9">
        <v>100</v>
      </c>
      <c r="AN9" s="1"/>
      <c r="AO9" s="1"/>
    </row>
    <row r="10" spans="1:41">
      <c r="Q10" s="1" t="s">
        <v>70</v>
      </c>
      <c r="R10" s="1">
        <v>20170926</v>
      </c>
      <c r="S10" s="1">
        <v>0.75</v>
      </c>
      <c r="T10" s="1">
        <v>0.78600000000000003</v>
      </c>
      <c r="U10" s="1">
        <v>0.90400000000000003</v>
      </c>
      <c r="V10" s="1">
        <v>0.92900000000000005</v>
      </c>
      <c r="W10" s="1">
        <v>0.94099999999999995</v>
      </c>
      <c r="X10" s="1">
        <v>0.84799999999999998</v>
      </c>
      <c r="Y10" s="1">
        <v>0.85099999999999998</v>
      </c>
      <c r="Z10" s="1">
        <v>0.86399999999999999</v>
      </c>
      <c r="AA10" s="1">
        <v>0.83099999999999996</v>
      </c>
      <c r="AB10" s="1">
        <v>0.80900000000000005</v>
      </c>
      <c r="AC10" s="1">
        <v>0.80300000000000005</v>
      </c>
      <c r="AD10" s="1">
        <v>0.436</v>
      </c>
      <c r="AF10">
        <f t="shared" si="0"/>
        <v>0.23400000000000001</v>
      </c>
      <c r="AG10">
        <f t="shared" si="1"/>
        <v>0.67</v>
      </c>
      <c r="AH10">
        <v>120</v>
      </c>
      <c r="AK10" s="1">
        <v>0.90400000000000003</v>
      </c>
      <c r="AM10">
        <v>120</v>
      </c>
      <c r="AN10" s="1"/>
      <c r="AO10" s="1"/>
    </row>
    <row r="11" spans="1:41">
      <c r="Q11" s="1" t="s">
        <v>71</v>
      </c>
      <c r="R11" s="1">
        <v>20170919</v>
      </c>
      <c r="S11" s="1">
        <v>0.65</v>
      </c>
      <c r="T11" s="1">
        <v>0.81</v>
      </c>
      <c r="U11" s="1">
        <v>0.83</v>
      </c>
      <c r="V11" s="1">
        <v>0.88</v>
      </c>
      <c r="W11" s="1">
        <v>0.9</v>
      </c>
      <c r="X11" s="1">
        <v>0.93</v>
      </c>
      <c r="Y11" s="1">
        <v>0.88</v>
      </c>
      <c r="Z11" s="1">
        <v>0.83</v>
      </c>
      <c r="AA11" s="1">
        <v>0.76</v>
      </c>
      <c r="AB11" s="1">
        <v>0.76</v>
      </c>
      <c r="AC11" s="1">
        <v>0.67</v>
      </c>
      <c r="AD11" s="1">
        <v>0.59</v>
      </c>
      <c r="AF11">
        <f t="shared" si="0"/>
        <v>0.12</v>
      </c>
      <c r="AG11">
        <f t="shared" si="1"/>
        <v>0.71</v>
      </c>
      <c r="AH11">
        <v>110</v>
      </c>
      <c r="AJ11">
        <v>0.83</v>
      </c>
      <c r="AK11" s="1"/>
      <c r="AL11">
        <v>110</v>
      </c>
      <c r="AN11" s="1"/>
      <c r="AO11" s="1"/>
    </row>
    <row r="12" spans="1:41">
      <c r="Q12" s="1" t="s">
        <v>71</v>
      </c>
      <c r="R12" s="1">
        <v>20170915</v>
      </c>
      <c r="S12" s="1">
        <v>0.8</v>
      </c>
      <c r="T12" s="1">
        <v>0.94</v>
      </c>
      <c r="U12" s="1">
        <v>0.93</v>
      </c>
      <c r="V12" s="1">
        <v>0.96</v>
      </c>
      <c r="W12" s="1">
        <v>0.97</v>
      </c>
      <c r="X12" s="1">
        <v>0.9</v>
      </c>
      <c r="Y12" s="1">
        <v>0.88</v>
      </c>
      <c r="Z12" s="1">
        <v>0.92</v>
      </c>
      <c r="AA12" s="1">
        <v>0.9</v>
      </c>
      <c r="AB12" s="1">
        <v>0.8</v>
      </c>
      <c r="AC12" s="1">
        <v>0.62</v>
      </c>
      <c r="AD12" s="1">
        <v>0.6</v>
      </c>
      <c r="AF12">
        <f t="shared" si="0"/>
        <v>0.16500000000000004</v>
      </c>
      <c r="AG12">
        <f t="shared" si="1"/>
        <v>0.76500000000000001</v>
      </c>
      <c r="AH12">
        <v>110</v>
      </c>
      <c r="AK12" s="1">
        <v>0.93</v>
      </c>
      <c r="AM12">
        <v>110</v>
      </c>
      <c r="AN12" s="1"/>
      <c r="AO12" s="1"/>
    </row>
    <row r="13" spans="1:41">
      <c r="Q13" s="1" t="s">
        <v>71</v>
      </c>
      <c r="R13" s="1">
        <v>20170911</v>
      </c>
      <c r="S13" s="1">
        <v>0.72</v>
      </c>
      <c r="T13" s="1">
        <v>0.97</v>
      </c>
      <c r="U13" s="1">
        <v>0.99</v>
      </c>
      <c r="V13" s="1">
        <v>0.97</v>
      </c>
      <c r="W13" s="1">
        <v>0.97</v>
      </c>
      <c r="X13" s="1">
        <v>0.95</v>
      </c>
      <c r="Y13" s="1">
        <v>0.81</v>
      </c>
      <c r="Z13" s="1">
        <v>0.79</v>
      </c>
      <c r="AA13" s="1">
        <v>0.75</v>
      </c>
      <c r="AB13" s="1">
        <v>0.79</v>
      </c>
      <c r="AC13" s="1">
        <v>0.72</v>
      </c>
      <c r="AD13" s="1">
        <v>0.69</v>
      </c>
      <c r="AF13">
        <f t="shared" si="0"/>
        <v>0.15000000000000002</v>
      </c>
      <c r="AG13">
        <f t="shared" si="1"/>
        <v>0.84</v>
      </c>
      <c r="AH13">
        <v>70</v>
      </c>
      <c r="AK13" s="1">
        <v>0.99</v>
      </c>
      <c r="AM13">
        <v>70</v>
      </c>
      <c r="AN13" s="1"/>
      <c r="AO13" s="1"/>
    </row>
    <row r="14" spans="1:41">
      <c r="Q14" s="1" t="s">
        <v>1</v>
      </c>
      <c r="R14" s="1">
        <v>20190911</v>
      </c>
      <c r="S14" s="1">
        <v>0.52</v>
      </c>
      <c r="T14" s="1">
        <v>0.54</v>
      </c>
      <c r="U14" s="1">
        <v>0.75</v>
      </c>
      <c r="V14" s="1">
        <v>0.77</v>
      </c>
      <c r="W14" s="1">
        <v>0.82</v>
      </c>
      <c r="X14" s="1">
        <v>0.82</v>
      </c>
      <c r="Y14" s="1">
        <v>0.83</v>
      </c>
      <c r="Z14" s="1">
        <v>0.79</v>
      </c>
      <c r="AA14" s="1">
        <v>0.65</v>
      </c>
      <c r="AB14" s="1">
        <v>0.61</v>
      </c>
      <c r="AC14" s="1">
        <v>0.48</v>
      </c>
      <c r="AD14" s="1">
        <v>0.37</v>
      </c>
      <c r="AF14">
        <f t="shared" si="0"/>
        <v>0.19</v>
      </c>
      <c r="AG14">
        <f t="shared" si="1"/>
        <v>0.56000000000000005</v>
      </c>
      <c r="AH14">
        <v>110</v>
      </c>
      <c r="AJ14">
        <v>0.75</v>
      </c>
      <c r="AK14" s="1"/>
      <c r="AL14">
        <v>110</v>
      </c>
      <c r="AN14" s="1"/>
      <c r="AO14" s="1"/>
    </row>
    <row r="15" spans="1:41">
      <c r="Q15" s="1" t="s">
        <v>1</v>
      </c>
      <c r="R15" s="1">
        <v>20170908</v>
      </c>
      <c r="S15" s="1">
        <v>0.56000000000000005</v>
      </c>
      <c r="T15" s="1">
        <v>0.9</v>
      </c>
      <c r="U15" s="1">
        <v>0.91</v>
      </c>
      <c r="V15" s="1">
        <v>0.94</v>
      </c>
      <c r="W15" s="1">
        <v>0.79</v>
      </c>
      <c r="X15" s="1">
        <v>0.92</v>
      </c>
      <c r="Y15" s="1">
        <v>0.82</v>
      </c>
      <c r="Z15" s="1">
        <v>0.84</v>
      </c>
      <c r="AA15" s="1">
        <v>0.76</v>
      </c>
      <c r="AB15" s="1">
        <v>0.68</v>
      </c>
      <c r="AC15" s="1">
        <v>0.66</v>
      </c>
      <c r="AD15" s="1">
        <v>0.64</v>
      </c>
      <c r="AF15">
        <f t="shared" si="0"/>
        <v>0.13500000000000001</v>
      </c>
      <c r="AG15">
        <f t="shared" si="1"/>
        <v>0.77500000000000002</v>
      </c>
      <c r="AH15">
        <v>90</v>
      </c>
      <c r="AK15" s="1">
        <v>0.91</v>
      </c>
      <c r="AM15">
        <v>90</v>
      </c>
      <c r="AN15" s="1"/>
      <c r="AO15" s="1"/>
    </row>
    <row r="16" spans="1:41">
      <c r="AG16">
        <f t="shared" si="1"/>
        <v>0</v>
      </c>
      <c r="AH16" s="4">
        <f>AVERAGE(AH5:AH15)</f>
        <v>100</v>
      </c>
      <c r="AI16" s="1">
        <f>STDEV(AH6:AH15)/SQRT(COUNT(AH6:AH15))</f>
        <v>5.333333333333333</v>
      </c>
    </row>
    <row r="17" spans="3:39" customFormat="1">
      <c r="C17" s="1">
        <f>AVERAGE(C3:C16)</f>
        <v>0.65</v>
      </c>
      <c r="D17" s="1">
        <f t="shared" ref="D17:N17" si="2">AVERAGE(D3:D16)</f>
        <v>0.73</v>
      </c>
      <c r="E17" s="1">
        <f t="shared" si="2"/>
        <v>0.86</v>
      </c>
      <c r="F17" s="1">
        <f t="shared" si="2"/>
        <v>0.83</v>
      </c>
      <c r="G17" s="1">
        <f t="shared" si="2"/>
        <v>0.85</v>
      </c>
      <c r="H17" s="1">
        <f t="shared" si="2"/>
        <v>0.9</v>
      </c>
      <c r="I17" s="1">
        <f t="shared" si="2"/>
        <v>0.89</v>
      </c>
      <c r="J17" s="1">
        <f t="shared" si="2"/>
        <v>0.9</v>
      </c>
      <c r="K17" s="1">
        <f t="shared" si="2"/>
        <v>0.88</v>
      </c>
      <c r="L17" s="1">
        <f t="shared" si="2"/>
        <v>0.88</v>
      </c>
      <c r="M17" s="1">
        <f t="shared" si="2"/>
        <v>0.83</v>
      </c>
      <c r="N17" s="1">
        <f t="shared" si="2"/>
        <v>0.85</v>
      </c>
      <c r="O17" s="1"/>
      <c r="Q17" s="1"/>
      <c r="R17" s="1"/>
      <c r="S17" s="1">
        <f>AVERAGE(S3:S16)</f>
        <v>0.74923076923076926</v>
      </c>
      <c r="T17" s="1">
        <f t="shared" ref="T17:AD17" si="3">AVERAGE(T3:T16)</f>
        <v>0.88815384615384629</v>
      </c>
      <c r="U17" s="1">
        <f t="shared" si="3"/>
        <v>0.91338461538461524</v>
      </c>
      <c r="V17" s="1">
        <f t="shared" si="3"/>
        <v>0.91300000000000003</v>
      </c>
      <c r="W17" s="1">
        <f t="shared" si="3"/>
        <v>0.9062307692307694</v>
      </c>
      <c r="X17" s="1">
        <f t="shared" si="3"/>
        <v>0.89830769230769236</v>
      </c>
      <c r="Y17" s="1">
        <f t="shared" si="3"/>
        <v>0.86853846153846159</v>
      </c>
      <c r="Z17" s="1">
        <f t="shared" si="3"/>
        <v>0.85723076923076913</v>
      </c>
      <c r="AA17" s="1">
        <f t="shared" si="3"/>
        <v>0.78392307692307694</v>
      </c>
      <c r="AB17" s="1">
        <f t="shared" si="3"/>
        <v>0.73530769230769244</v>
      </c>
      <c r="AC17" s="1">
        <f t="shared" si="3"/>
        <v>0.64407692307692299</v>
      </c>
      <c r="AD17" s="1">
        <f t="shared" si="3"/>
        <v>0.56430769230769218</v>
      </c>
      <c r="AG17">
        <f t="shared" si="1"/>
        <v>0.91338461538461524</v>
      </c>
      <c r="AJ17">
        <f>AVERAGE(AJ3:AJ16)</f>
        <v>0.80999999999999994</v>
      </c>
      <c r="AK17">
        <f>AVERAGE(AK3:AK16)</f>
        <v>0.94439999999999991</v>
      </c>
      <c r="AL17">
        <f>AVERAGE(AL3:AL16)</f>
        <v>110</v>
      </c>
      <c r="AM17">
        <f>AVERAGE(AM3:AM16)</f>
        <v>97</v>
      </c>
    </row>
    <row r="18" spans="3:39">
      <c r="S18" s="1">
        <f>STDEV(S3:S15)/SQRT(COUNT(S3:S15))</f>
        <v>3.8019251844928818E-2</v>
      </c>
      <c r="T18" s="1">
        <f t="shared" ref="T18:AD18" si="4">STDEV(T3:T15)/SQRT(COUNT(T3:T15))</f>
        <v>3.3738406585010275E-2</v>
      </c>
      <c r="U18" s="1">
        <f t="shared" si="4"/>
        <v>1.8910564969234031E-2</v>
      </c>
      <c r="V18" s="1">
        <f t="shared" si="4"/>
        <v>1.4685593847940458E-2</v>
      </c>
      <c r="W18" s="1">
        <f t="shared" si="4"/>
        <v>1.7536830783384125E-2</v>
      </c>
      <c r="X18" s="1">
        <f t="shared" si="4"/>
        <v>1.4668728562255703E-2</v>
      </c>
      <c r="Y18" s="1">
        <f t="shared" si="4"/>
        <v>1.4661398551811795E-2</v>
      </c>
      <c r="Z18" s="1">
        <f t="shared" si="4"/>
        <v>1.7995068357944646E-2</v>
      </c>
      <c r="AA18" s="1">
        <f t="shared" si="4"/>
        <v>2.7127538647234363E-2</v>
      </c>
      <c r="AB18" s="1">
        <f t="shared" si="4"/>
        <v>2.9217878399123116E-2</v>
      </c>
      <c r="AC18" s="1">
        <f t="shared" si="4"/>
        <v>4.0084280047212574E-2</v>
      </c>
      <c r="AD18" s="1">
        <f t="shared" si="4"/>
        <v>5.4498574977298452E-2</v>
      </c>
      <c r="AJ18">
        <f>_xlfn.STDEV.P(AJ3:AJ15)</f>
        <v>4.3204937989385725E-2</v>
      </c>
      <c r="AK18">
        <f>_xlfn.STDEV.P(AK3:AK15)</f>
        <v>2.9158875149772129E-2</v>
      </c>
      <c r="AL18">
        <f>_xlfn.STDEV.P(AL3:AL15)</f>
        <v>0</v>
      </c>
      <c r="AM18">
        <f>_xlfn.STDEV.P(AM3:AM15)</f>
        <v>16.763054614240211</v>
      </c>
    </row>
    <row r="19" spans="3:39">
      <c r="AC19" t="s">
        <v>75</v>
      </c>
      <c r="AD19">
        <f>(U17-AD17)/2</f>
        <v>0.17453846153846153</v>
      </c>
      <c r="AF19" s="1">
        <f>AVERAGE(AF3:AF18)*2</f>
        <v>0.34907692307692312</v>
      </c>
      <c r="AG19" s="1"/>
      <c r="AH19" s="1"/>
      <c r="AJ19" t="s">
        <v>100</v>
      </c>
      <c r="AK19">
        <f>_xlfn.T.TEST(AJ3:AJ14,AK3:AK15,2,2)</f>
        <v>1.3775440646209618E-4</v>
      </c>
    </row>
    <row r="20" spans="3:39">
      <c r="AC20" t="s">
        <v>76</v>
      </c>
      <c r="AD20">
        <f>U17-AD19</f>
        <v>0.73884615384615371</v>
      </c>
      <c r="AF20" s="1">
        <f>STDEV(AF3:AF17)/SQRT(COUNT(AF3:AF17))</f>
        <v>2.5185622522662481E-2</v>
      </c>
      <c r="AG20" s="1"/>
      <c r="AH20" s="1"/>
    </row>
  </sheetData>
  <sortState ref="AN2:AP20">
    <sortCondition descending="1" ref="AN2:AN20"/>
  </sortState>
  <phoneticPr fontId="1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20"/>
  <sheetViews>
    <sheetView topLeftCell="O1" zoomScale="55" zoomScaleNormal="55" workbookViewId="0">
      <selection activeCell="U15" sqref="U15"/>
    </sheetView>
  </sheetViews>
  <sheetFormatPr defaultRowHeight="14.4"/>
  <cols>
    <col min="1" max="1" width="8.5546875" style="1"/>
    <col min="2" max="2" width="9.109375" style="1" bestFit="1" customWidth="1"/>
    <col min="3" max="15" width="8.5546875" style="1"/>
    <col min="17" max="17" width="12.109375" style="1" bestFit="1" customWidth="1"/>
    <col min="18" max="18" width="10.21875" style="1" bestFit="1" customWidth="1"/>
    <col min="19" max="29" width="8.5546875" style="1"/>
    <col min="30" max="30" width="8.5546875" style="1" customWidth="1"/>
    <col min="31" max="31" width="8.5546875" style="1"/>
  </cols>
  <sheetData>
    <row r="2" spans="1:48">
      <c r="B2" s="2" t="s">
        <v>0</v>
      </c>
      <c r="C2" s="1">
        <v>10</v>
      </c>
      <c r="D2" s="1">
        <v>20</v>
      </c>
      <c r="E2" s="1">
        <v>30</v>
      </c>
      <c r="F2" s="1">
        <v>40</v>
      </c>
      <c r="G2" s="1">
        <v>50</v>
      </c>
      <c r="H2" s="1">
        <v>60</v>
      </c>
      <c r="I2" s="1">
        <v>70</v>
      </c>
      <c r="J2" s="1">
        <v>80</v>
      </c>
      <c r="K2" s="1">
        <v>90</v>
      </c>
      <c r="L2" s="1">
        <v>100</v>
      </c>
      <c r="M2" s="1">
        <v>110</v>
      </c>
      <c r="N2" s="1">
        <v>120</v>
      </c>
      <c r="R2" s="2" t="s">
        <v>0</v>
      </c>
      <c r="S2" s="1">
        <v>10</v>
      </c>
      <c r="T2" s="1">
        <v>20</v>
      </c>
      <c r="U2" s="1">
        <v>30</v>
      </c>
      <c r="V2" s="1">
        <v>40</v>
      </c>
      <c r="W2" s="1">
        <v>50</v>
      </c>
      <c r="X2" s="1">
        <v>60</v>
      </c>
      <c r="Y2" s="1">
        <v>70</v>
      </c>
      <c r="Z2" s="1">
        <v>80</v>
      </c>
      <c r="AA2" s="1">
        <v>90</v>
      </c>
      <c r="AB2" s="1">
        <v>100</v>
      </c>
      <c r="AC2" s="1">
        <v>110</v>
      </c>
      <c r="AD2" s="1">
        <v>120</v>
      </c>
      <c r="AF2" t="s">
        <v>75</v>
      </c>
      <c r="AG2" t="s">
        <v>89</v>
      </c>
      <c r="AH2" t="s">
        <v>90</v>
      </c>
    </row>
    <row r="3" spans="1:48">
      <c r="A3" s="1" t="s">
        <v>7</v>
      </c>
      <c r="B3" s="1">
        <v>20170811</v>
      </c>
      <c r="C3" s="1">
        <v>0.74</v>
      </c>
      <c r="D3" s="1">
        <v>0.92</v>
      </c>
      <c r="E3" s="1">
        <v>0.88</v>
      </c>
      <c r="F3" s="1">
        <v>0.96</v>
      </c>
      <c r="G3" s="1">
        <v>0.89</v>
      </c>
      <c r="H3" s="1">
        <v>0.51</v>
      </c>
      <c r="I3" s="1">
        <v>0.66</v>
      </c>
      <c r="J3" s="1">
        <v>0.6</v>
      </c>
      <c r="K3" s="1">
        <v>0.41</v>
      </c>
      <c r="L3" s="1">
        <v>0.41</v>
      </c>
      <c r="M3" s="1">
        <v>0.27</v>
      </c>
      <c r="N3" s="1">
        <v>0.23</v>
      </c>
      <c r="O3" s="1" t="s">
        <v>16</v>
      </c>
      <c r="Q3" s="1" t="s">
        <v>29</v>
      </c>
      <c r="R3" s="1">
        <v>20170824</v>
      </c>
      <c r="S3" s="1">
        <v>0.62</v>
      </c>
      <c r="T3" s="1">
        <v>0.7</v>
      </c>
      <c r="U3" s="1">
        <v>0.57999999999999996</v>
      </c>
      <c r="V3" s="1">
        <v>0.27</v>
      </c>
      <c r="W3" s="1">
        <v>0.4</v>
      </c>
      <c r="X3" s="1">
        <v>0.4</v>
      </c>
      <c r="Y3" s="1">
        <v>0.37</v>
      </c>
      <c r="Z3" s="1">
        <v>0.42</v>
      </c>
      <c r="AA3" s="1">
        <v>0.43</v>
      </c>
      <c r="AB3" s="1">
        <v>0.3</v>
      </c>
      <c r="AC3" s="1">
        <v>0.36</v>
      </c>
      <c r="AD3" s="1">
        <v>0.04</v>
      </c>
      <c r="AE3" s="1" t="s">
        <v>26</v>
      </c>
      <c r="AF3">
        <f>(U3-AD3)/2</f>
        <v>0.26999999999999996</v>
      </c>
      <c r="AG3">
        <f>U3-AF3</f>
        <v>0.31</v>
      </c>
      <c r="AH3">
        <v>40</v>
      </c>
    </row>
    <row r="4" spans="1:48">
      <c r="A4" s="1" t="s">
        <v>8</v>
      </c>
      <c r="B4" s="1">
        <v>20170816</v>
      </c>
      <c r="C4" s="1">
        <v>0.78</v>
      </c>
      <c r="D4" s="1">
        <v>0.87</v>
      </c>
      <c r="E4" s="1">
        <v>0.9</v>
      </c>
      <c r="F4" s="1">
        <v>0.93</v>
      </c>
      <c r="G4" s="1">
        <v>0.88</v>
      </c>
      <c r="H4" s="1">
        <v>0.73</v>
      </c>
      <c r="I4" s="1">
        <v>0.76</v>
      </c>
      <c r="J4" s="1">
        <v>0.74</v>
      </c>
      <c r="K4" s="1">
        <v>0.63</v>
      </c>
      <c r="L4" s="1">
        <v>0.56999999999999995</v>
      </c>
      <c r="M4" s="1">
        <v>0.56000000000000005</v>
      </c>
      <c r="N4" s="1">
        <v>0.52</v>
      </c>
      <c r="Q4" s="1" t="s">
        <v>30</v>
      </c>
      <c r="R4" s="1">
        <v>20170824</v>
      </c>
      <c r="S4" s="1">
        <v>0.81</v>
      </c>
      <c r="T4" s="1">
        <v>0.85</v>
      </c>
      <c r="U4" s="1">
        <v>0.65</v>
      </c>
      <c r="V4" s="1">
        <v>0.45</v>
      </c>
      <c r="W4" s="1">
        <v>0.33</v>
      </c>
      <c r="X4" s="1">
        <v>0.31</v>
      </c>
      <c r="Y4" s="1">
        <v>0.26</v>
      </c>
      <c r="Z4" s="1">
        <v>0.2</v>
      </c>
      <c r="AA4" s="1">
        <v>0.09</v>
      </c>
      <c r="AB4" s="1">
        <v>0</v>
      </c>
      <c r="AC4" s="1">
        <v>-0.04</v>
      </c>
      <c r="AD4" s="1">
        <v>-0.18</v>
      </c>
      <c r="AF4">
        <f t="shared" ref="AF4:AF13" si="0">(U4-AD4)/2</f>
        <v>0.41500000000000004</v>
      </c>
      <c r="AG4">
        <f t="shared" ref="AG4:AG13" si="1">U4-AF4</f>
        <v>0.23499999999999999</v>
      </c>
      <c r="AH4">
        <v>80</v>
      </c>
    </row>
    <row r="5" spans="1:48">
      <c r="A5" s="1" t="s">
        <v>12</v>
      </c>
      <c r="B5" s="1">
        <v>20170818</v>
      </c>
      <c r="C5" s="1">
        <v>0.53</v>
      </c>
      <c r="D5" s="1">
        <v>0.8</v>
      </c>
      <c r="E5" s="1">
        <v>0.93</v>
      </c>
      <c r="F5" s="1">
        <v>0.84</v>
      </c>
      <c r="G5" s="1">
        <v>0.77</v>
      </c>
      <c r="H5" s="1">
        <v>0.69</v>
      </c>
      <c r="I5" s="1">
        <v>0.81</v>
      </c>
      <c r="J5" s="1">
        <v>0.81</v>
      </c>
      <c r="K5" s="1">
        <v>0.56999999999999995</v>
      </c>
      <c r="L5" s="1">
        <v>0.69</v>
      </c>
      <c r="M5" s="1">
        <v>0.73</v>
      </c>
      <c r="N5" s="1">
        <v>0.56999999999999995</v>
      </c>
      <c r="Q5" s="1" t="s">
        <v>31</v>
      </c>
      <c r="R5" s="1">
        <v>20170828</v>
      </c>
      <c r="S5" s="1">
        <v>0.77</v>
      </c>
      <c r="T5" s="1">
        <v>0.93</v>
      </c>
      <c r="U5" s="1">
        <v>0.74</v>
      </c>
      <c r="V5" s="1">
        <v>0.84</v>
      </c>
      <c r="W5" s="1">
        <v>0.85</v>
      </c>
      <c r="X5" s="1">
        <v>0.82</v>
      </c>
      <c r="Y5" s="1">
        <v>0.84</v>
      </c>
      <c r="Z5" s="1">
        <v>0.85</v>
      </c>
      <c r="AA5" s="1">
        <v>0.83</v>
      </c>
      <c r="AB5" s="1">
        <v>0.76</v>
      </c>
      <c r="AC5" s="1">
        <v>0.75</v>
      </c>
      <c r="AD5" s="1">
        <v>0.64</v>
      </c>
      <c r="AF5">
        <f t="shared" si="0"/>
        <v>4.9999999999999989E-2</v>
      </c>
      <c r="AG5">
        <f t="shared" si="1"/>
        <v>0.69</v>
      </c>
      <c r="AH5">
        <v>120</v>
      </c>
    </row>
    <row r="6" spans="1:48">
      <c r="A6" s="1" t="s">
        <v>20</v>
      </c>
      <c r="B6" s="1">
        <v>20170822</v>
      </c>
      <c r="C6" s="1">
        <v>0.68</v>
      </c>
      <c r="D6" s="1">
        <v>0.9</v>
      </c>
      <c r="E6" s="1">
        <v>0.96</v>
      </c>
      <c r="F6" s="1">
        <v>0.91</v>
      </c>
      <c r="G6" s="1">
        <v>0.89</v>
      </c>
      <c r="H6" s="1">
        <v>0.89</v>
      </c>
      <c r="I6" s="1">
        <v>0.9</v>
      </c>
      <c r="J6" s="1">
        <v>0.8</v>
      </c>
      <c r="K6" s="1">
        <v>0.68</v>
      </c>
      <c r="L6" s="1">
        <v>0.68</v>
      </c>
      <c r="M6" s="1">
        <v>0.66</v>
      </c>
      <c r="N6" s="1">
        <v>0.69</v>
      </c>
      <c r="R6" s="1">
        <v>20170829</v>
      </c>
      <c r="S6" s="1">
        <v>0.84</v>
      </c>
      <c r="T6" s="1">
        <v>0.92</v>
      </c>
      <c r="U6" s="1">
        <v>0.95</v>
      </c>
      <c r="V6" s="1">
        <v>0.95</v>
      </c>
      <c r="W6" s="1">
        <v>0.84</v>
      </c>
      <c r="X6" s="1">
        <v>0.77</v>
      </c>
      <c r="Y6" s="1">
        <v>0.52</v>
      </c>
      <c r="Z6" s="1">
        <v>0.41</v>
      </c>
      <c r="AA6" s="1">
        <v>0.28999999999999998</v>
      </c>
      <c r="AB6" s="1">
        <v>0.22</v>
      </c>
      <c r="AC6" s="1">
        <v>0.13</v>
      </c>
      <c r="AD6" s="1">
        <v>0.1</v>
      </c>
      <c r="AF6">
        <f t="shared" si="0"/>
        <v>0.42499999999999999</v>
      </c>
      <c r="AG6">
        <f t="shared" si="1"/>
        <v>0.52499999999999991</v>
      </c>
      <c r="AH6">
        <v>80</v>
      </c>
    </row>
    <row r="7" spans="1:48">
      <c r="A7" s="1" t="s">
        <v>25</v>
      </c>
      <c r="B7" s="1">
        <v>20170823</v>
      </c>
      <c r="C7" s="1">
        <v>0.77</v>
      </c>
      <c r="D7" s="1">
        <v>0.93</v>
      </c>
      <c r="E7" s="1">
        <v>0.97</v>
      </c>
      <c r="F7" s="1">
        <v>0.94</v>
      </c>
      <c r="G7" s="1">
        <v>0.97</v>
      </c>
      <c r="H7" s="1">
        <v>0.91</v>
      </c>
      <c r="I7" s="1">
        <v>0.87</v>
      </c>
      <c r="J7" s="1">
        <v>0.85</v>
      </c>
      <c r="K7" s="1">
        <v>0.73</v>
      </c>
      <c r="L7" s="1">
        <v>0.83</v>
      </c>
      <c r="M7" s="1">
        <v>0.72</v>
      </c>
      <c r="N7" s="1">
        <v>0.71</v>
      </c>
      <c r="Q7" s="1" t="s">
        <v>35</v>
      </c>
      <c r="R7" s="1">
        <v>20170829</v>
      </c>
      <c r="S7" s="1">
        <v>0.6</v>
      </c>
      <c r="T7" s="1">
        <v>0.52</v>
      </c>
      <c r="U7" s="1">
        <v>0.93</v>
      </c>
      <c r="V7" s="1">
        <v>0.97</v>
      </c>
      <c r="W7" s="1">
        <v>0.98</v>
      </c>
      <c r="X7" s="1">
        <v>0.86</v>
      </c>
      <c r="Y7" s="1">
        <v>0.72</v>
      </c>
      <c r="Z7" s="1">
        <v>0.66</v>
      </c>
      <c r="AA7" s="1">
        <v>0.54</v>
      </c>
      <c r="AB7" s="1">
        <v>0.32</v>
      </c>
      <c r="AC7" s="1">
        <v>0.23</v>
      </c>
      <c r="AD7" s="1">
        <v>0.19</v>
      </c>
      <c r="AF7">
        <f t="shared" si="0"/>
        <v>0.37</v>
      </c>
      <c r="AG7">
        <f t="shared" si="1"/>
        <v>0.56000000000000005</v>
      </c>
      <c r="AH7">
        <v>90</v>
      </c>
    </row>
    <row r="8" spans="1:48">
      <c r="Q8" s="1" t="s">
        <v>4</v>
      </c>
      <c r="R8" s="1">
        <v>20170901</v>
      </c>
      <c r="S8" s="1">
        <v>0.67</v>
      </c>
      <c r="T8" s="1">
        <v>0.9</v>
      </c>
      <c r="U8" s="1">
        <v>0.91</v>
      </c>
      <c r="V8" s="1">
        <v>0.94</v>
      </c>
      <c r="W8" s="1">
        <v>0.9</v>
      </c>
      <c r="X8" s="1">
        <v>0.87</v>
      </c>
      <c r="Y8" s="1">
        <v>0.9</v>
      </c>
      <c r="Z8" s="1">
        <v>0.87</v>
      </c>
      <c r="AA8" s="1">
        <v>0.81</v>
      </c>
      <c r="AB8" s="1">
        <v>0.77</v>
      </c>
      <c r="AC8" s="1">
        <v>0.72</v>
      </c>
      <c r="AD8" s="1">
        <v>0.56000000000000005</v>
      </c>
      <c r="AF8">
        <f t="shared" si="0"/>
        <v>0.17499999999999999</v>
      </c>
      <c r="AG8">
        <f t="shared" si="1"/>
        <v>0.7350000000000001</v>
      </c>
      <c r="AH8">
        <v>110</v>
      </c>
    </row>
    <row r="9" spans="1:48">
      <c r="AE9" s="1" t="s">
        <v>73</v>
      </c>
      <c r="AG9">
        <f t="shared" si="1"/>
        <v>0</v>
      </c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</row>
    <row r="10" spans="1:48">
      <c r="C10" s="1">
        <f>AVERAGE(C3:C9)</f>
        <v>0.7</v>
      </c>
      <c r="D10" s="1">
        <f t="shared" ref="D10:N10" si="2">AVERAGE(D3:D9)</f>
        <v>0.88400000000000001</v>
      </c>
      <c r="E10" s="1">
        <f t="shared" si="2"/>
        <v>0.92799999999999994</v>
      </c>
      <c r="F10" s="1">
        <f t="shared" si="2"/>
        <v>0.91600000000000004</v>
      </c>
      <c r="G10" s="1">
        <f t="shared" si="2"/>
        <v>0.88000000000000012</v>
      </c>
      <c r="H10" s="1">
        <f t="shared" si="2"/>
        <v>0.746</v>
      </c>
      <c r="I10" s="1">
        <f t="shared" si="2"/>
        <v>0.8</v>
      </c>
      <c r="J10" s="1">
        <f t="shared" si="2"/>
        <v>0.76</v>
      </c>
      <c r="K10" s="1">
        <f t="shared" si="2"/>
        <v>0.60399999999999998</v>
      </c>
      <c r="L10" s="1">
        <f t="shared" si="2"/>
        <v>0.63600000000000001</v>
      </c>
      <c r="M10" s="1">
        <f t="shared" si="2"/>
        <v>0.58800000000000008</v>
      </c>
      <c r="N10" s="1">
        <f t="shared" si="2"/>
        <v>0.54399999999999993</v>
      </c>
      <c r="Q10" s="1" t="s">
        <v>55</v>
      </c>
      <c r="R10" s="1">
        <v>20170905</v>
      </c>
      <c r="S10" s="1">
        <v>0.74</v>
      </c>
      <c r="T10" s="1">
        <v>0.96</v>
      </c>
      <c r="U10" s="1">
        <v>0.98</v>
      </c>
      <c r="V10" s="1">
        <v>0.94</v>
      </c>
      <c r="W10" s="1">
        <v>0.92</v>
      </c>
      <c r="X10" s="1">
        <v>0.89</v>
      </c>
      <c r="Y10" s="1">
        <v>0.88</v>
      </c>
      <c r="Z10" s="1">
        <v>0.89</v>
      </c>
      <c r="AA10" s="1">
        <v>0.83</v>
      </c>
      <c r="AB10" s="1">
        <v>0.75</v>
      </c>
      <c r="AC10" s="1">
        <v>0.66</v>
      </c>
      <c r="AD10" s="1">
        <v>0.48</v>
      </c>
      <c r="AF10">
        <f t="shared" si="0"/>
        <v>0.25</v>
      </c>
      <c r="AG10">
        <f t="shared" si="1"/>
        <v>0.73</v>
      </c>
      <c r="AH10">
        <v>100</v>
      </c>
    </row>
    <row r="11" spans="1:48">
      <c r="Q11" s="1" t="s">
        <v>65</v>
      </c>
      <c r="R11" s="1">
        <v>20170912</v>
      </c>
      <c r="S11" s="1">
        <v>0.75</v>
      </c>
      <c r="T11" s="1">
        <v>0.81</v>
      </c>
      <c r="U11" s="1">
        <v>0.89</v>
      </c>
      <c r="V11" s="1">
        <v>0.83</v>
      </c>
      <c r="W11" s="1">
        <v>0.94</v>
      </c>
      <c r="X11" s="1">
        <v>0.95</v>
      </c>
      <c r="Y11" s="1">
        <v>0.9</v>
      </c>
      <c r="Z11" s="1">
        <v>0.82</v>
      </c>
      <c r="AA11" s="1">
        <v>0.81</v>
      </c>
      <c r="AB11" s="1">
        <v>0.78</v>
      </c>
      <c r="AC11" s="1">
        <v>0.66</v>
      </c>
      <c r="AD11" s="1">
        <v>0.64</v>
      </c>
      <c r="AF11">
        <f t="shared" si="0"/>
        <v>0.125</v>
      </c>
      <c r="AG11">
        <f t="shared" si="1"/>
        <v>0.76500000000000001</v>
      </c>
      <c r="AH11">
        <v>110</v>
      </c>
    </row>
    <row r="12" spans="1:48">
      <c r="Q12" s="1" t="s">
        <v>4</v>
      </c>
      <c r="R12" s="1">
        <v>20170913</v>
      </c>
      <c r="S12" s="1">
        <v>0.76</v>
      </c>
      <c r="T12" s="1">
        <v>0.9</v>
      </c>
      <c r="U12" s="1">
        <v>0.91</v>
      </c>
      <c r="V12" s="1">
        <v>0.93</v>
      </c>
      <c r="W12" s="1">
        <v>0.91</v>
      </c>
      <c r="X12" s="1">
        <v>0.77</v>
      </c>
      <c r="Y12" s="1">
        <v>0.66</v>
      </c>
      <c r="Z12" s="1">
        <v>0.43</v>
      </c>
      <c r="AA12" s="1">
        <v>0.44</v>
      </c>
      <c r="AB12" s="1">
        <v>0.32</v>
      </c>
      <c r="AC12" s="1">
        <v>0.3</v>
      </c>
      <c r="AD12" s="1">
        <v>0.19</v>
      </c>
      <c r="AF12">
        <f t="shared" si="0"/>
        <v>0.36</v>
      </c>
      <c r="AG12">
        <f t="shared" si="1"/>
        <v>0.55000000000000004</v>
      </c>
      <c r="AH12">
        <v>80</v>
      </c>
    </row>
    <row r="13" spans="1:48">
      <c r="Q13" s="1" t="s">
        <v>1</v>
      </c>
      <c r="R13" s="1">
        <v>20170914</v>
      </c>
      <c r="S13" s="1">
        <v>0.88</v>
      </c>
      <c r="T13" s="1">
        <v>0.96</v>
      </c>
      <c r="U13" s="1">
        <v>1</v>
      </c>
      <c r="V13" s="1">
        <v>0.99</v>
      </c>
      <c r="W13" s="1">
        <v>1</v>
      </c>
      <c r="X13" s="1">
        <v>0.95</v>
      </c>
      <c r="Y13" s="1">
        <v>0.91</v>
      </c>
      <c r="Z13" s="1">
        <v>0.91</v>
      </c>
      <c r="AA13" s="1">
        <v>0.86</v>
      </c>
      <c r="AB13" s="1">
        <v>0.69</v>
      </c>
      <c r="AC13" s="1">
        <v>0.59</v>
      </c>
      <c r="AD13" s="1">
        <v>0.52</v>
      </c>
      <c r="AF13">
        <f t="shared" si="0"/>
        <v>0.24</v>
      </c>
      <c r="AG13">
        <f t="shared" si="1"/>
        <v>0.76</v>
      </c>
      <c r="AH13">
        <v>100</v>
      </c>
    </row>
    <row r="14" spans="1:48">
      <c r="AH14">
        <f>AVERAGE(AH3:AH13)</f>
        <v>91</v>
      </c>
      <c r="AI14" s="1">
        <f>STDEV(AH4:AH13)/SQRT(COUNT(AH4:AH13))</f>
        <v>5</v>
      </c>
    </row>
    <row r="15" spans="1:48">
      <c r="S15" s="1">
        <f>AVERAGE(S3:S11)</f>
        <v>0.72500000000000009</v>
      </c>
      <c r="T15" s="1">
        <f t="shared" ref="T15:AD15" si="3">AVERAGE(T3:T11)</f>
        <v>0.82374999999999998</v>
      </c>
      <c r="U15" s="1">
        <f t="shared" si="3"/>
        <v>0.82874999999999999</v>
      </c>
      <c r="V15" s="1">
        <f t="shared" si="3"/>
        <v>0.77374999999999994</v>
      </c>
      <c r="W15" s="1">
        <f t="shared" si="3"/>
        <v>0.77</v>
      </c>
      <c r="X15" s="1">
        <f t="shared" si="3"/>
        <v>0.7337499999999999</v>
      </c>
      <c r="Y15" s="1">
        <f t="shared" si="3"/>
        <v>0.67375000000000007</v>
      </c>
      <c r="Z15" s="1">
        <f t="shared" si="3"/>
        <v>0.64</v>
      </c>
      <c r="AA15" s="1">
        <f t="shared" si="3"/>
        <v>0.5787500000000001</v>
      </c>
      <c r="AB15" s="1">
        <f t="shared" si="3"/>
        <v>0.48750000000000004</v>
      </c>
      <c r="AC15" s="1">
        <f t="shared" si="3"/>
        <v>0.43375000000000008</v>
      </c>
      <c r="AD15" s="1">
        <f t="shared" si="3"/>
        <v>0.30875000000000002</v>
      </c>
      <c r="AF15" s="1">
        <f>AVERAGE(AF3:AF14)*2</f>
        <v>0.53599999999999992</v>
      </c>
      <c r="AJ15" s="1"/>
      <c r="AK15" s="1"/>
      <c r="AL15" s="1"/>
      <c r="AM15" s="1"/>
      <c r="AN15" s="1"/>
      <c r="AO15" s="1"/>
      <c r="AP15" s="1"/>
      <c r="AQ15" s="1"/>
      <c r="AR15" s="1"/>
    </row>
    <row r="17" spans="29:34">
      <c r="AC17"/>
      <c r="AD17"/>
    </row>
    <row r="18" spans="29:34">
      <c r="AC18"/>
      <c r="AD18"/>
    </row>
    <row r="19" spans="29:34">
      <c r="AF19" s="1"/>
      <c r="AG19" s="1"/>
      <c r="AH19" s="1"/>
    </row>
    <row r="20" spans="29:34">
      <c r="AF20" s="1"/>
      <c r="AG20" s="1"/>
      <c r="AH20" s="1"/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20"/>
  <sheetViews>
    <sheetView topLeftCell="Q1" zoomScale="90" zoomScaleNormal="90" workbookViewId="0">
      <selection activeCell="U13" sqref="U13"/>
    </sheetView>
  </sheetViews>
  <sheetFormatPr defaultRowHeight="14.4"/>
  <cols>
    <col min="1" max="1" width="8.5546875" style="1"/>
    <col min="2" max="2" width="9.109375" style="1" bestFit="1" customWidth="1"/>
    <col min="3" max="17" width="8.5546875" style="1"/>
    <col min="18" max="18" width="10.21875" style="1" bestFit="1" customWidth="1"/>
    <col min="19" max="31" width="8.5546875" style="1"/>
  </cols>
  <sheetData>
    <row r="2" spans="1:44">
      <c r="B2" s="2" t="s">
        <v>0</v>
      </c>
      <c r="C2" s="1">
        <v>10</v>
      </c>
      <c r="D2" s="1">
        <v>20</v>
      </c>
      <c r="E2" s="1">
        <v>30</v>
      </c>
      <c r="F2" s="1">
        <v>40</v>
      </c>
      <c r="G2" s="1">
        <v>50</v>
      </c>
      <c r="H2" s="1">
        <v>60</v>
      </c>
      <c r="I2" s="1">
        <v>70</v>
      </c>
      <c r="J2" s="1">
        <v>80</v>
      </c>
      <c r="K2" s="1">
        <v>90</v>
      </c>
      <c r="L2" s="1">
        <v>100</v>
      </c>
      <c r="M2" s="1">
        <v>110</v>
      </c>
      <c r="N2" s="1">
        <v>120</v>
      </c>
      <c r="R2" s="2" t="s">
        <v>0</v>
      </c>
      <c r="S2" s="1">
        <v>10</v>
      </c>
      <c r="T2" s="1">
        <v>20</v>
      </c>
      <c r="U2" s="1">
        <v>30</v>
      </c>
      <c r="V2" s="1">
        <v>40</v>
      </c>
      <c r="W2" s="1">
        <v>50</v>
      </c>
      <c r="X2" s="1">
        <v>60</v>
      </c>
      <c r="Y2" s="1">
        <v>70</v>
      </c>
      <c r="Z2" s="1">
        <v>80</v>
      </c>
      <c r="AA2" s="1">
        <v>90</v>
      </c>
      <c r="AB2" s="1">
        <v>100</v>
      </c>
      <c r="AC2" s="1">
        <v>110</v>
      </c>
      <c r="AD2" s="1">
        <v>120</v>
      </c>
      <c r="AF2" t="s">
        <v>75</v>
      </c>
      <c r="AG2" t="s">
        <v>89</v>
      </c>
      <c r="AH2" t="s">
        <v>90</v>
      </c>
    </row>
    <row r="3" spans="1:44">
      <c r="B3" s="1">
        <v>20170818</v>
      </c>
      <c r="C3" s="1">
        <v>0.48</v>
      </c>
      <c r="D3" s="1">
        <v>-0.04</v>
      </c>
      <c r="E3" s="1">
        <v>-0.11</v>
      </c>
      <c r="F3" s="1">
        <v>0.14000000000000001</v>
      </c>
      <c r="G3" s="1">
        <v>0.36</v>
      </c>
      <c r="H3" s="1">
        <v>0.19</v>
      </c>
      <c r="I3" s="1">
        <v>0.17499999999999999</v>
      </c>
      <c r="J3" s="1">
        <v>-0.23</v>
      </c>
      <c r="K3" s="1">
        <v>-0.22</v>
      </c>
      <c r="L3" s="1">
        <v>-0.22</v>
      </c>
      <c r="M3" s="1">
        <v>-0.42</v>
      </c>
      <c r="N3" s="1">
        <v>-0.41</v>
      </c>
      <c r="O3" s="1" t="s">
        <v>17</v>
      </c>
      <c r="R3" s="1">
        <v>20170822</v>
      </c>
      <c r="S3" s="1">
        <v>0.5</v>
      </c>
      <c r="T3" s="1">
        <v>0.61</v>
      </c>
      <c r="U3" s="1">
        <v>0.57999999999999996</v>
      </c>
      <c r="V3" s="1">
        <v>0.5</v>
      </c>
      <c r="W3" s="1">
        <v>0.53</v>
      </c>
      <c r="X3" s="1">
        <v>0.59</v>
      </c>
      <c r="Y3" s="1">
        <v>0.6</v>
      </c>
      <c r="Z3" s="1">
        <v>0.6</v>
      </c>
      <c r="AA3" s="1">
        <v>0.45</v>
      </c>
      <c r="AB3" s="1">
        <v>0.35</v>
      </c>
      <c r="AC3" s="1">
        <v>0.36</v>
      </c>
      <c r="AD3" s="1">
        <v>-0.2</v>
      </c>
      <c r="AE3" s="1" t="s">
        <v>22</v>
      </c>
      <c r="AF3">
        <f>(U3-AD3)/2</f>
        <v>0.39</v>
      </c>
      <c r="AG3">
        <f>U3-AF3</f>
        <v>0.18999999999999995</v>
      </c>
      <c r="AH3">
        <v>120</v>
      </c>
    </row>
    <row r="4" spans="1:44">
      <c r="A4" s="1" t="s">
        <v>10</v>
      </c>
      <c r="B4" s="1">
        <v>20170818</v>
      </c>
      <c r="C4" s="1">
        <v>0.52</v>
      </c>
      <c r="D4" s="1">
        <v>0.59</v>
      </c>
      <c r="E4" s="1">
        <v>0.75</v>
      </c>
      <c r="F4" s="1">
        <v>0.61</v>
      </c>
      <c r="G4" s="1">
        <v>0.46</v>
      </c>
      <c r="H4" s="1">
        <v>0.37</v>
      </c>
      <c r="I4" s="1">
        <v>0.23</v>
      </c>
      <c r="J4" s="1">
        <v>0.19</v>
      </c>
      <c r="K4" s="1">
        <v>0.08</v>
      </c>
      <c r="L4" s="1">
        <v>0.28999999999999998</v>
      </c>
      <c r="M4" s="1">
        <v>0.23</v>
      </c>
      <c r="N4" s="1">
        <v>0.04</v>
      </c>
      <c r="Q4" s="1" t="s">
        <v>23</v>
      </c>
      <c r="R4" s="1">
        <v>20170823</v>
      </c>
      <c r="S4" s="1">
        <v>0.64</v>
      </c>
      <c r="T4" s="1">
        <v>0.57999999999999996</v>
      </c>
      <c r="U4" s="1">
        <v>0.52</v>
      </c>
      <c r="V4" s="1">
        <v>0.32</v>
      </c>
      <c r="W4" s="1">
        <v>0.09</v>
      </c>
      <c r="X4" s="1">
        <v>0.15</v>
      </c>
      <c r="Y4" s="1">
        <v>0</v>
      </c>
      <c r="Z4" s="1">
        <v>-7.0000000000000007E-2</v>
      </c>
      <c r="AA4" s="1">
        <v>-0.15</v>
      </c>
      <c r="AB4" s="1">
        <v>-0.08</v>
      </c>
      <c r="AC4" s="1">
        <v>-0.15</v>
      </c>
      <c r="AD4" s="1">
        <v>-0.14000000000000001</v>
      </c>
      <c r="AF4">
        <f t="shared" ref="AF4:AF10" si="0">(U4-AD4)/2</f>
        <v>0.33</v>
      </c>
      <c r="AG4">
        <f t="shared" ref="AG4:AG12" si="1">U4-AF4</f>
        <v>0.19</v>
      </c>
      <c r="AH4">
        <v>50</v>
      </c>
    </row>
    <row r="5" spans="1:44">
      <c r="A5" s="1" t="s">
        <v>21</v>
      </c>
      <c r="B5" s="1">
        <v>20170822</v>
      </c>
      <c r="C5" s="1">
        <v>0.5</v>
      </c>
      <c r="D5" s="1">
        <v>0.44</v>
      </c>
      <c r="E5" s="1">
        <v>0.36</v>
      </c>
      <c r="F5" s="1">
        <v>0.37</v>
      </c>
      <c r="G5" s="1">
        <v>0.36</v>
      </c>
      <c r="H5" s="1">
        <v>0.22</v>
      </c>
      <c r="I5" s="1">
        <v>0.19</v>
      </c>
      <c r="J5" s="1">
        <v>0.16</v>
      </c>
      <c r="K5" s="1">
        <v>-0.01</v>
      </c>
      <c r="L5" s="1">
        <v>-0.06</v>
      </c>
      <c r="M5" s="1">
        <v>-0.11</v>
      </c>
      <c r="N5" s="1">
        <v>-0.16</v>
      </c>
      <c r="Q5" s="1" t="s">
        <v>40</v>
      </c>
      <c r="R5" s="1">
        <v>20170901</v>
      </c>
      <c r="AG5">
        <f t="shared" si="1"/>
        <v>0</v>
      </c>
    </row>
    <row r="6" spans="1:44">
      <c r="Q6" s="1" t="s">
        <v>41</v>
      </c>
      <c r="R6" s="1">
        <v>20170901</v>
      </c>
      <c r="S6" s="1">
        <v>0.81</v>
      </c>
      <c r="T6" s="1">
        <v>0.88</v>
      </c>
      <c r="U6" s="1">
        <v>0.91</v>
      </c>
      <c r="V6" s="1">
        <v>0.65</v>
      </c>
      <c r="W6" s="1">
        <v>0.83</v>
      </c>
      <c r="X6" s="1">
        <v>0.54</v>
      </c>
      <c r="Y6" s="1">
        <v>0.55000000000000004</v>
      </c>
      <c r="Z6" s="1">
        <v>0.56999999999999995</v>
      </c>
      <c r="AA6" s="1">
        <v>0.5</v>
      </c>
      <c r="AB6" s="1">
        <v>0.46</v>
      </c>
      <c r="AC6" s="1">
        <v>0.53</v>
      </c>
      <c r="AD6" s="1">
        <v>0.34</v>
      </c>
      <c r="AF6">
        <f t="shared" si="0"/>
        <v>0.28500000000000003</v>
      </c>
      <c r="AG6">
        <f t="shared" si="1"/>
        <v>0.625</v>
      </c>
      <c r="AH6">
        <v>60</v>
      </c>
    </row>
    <row r="7" spans="1:44">
      <c r="Q7" s="1" t="s">
        <v>44</v>
      </c>
      <c r="R7" s="1">
        <v>20170904</v>
      </c>
      <c r="S7" s="1">
        <v>0.72</v>
      </c>
      <c r="T7" s="1">
        <v>0.67</v>
      </c>
      <c r="U7" s="1">
        <v>0.75</v>
      </c>
      <c r="V7" s="1">
        <v>0.72</v>
      </c>
      <c r="W7" s="1">
        <v>0.66</v>
      </c>
      <c r="X7" s="1">
        <v>0.78</v>
      </c>
      <c r="Y7" s="1">
        <v>0.72</v>
      </c>
      <c r="Z7" s="1">
        <v>0.65</v>
      </c>
      <c r="AA7" s="1">
        <v>0.45</v>
      </c>
      <c r="AB7" s="1">
        <v>0.69</v>
      </c>
      <c r="AC7" s="1">
        <v>0.68</v>
      </c>
      <c r="AD7" s="1">
        <v>0.68</v>
      </c>
      <c r="AF7">
        <f t="shared" si="0"/>
        <v>3.4999999999999976E-2</v>
      </c>
      <c r="AG7">
        <f t="shared" si="1"/>
        <v>0.71500000000000008</v>
      </c>
      <c r="AH7">
        <v>80</v>
      </c>
    </row>
    <row r="8" spans="1:44">
      <c r="Q8" s="1" t="s">
        <v>44</v>
      </c>
      <c r="R8" s="1">
        <v>20170905</v>
      </c>
      <c r="S8" s="1">
        <v>0.56000000000000005</v>
      </c>
      <c r="T8" s="1">
        <v>0.54</v>
      </c>
      <c r="U8" s="1">
        <v>0.61</v>
      </c>
      <c r="V8" s="1">
        <v>0.38</v>
      </c>
      <c r="W8" s="1">
        <v>0.39</v>
      </c>
      <c r="X8" s="1">
        <v>0.47</v>
      </c>
      <c r="Y8" s="1">
        <v>0.06</v>
      </c>
      <c r="Z8" s="1">
        <v>0.1</v>
      </c>
      <c r="AA8" s="1">
        <v>0.32</v>
      </c>
      <c r="AB8" s="1">
        <v>-0.04</v>
      </c>
      <c r="AC8" s="1">
        <v>-0.2</v>
      </c>
      <c r="AD8" s="1">
        <v>-0.22</v>
      </c>
      <c r="AF8">
        <f t="shared" si="0"/>
        <v>0.41499999999999998</v>
      </c>
      <c r="AG8">
        <f t="shared" si="1"/>
        <v>0.19500000000000001</v>
      </c>
      <c r="AH8">
        <v>80</v>
      </c>
    </row>
    <row r="9" spans="1:44">
      <c r="C9" s="1">
        <f>AVERAGE(C3:C8)</f>
        <v>0.5</v>
      </c>
      <c r="D9" s="1">
        <f t="shared" ref="D9:N9" si="2">AVERAGE(D3:D8)</f>
        <v>0.33</v>
      </c>
      <c r="E9" s="1">
        <f t="shared" si="2"/>
        <v>0.33333333333333331</v>
      </c>
      <c r="F9" s="1">
        <f t="shared" si="2"/>
        <v>0.37333333333333335</v>
      </c>
      <c r="G9" s="1">
        <f t="shared" si="2"/>
        <v>0.39333333333333337</v>
      </c>
      <c r="H9" s="1">
        <f t="shared" si="2"/>
        <v>0.26</v>
      </c>
      <c r="I9" s="1">
        <f t="shared" si="2"/>
        <v>0.19833333333333333</v>
      </c>
      <c r="J9" s="1">
        <f t="shared" si="2"/>
        <v>0.04</v>
      </c>
      <c r="K9" s="1">
        <f t="shared" si="2"/>
        <v>-5.000000000000001E-2</v>
      </c>
      <c r="L9" s="1">
        <f t="shared" si="2"/>
        <v>3.333333333333327E-3</v>
      </c>
      <c r="M9" s="1">
        <f t="shared" si="2"/>
        <v>-9.9999999999999992E-2</v>
      </c>
      <c r="N9" s="1">
        <f t="shared" si="2"/>
        <v>-0.17666666666666667</v>
      </c>
      <c r="Q9" s="1" t="s">
        <v>47</v>
      </c>
      <c r="R9" s="1">
        <v>20170905</v>
      </c>
      <c r="S9" s="1">
        <v>0.51700000000000002</v>
      </c>
      <c r="T9" s="1">
        <v>0.53</v>
      </c>
      <c r="U9" s="1">
        <v>0.50700000000000001</v>
      </c>
      <c r="V9" s="1">
        <v>0.55800000000000005</v>
      </c>
      <c r="W9" s="1">
        <v>0.55300000000000005</v>
      </c>
      <c r="X9" s="1">
        <v>0.55700000000000005</v>
      </c>
      <c r="Y9" s="1">
        <v>0.36199999999999999</v>
      </c>
      <c r="Z9" s="1">
        <v>0.25800000000000001</v>
      </c>
      <c r="AA9" s="1">
        <v>0.14299999999999999</v>
      </c>
      <c r="AB9" s="1">
        <v>-0.10299999999999999</v>
      </c>
      <c r="AC9" s="1">
        <v>-0.157</v>
      </c>
      <c r="AD9" s="1">
        <v>4.0000000000000001E-3</v>
      </c>
      <c r="AF9">
        <f t="shared" si="0"/>
        <v>0.2515</v>
      </c>
      <c r="AG9">
        <f t="shared" si="1"/>
        <v>0.2555</v>
      </c>
      <c r="AH9">
        <v>80</v>
      </c>
    </row>
    <row r="10" spans="1:44">
      <c r="Q10" s="1" t="s">
        <v>48</v>
      </c>
      <c r="R10" s="1">
        <v>20170905</v>
      </c>
      <c r="S10" s="1">
        <v>0.81</v>
      </c>
      <c r="T10" s="1">
        <v>0.93</v>
      </c>
      <c r="U10" s="1">
        <v>0.83</v>
      </c>
      <c r="V10" s="1">
        <v>0.8</v>
      </c>
      <c r="W10" s="1">
        <v>1</v>
      </c>
      <c r="X10" s="1">
        <v>0.45</v>
      </c>
      <c r="Y10" s="1">
        <v>0.61</v>
      </c>
      <c r="Z10" s="1">
        <v>0.59</v>
      </c>
      <c r="AA10" s="1">
        <v>0.5</v>
      </c>
      <c r="AB10" s="1">
        <v>0.28000000000000003</v>
      </c>
      <c r="AC10" s="1">
        <v>0.16</v>
      </c>
      <c r="AD10" s="1">
        <v>0.14000000000000001</v>
      </c>
      <c r="AF10">
        <f t="shared" si="0"/>
        <v>0.34499999999999997</v>
      </c>
      <c r="AG10">
        <f t="shared" si="1"/>
        <v>0.48499999999999999</v>
      </c>
      <c r="AH10">
        <v>60</v>
      </c>
    </row>
    <row r="11" spans="1:44">
      <c r="Q11" s="1" t="s">
        <v>56</v>
      </c>
      <c r="R11" s="1">
        <v>20170905</v>
      </c>
      <c r="S11" s="1">
        <v>0.65</v>
      </c>
      <c r="T11" s="1">
        <v>0.67</v>
      </c>
      <c r="U11" s="1">
        <v>0.74</v>
      </c>
      <c r="V11" s="1">
        <v>0.62</v>
      </c>
      <c r="W11" s="1">
        <v>0.45</v>
      </c>
      <c r="X11" s="1">
        <v>0.34</v>
      </c>
      <c r="Y11" s="1">
        <v>0.25</v>
      </c>
      <c r="Z11" s="1">
        <v>0.05</v>
      </c>
      <c r="AA11" s="1">
        <v>-0.02</v>
      </c>
      <c r="AB11" s="1">
        <v>-0.17</v>
      </c>
      <c r="AC11" s="1">
        <v>-0.35</v>
      </c>
      <c r="AF11">
        <f>(U11-AC11)/2</f>
        <v>0.54499999999999993</v>
      </c>
      <c r="AG11">
        <f t="shared" si="1"/>
        <v>0.19500000000000006</v>
      </c>
      <c r="AH11">
        <v>80</v>
      </c>
    </row>
    <row r="12" spans="1:44">
      <c r="AG12">
        <f t="shared" si="1"/>
        <v>0</v>
      </c>
      <c r="AH12">
        <f>AVERAGE(AH1:AH11)</f>
        <v>76.25</v>
      </c>
      <c r="AI12" s="1">
        <f>STDEV(AH2:AH11)/SQRT(COUNT(AH2:AH11))</f>
        <v>7.5445107765277157</v>
      </c>
    </row>
    <row r="13" spans="1:44">
      <c r="S13" s="1">
        <f>AVERAGE(S3:S8)</f>
        <v>0.64600000000000002</v>
      </c>
      <c r="T13" s="1">
        <f t="shared" ref="T13:AD13" si="3">AVERAGE(T3:T8)</f>
        <v>0.65599999999999992</v>
      </c>
      <c r="U13" s="1">
        <f t="shared" si="3"/>
        <v>0.67400000000000004</v>
      </c>
      <c r="V13" s="1">
        <f t="shared" si="3"/>
        <v>0.51400000000000001</v>
      </c>
      <c r="W13" s="1">
        <f t="shared" si="3"/>
        <v>0.5</v>
      </c>
      <c r="X13" s="1">
        <f t="shared" si="3"/>
        <v>0.50600000000000001</v>
      </c>
      <c r="Y13" s="1">
        <f t="shared" si="3"/>
        <v>0.38600000000000001</v>
      </c>
      <c r="Z13" s="1">
        <f t="shared" si="3"/>
        <v>0.37</v>
      </c>
      <c r="AA13" s="1">
        <f t="shared" si="3"/>
        <v>0.314</v>
      </c>
      <c r="AB13" s="1">
        <f t="shared" si="3"/>
        <v>0.27599999999999997</v>
      </c>
      <c r="AC13" s="1">
        <f t="shared" si="3"/>
        <v>0.24399999999999999</v>
      </c>
      <c r="AD13" s="1">
        <f t="shared" si="3"/>
        <v>9.2000000000000012E-2</v>
      </c>
      <c r="AF13" s="1">
        <f>AVERAGE(AF3:AF12)*2</f>
        <v>0.64912499999999995</v>
      </c>
      <c r="AJ13" s="1"/>
      <c r="AK13" s="1"/>
      <c r="AL13" s="1"/>
      <c r="AM13" s="1"/>
      <c r="AN13" s="1"/>
      <c r="AO13" s="1"/>
      <c r="AP13" s="1"/>
      <c r="AQ13" s="1"/>
      <c r="AR13" s="1"/>
    </row>
    <row r="15" spans="1:44">
      <c r="AC15"/>
      <c r="AD15"/>
    </row>
    <row r="16" spans="1:44">
      <c r="AC16"/>
      <c r="AD16"/>
    </row>
    <row r="19" spans="32:34">
      <c r="AF19" s="1"/>
      <c r="AG19" s="1"/>
      <c r="AH19" s="1"/>
    </row>
    <row r="20" spans="32:34">
      <c r="AF20" s="1"/>
      <c r="AG20" s="1"/>
      <c r="AH20" s="1"/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21"/>
  <sheetViews>
    <sheetView topLeftCell="D1" workbookViewId="0">
      <selection activeCell="F17" sqref="F17"/>
    </sheetView>
  </sheetViews>
  <sheetFormatPr defaultRowHeight="14.4"/>
  <sheetData>
    <row r="3" spans="3:20">
      <c r="C3" s="1" t="s">
        <v>0</v>
      </c>
      <c r="D3" s="1">
        <v>10</v>
      </c>
      <c r="E3" s="1">
        <v>20</v>
      </c>
      <c r="F3" s="1">
        <v>30</v>
      </c>
      <c r="G3" s="1">
        <v>40</v>
      </c>
      <c r="H3" s="1">
        <v>50</v>
      </c>
      <c r="I3" s="1">
        <v>60</v>
      </c>
      <c r="J3" s="1">
        <v>70</v>
      </c>
      <c r="K3" s="1">
        <v>80</v>
      </c>
      <c r="L3" s="1">
        <v>90</v>
      </c>
      <c r="M3" s="1">
        <v>100</v>
      </c>
      <c r="N3" s="1">
        <v>110</v>
      </c>
      <c r="O3" s="1">
        <v>120</v>
      </c>
      <c r="Q3" t="s">
        <v>75</v>
      </c>
      <c r="R3" t="s">
        <v>89</v>
      </c>
      <c r="S3" t="s">
        <v>90</v>
      </c>
    </row>
    <row r="4" spans="3:20">
      <c r="C4" s="1">
        <v>20170421</v>
      </c>
      <c r="D4" s="1">
        <v>0.75</v>
      </c>
      <c r="E4" s="1">
        <v>0.81</v>
      </c>
      <c r="F4" s="1">
        <v>0.81</v>
      </c>
      <c r="G4" s="1">
        <v>0.9</v>
      </c>
      <c r="H4" s="1">
        <v>0.73</v>
      </c>
      <c r="I4" s="1">
        <v>0.71</v>
      </c>
      <c r="J4" s="1">
        <v>0.6</v>
      </c>
      <c r="K4" s="1">
        <v>0.55000000000000004</v>
      </c>
      <c r="L4" s="1">
        <v>0.44</v>
      </c>
      <c r="M4" s="1">
        <v>0.54</v>
      </c>
      <c r="N4" s="1">
        <v>0.32</v>
      </c>
      <c r="O4" s="1">
        <v>0.01</v>
      </c>
      <c r="Q4">
        <f>(F4-O4)/2</f>
        <v>0.4</v>
      </c>
      <c r="R4">
        <f>F4-Q4</f>
        <v>0.41000000000000003</v>
      </c>
      <c r="S4">
        <v>110</v>
      </c>
    </row>
    <row r="5" spans="3:20">
      <c r="C5" s="1">
        <v>20170703</v>
      </c>
      <c r="D5" s="1">
        <v>0.75</v>
      </c>
      <c r="E5" s="1">
        <v>0.75</v>
      </c>
      <c r="F5" s="1">
        <v>0.7</v>
      </c>
      <c r="G5" s="1">
        <v>0.76</v>
      </c>
      <c r="H5" s="1">
        <v>0.53</v>
      </c>
      <c r="I5" s="1">
        <v>0.56999999999999995</v>
      </c>
      <c r="J5" s="1">
        <v>0.61</v>
      </c>
      <c r="K5" s="1">
        <v>0.81</v>
      </c>
      <c r="L5" s="1">
        <v>0.56999999999999995</v>
      </c>
      <c r="M5" s="1">
        <v>0.5</v>
      </c>
      <c r="N5" s="1">
        <v>0.38</v>
      </c>
      <c r="O5" s="1">
        <v>0.33</v>
      </c>
      <c r="Q5">
        <f t="shared" ref="Q5:Q13" si="0">(F5-O5)/2</f>
        <v>0.18499999999999997</v>
      </c>
      <c r="R5">
        <f t="shared" ref="R5:R13" si="1">F5-Q5</f>
        <v>0.51500000000000001</v>
      </c>
      <c r="S5">
        <v>100</v>
      </c>
    </row>
    <row r="6" spans="3:20">
      <c r="C6" s="1">
        <v>20170707</v>
      </c>
      <c r="D6" s="1">
        <v>0.43</v>
      </c>
      <c r="E6" s="1">
        <v>0.55000000000000004</v>
      </c>
      <c r="F6" s="1">
        <v>0.59</v>
      </c>
      <c r="G6" s="1">
        <v>0.72</v>
      </c>
      <c r="H6" s="1">
        <v>0.7</v>
      </c>
      <c r="I6" s="1">
        <v>0.34</v>
      </c>
      <c r="J6" s="1">
        <v>0.46</v>
      </c>
      <c r="K6" s="1">
        <v>0.45</v>
      </c>
      <c r="L6" s="1">
        <v>0.2</v>
      </c>
      <c r="M6" s="1">
        <v>7.2999999999999995E-2</v>
      </c>
      <c r="N6" s="1">
        <v>0.33</v>
      </c>
      <c r="O6" s="1">
        <v>0.31</v>
      </c>
      <c r="Q6">
        <f t="shared" si="0"/>
        <v>0.13999999999999999</v>
      </c>
      <c r="R6">
        <f t="shared" si="1"/>
        <v>0.44999999999999996</v>
      </c>
      <c r="S6">
        <v>60</v>
      </c>
    </row>
    <row r="7" spans="3:20">
      <c r="C7" s="1">
        <v>20170712</v>
      </c>
      <c r="D7" s="1">
        <v>0.31</v>
      </c>
      <c r="E7" s="1">
        <v>0.84</v>
      </c>
      <c r="F7" s="1">
        <v>0.72</v>
      </c>
      <c r="G7" s="1">
        <v>0.9</v>
      </c>
      <c r="H7" s="1">
        <v>0.84</v>
      </c>
      <c r="I7" s="1">
        <v>0.94</v>
      </c>
      <c r="J7" s="1">
        <v>0.35</v>
      </c>
      <c r="K7" s="1">
        <v>0.39</v>
      </c>
      <c r="L7" s="1">
        <v>-0.01</v>
      </c>
      <c r="M7" s="1">
        <v>0.02</v>
      </c>
      <c r="N7" s="1">
        <v>0.02</v>
      </c>
      <c r="O7" s="1">
        <v>0</v>
      </c>
      <c r="Q7">
        <f t="shared" si="0"/>
        <v>0.36</v>
      </c>
      <c r="R7">
        <f t="shared" si="1"/>
        <v>0.36</v>
      </c>
      <c r="S7">
        <v>70</v>
      </c>
    </row>
    <row r="8" spans="3:20">
      <c r="C8" s="1">
        <v>20170714</v>
      </c>
      <c r="D8" s="1">
        <v>0.87</v>
      </c>
      <c r="E8" s="1">
        <v>0.5</v>
      </c>
      <c r="F8" s="1">
        <v>0.94</v>
      </c>
      <c r="G8" s="1">
        <v>0.83</v>
      </c>
      <c r="H8" s="1">
        <v>0.72</v>
      </c>
      <c r="I8" s="1">
        <v>0.71</v>
      </c>
      <c r="J8" s="1">
        <v>0.63</v>
      </c>
      <c r="K8" s="1">
        <v>0.55000000000000004</v>
      </c>
      <c r="L8" s="1">
        <v>0.27500000000000002</v>
      </c>
      <c r="M8" s="1">
        <v>0.34</v>
      </c>
      <c r="N8" s="1">
        <v>0.2</v>
      </c>
      <c r="O8" s="1">
        <v>0.16</v>
      </c>
      <c r="Q8">
        <f t="shared" si="0"/>
        <v>0.38999999999999996</v>
      </c>
      <c r="R8">
        <f t="shared" si="1"/>
        <v>0.55000000000000004</v>
      </c>
      <c r="S8">
        <v>80</v>
      </c>
    </row>
    <row r="9" spans="3:20">
      <c r="C9" s="1">
        <v>20170717</v>
      </c>
      <c r="D9" s="1">
        <v>0.5</v>
      </c>
      <c r="E9" s="1">
        <v>0.83</v>
      </c>
      <c r="F9" s="1">
        <v>0.88</v>
      </c>
      <c r="G9" s="1">
        <v>0.875</v>
      </c>
      <c r="H9" s="1">
        <v>0.89</v>
      </c>
      <c r="I9" s="1">
        <v>0.8</v>
      </c>
      <c r="J9" s="1">
        <v>0.85</v>
      </c>
      <c r="K9" s="1">
        <v>0.89</v>
      </c>
      <c r="L9" s="1">
        <v>0.67</v>
      </c>
      <c r="M9" s="1">
        <v>0.54</v>
      </c>
      <c r="N9" s="1">
        <v>0.54</v>
      </c>
      <c r="O9" s="1">
        <v>0.41</v>
      </c>
      <c r="Q9">
        <f t="shared" si="0"/>
        <v>0.23500000000000001</v>
      </c>
      <c r="R9">
        <f t="shared" si="1"/>
        <v>0.64500000000000002</v>
      </c>
      <c r="S9">
        <v>70</v>
      </c>
    </row>
    <row r="10" spans="3:20">
      <c r="C10" s="1">
        <v>20170718</v>
      </c>
      <c r="D10" s="1">
        <v>0.89</v>
      </c>
      <c r="E10" s="1">
        <v>0.95</v>
      </c>
      <c r="F10" s="1">
        <v>0.97</v>
      </c>
      <c r="G10" s="1">
        <v>0.97</v>
      </c>
      <c r="H10" s="1">
        <v>0.96</v>
      </c>
      <c r="I10" s="1">
        <v>0.94</v>
      </c>
      <c r="J10" s="1">
        <v>0.89</v>
      </c>
      <c r="K10" s="1">
        <v>0.87</v>
      </c>
      <c r="L10" s="1">
        <v>0.86</v>
      </c>
      <c r="M10" s="1">
        <v>0.88</v>
      </c>
      <c r="N10" s="1">
        <v>0.84</v>
      </c>
      <c r="O10" s="1">
        <v>0.73</v>
      </c>
      <c r="Q10">
        <f t="shared" si="0"/>
        <v>0.12</v>
      </c>
      <c r="R10">
        <f t="shared" si="1"/>
        <v>0.85</v>
      </c>
      <c r="S10">
        <v>60</v>
      </c>
    </row>
    <row r="11" spans="3:20">
      <c r="C11" s="1">
        <v>20170719</v>
      </c>
      <c r="D11" s="1">
        <v>0.625</v>
      </c>
      <c r="E11" s="1">
        <v>0.3</v>
      </c>
      <c r="F11" s="1">
        <v>0.6875</v>
      </c>
      <c r="G11" s="1">
        <v>0.71</v>
      </c>
      <c r="H11" s="1">
        <v>0.65</v>
      </c>
      <c r="I11" s="1">
        <v>0.89</v>
      </c>
      <c r="J11" s="1">
        <v>0.24</v>
      </c>
      <c r="K11" s="1">
        <v>0.23</v>
      </c>
      <c r="L11" s="1">
        <v>0.23</v>
      </c>
      <c r="M11" s="1">
        <v>0.16</v>
      </c>
      <c r="N11" s="1">
        <v>0.28000000000000003</v>
      </c>
      <c r="O11" s="1">
        <v>0.01</v>
      </c>
      <c r="Q11">
        <f t="shared" si="0"/>
        <v>0.33875</v>
      </c>
      <c r="R11">
        <f t="shared" si="1"/>
        <v>0.34875</v>
      </c>
      <c r="S11">
        <v>70</v>
      </c>
    </row>
    <row r="12" spans="3:20">
      <c r="C12" s="1">
        <v>20170724</v>
      </c>
      <c r="D12" s="1">
        <v>0.5</v>
      </c>
      <c r="E12" s="1">
        <v>0.66</v>
      </c>
      <c r="F12" s="1">
        <v>0.93</v>
      </c>
      <c r="G12" s="1">
        <v>0.9</v>
      </c>
      <c r="H12" s="1">
        <v>0.97</v>
      </c>
      <c r="I12" s="1">
        <v>0.91</v>
      </c>
      <c r="J12" s="1">
        <v>0.82</v>
      </c>
      <c r="K12" s="1">
        <v>0.9</v>
      </c>
      <c r="L12" s="1">
        <v>0.54</v>
      </c>
      <c r="M12" s="1">
        <v>0.56999999999999995</v>
      </c>
      <c r="N12" s="1">
        <v>0.25</v>
      </c>
      <c r="O12" s="1">
        <v>0.05</v>
      </c>
      <c r="Q12">
        <f t="shared" si="0"/>
        <v>0.44</v>
      </c>
      <c r="R12">
        <f t="shared" si="1"/>
        <v>0.49000000000000005</v>
      </c>
      <c r="S12">
        <v>110</v>
      </c>
    </row>
    <row r="13" spans="3:20">
      <c r="C13" s="1">
        <v>20170725</v>
      </c>
      <c r="D13" s="1">
        <v>0.5</v>
      </c>
      <c r="E13" s="1">
        <v>0.56999999999999995</v>
      </c>
      <c r="F13" s="1">
        <v>0.87</v>
      </c>
      <c r="G13" s="1">
        <v>0.8</v>
      </c>
      <c r="H13" s="1">
        <v>0.75</v>
      </c>
      <c r="I13" s="1">
        <v>0.77</v>
      </c>
      <c r="J13" s="1">
        <v>0.81</v>
      </c>
      <c r="K13" s="1">
        <v>0.63</v>
      </c>
      <c r="L13" s="1">
        <v>0.3</v>
      </c>
      <c r="M13" s="1">
        <v>0.56999999999999995</v>
      </c>
      <c r="N13" s="1">
        <v>0.55000000000000004</v>
      </c>
      <c r="O13" s="1">
        <v>0.46</v>
      </c>
      <c r="Q13">
        <f t="shared" si="0"/>
        <v>0.20499999999999999</v>
      </c>
      <c r="R13">
        <f t="shared" si="1"/>
        <v>0.66500000000000004</v>
      </c>
      <c r="S13">
        <v>80</v>
      </c>
    </row>
    <row r="14" spans="3:20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S14">
        <f>AVERAGE(S3:S13)</f>
        <v>81</v>
      </c>
      <c r="T14" s="1">
        <f>STDEV(S4:S13)/SQRT(COUNT(S4:S13))</f>
        <v>6.0461190490723515</v>
      </c>
    </row>
    <row r="15" spans="3:20">
      <c r="C15" s="1" t="s">
        <v>87</v>
      </c>
      <c r="D15" s="1">
        <f t="shared" ref="D15:O15" si="2">AVERAGE(D4:D14)</f>
        <v>0.61250000000000004</v>
      </c>
      <c r="E15" s="1">
        <f t="shared" si="2"/>
        <v>0.67600000000000005</v>
      </c>
      <c r="F15" s="1">
        <f t="shared" si="2"/>
        <v>0.80974999999999997</v>
      </c>
      <c r="G15" s="1">
        <f t="shared" si="2"/>
        <v>0.83650000000000002</v>
      </c>
      <c r="H15" s="1">
        <f t="shared" si="2"/>
        <v>0.77399999999999991</v>
      </c>
      <c r="I15" s="1">
        <f t="shared" si="2"/>
        <v>0.75800000000000001</v>
      </c>
      <c r="J15" s="1">
        <f t="shared" si="2"/>
        <v>0.626</v>
      </c>
      <c r="K15" s="1">
        <f t="shared" si="2"/>
        <v>0.627</v>
      </c>
      <c r="L15" s="1">
        <f t="shared" si="2"/>
        <v>0.40750000000000003</v>
      </c>
      <c r="M15" s="1">
        <f t="shared" si="2"/>
        <v>0.41929999999999995</v>
      </c>
      <c r="N15" s="1">
        <f t="shared" si="2"/>
        <v>0.371</v>
      </c>
      <c r="O15" s="1">
        <f t="shared" si="2"/>
        <v>0.24699999999999997</v>
      </c>
      <c r="Q15" s="1">
        <f>AVERAGE(Q4:Q14)*2</f>
        <v>0.56275000000000008</v>
      </c>
    </row>
    <row r="16" spans="3:20">
      <c r="C16" s="1"/>
      <c r="D16" s="1">
        <f t="shared" ref="D16:O16" si="3">STDEV(D4:D13)/SQRT(COUNT(D4:D13))</f>
        <v>6.1829739338498488E-2</v>
      </c>
      <c r="E16" s="1">
        <f t="shared" si="3"/>
        <v>6.2257529665093445E-2</v>
      </c>
      <c r="F16" s="1">
        <f t="shared" si="3"/>
        <v>4.0689286741789239E-2</v>
      </c>
      <c r="G16" s="1">
        <f t="shared" si="3"/>
        <v>2.7528268299251146E-2</v>
      </c>
      <c r="H16" s="1">
        <f t="shared" si="3"/>
        <v>4.4301993935563277E-2</v>
      </c>
      <c r="I16" s="1">
        <f t="shared" si="3"/>
        <v>5.9940711447970731E-2</v>
      </c>
      <c r="J16" s="1">
        <f t="shared" si="3"/>
        <v>7.0319903931169409E-2</v>
      </c>
      <c r="K16" s="1">
        <f t="shared" si="3"/>
        <v>7.4027772566186964E-2</v>
      </c>
      <c r="L16" s="1">
        <f t="shared" si="3"/>
        <v>8.1422253305428335E-2</v>
      </c>
      <c r="M16" s="1">
        <f t="shared" si="3"/>
        <v>8.4735149469128579E-2</v>
      </c>
      <c r="N16" s="1">
        <f t="shared" si="3"/>
        <v>7.1514567280613076E-2</v>
      </c>
      <c r="O16" s="1">
        <f t="shared" si="3"/>
        <v>7.7158566889519442E-2</v>
      </c>
    </row>
    <row r="19" spans="15:17">
      <c r="O19" s="1"/>
    </row>
    <row r="20" spans="15:17">
      <c r="O20" s="1"/>
      <c r="Q20" s="1"/>
    </row>
    <row r="21" spans="15:17">
      <c r="Q21" s="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44"/>
  <sheetViews>
    <sheetView topLeftCell="A22" zoomScale="70" zoomScaleNormal="70" workbookViewId="0">
      <selection activeCell="V48" sqref="V48"/>
    </sheetView>
  </sheetViews>
  <sheetFormatPr defaultRowHeight="14.4"/>
  <cols>
    <col min="2" max="2" width="8.5546875" style="1"/>
    <col min="3" max="3" width="10.21875" style="1" customWidth="1"/>
    <col min="4" max="16" width="8.5546875" style="1"/>
    <col min="21" max="21" width="17" customWidth="1"/>
  </cols>
  <sheetData>
    <row r="2" spans="2:16">
      <c r="C2" s="2" t="s">
        <v>0</v>
      </c>
      <c r="D2" s="1">
        <v>10</v>
      </c>
      <c r="E2" s="1">
        <v>20</v>
      </c>
      <c r="F2" s="1">
        <v>30</v>
      </c>
      <c r="G2" s="1">
        <v>40</v>
      </c>
      <c r="H2" s="1">
        <v>50</v>
      </c>
      <c r="I2" s="1">
        <v>60</v>
      </c>
      <c r="J2" s="1">
        <v>70</v>
      </c>
      <c r="K2" s="1">
        <v>80</v>
      </c>
      <c r="L2" s="1">
        <v>90</v>
      </c>
      <c r="M2" s="1">
        <v>100</v>
      </c>
      <c r="N2" s="1">
        <v>110</v>
      </c>
      <c r="O2" s="1">
        <v>120</v>
      </c>
    </row>
    <row r="3" spans="2:16">
      <c r="B3" s="1" t="s">
        <v>27</v>
      </c>
      <c r="C3" s="1">
        <v>20170824</v>
      </c>
      <c r="D3" s="1">
        <v>0.5</v>
      </c>
      <c r="E3" s="1">
        <v>0.6</v>
      </c>
      <c r="F3" s="1">
        <v>0.72</v>
      </c>
      <c r="G3" s="1">
        <v>0.8</v>
      </c>
      <c r="H3" s="1">
        <v>0.83</v>
      </c>
      <c r="I3" s="1">
        <v>0.84</v>
      </c>
      <c r="J3" s="1">
        <v>0.84</v>
      </c>
      <c r="K3" s="1">
        <v>0.86</v>
      </c>
      <c r="L3" s="1">
        <v>0.89</v>
      </c>
      <c r="M3" s="1">
        <v>0.93</v>
      </c>
      <c r="N3" s="1">
        <v>0.93</v>
      </c>
      <c r="O3" s="1">
        <v>0.96</v>
      </c>
      <c r="P3" s="1" t="s">
        <v>28</v>
      </c>
    </row>
    <row r="8" spans="2:16">
      <c r="D8" s="1">
        <f>AVERAGE(D3:D7)</f>
        <v>0.5</v>
      </c>
      <c r="E8" s="1">
        <f t="shared" ref="E8:O8" si="0">AVERAGE(E3:E7)</f>
        <v>0.6</v>
      </c>
      <c r="F8" s="1">
        <f t="shared" si="0"/>
        <v>0.72</v>
      </c>
      <c r="G8" s="1">
        <f t="shared" si="0"/>
        <v>0.8</v>
      </c>
      <c r="H8" s="1">
        <f t="shared" si="0"/>
        <v>0.83</v>
      </c>
      <c r="I8" s="1">
        <f t="shared" si="0"/>
        <v>0.84</v>
      </c>
      <c r="J8" s="1">
        <f t="shared" si="0"/>
        <v>0.84</v>
      </c>
      <c r="K8" s="1">
        <f t="shared" si="0"/>
        <v>0.86</v>
      </c>
      <c r="L8" s="1">
        <f t="shared" si="0"/>
        <v>0.89</v>
      </c>
      <c r="M8" s="1">
        <f t="shared" si="0"/>
        <v>0.93</v>
      </c>
      <c r="N8" s="1">
        <f t="shared" si="0"/>
        <v>0.93</v>
      </c>
      <c r="O8" s="1">
        <f t="shared" si="0"/>
        <v>0.96</v>
      </c>
    </row>
    <row r="27" spans="2:33">
      <c r="C27" s="2" t="s">
        <v>0</v>
      </c>
      <c r="D27" s="1">
        <v>10</v>
      </c>
      <c r="E27" s="1">
        <v>20</v>
      </c>
      <c r="F27" s="1">
        <v>30</v>
      </c>
      <c r="G27" s="1">
        <v>40</v>
      </c>
      <c r="H27" s="1">
        <v>50</v>
      </c>
      <c r="I27" s="1">
        <v>60</v>
      </c>
      <c r="J27" s="1">
        <v>70</v>
      </c>
      <c r="K27" s="1">
        <v>80</v>
      </c>
      <c r="L27" s="1">
        <v>90</v>
      </c>
      <c r="M27" s="1">
        <v>100</v>
      </c>
      <c r="N27" s="1">
        <v>110</v>
      </c>
      <c r="O27" s="1">
        <v>120</v>
      </c>
      <c r="R27" t="s">
        <v>89</v>
      </c>
      <c r="S27" t="s">
        <v>90</v>
      </c>
    </row>
    <row r="28" spans="2:33">
      <c r="C28" s="1">
        <v>20170829</v>
      </c>
      <c r="D28" s="1">
        <v>0.5</v>
      </c>
      <c r="E28" s="1">
        <v>0.5</v>
      </c>
      <c r="F28" s="1">
        <v>0.63</v>
      </c>
      <c r="G28" s="1">
        <v>0.81</v>
      </c>
      <c r="H28" s="1">
        <v>0.75</v>
      </c>
      <c r="I28" s="1">
        <v>0.86</v>
      </c>
      <c r="J28" s="1">
        <v>0.59</v>
      </c>
      <c r="K28" s="1">
        <v>0.28999999999999998</v>
      </c>
      <c r="L28" s="1">
        <v>0.31</v>
      </c>
      <c r="M28" s="1">
        <v>7.0000000000000007E-2</v>
      </c>
      <c r="N28" s="1">
        <v>0.06</v>
      </c>
      <c r="O28" s="1">
        <v>-0.06</v>
      </c>
      <c r="Q28">
        <f>(F28-O28)/2</f>
        <v>0.34499999999999997</v>
      </c>
      <c r="R28">
        <f>F28-Q28</f>
        <v>0.28500000000000003</v>
      </c>
      <c r="S28">
        <v>100</v>
      </c>
    </row>
    <row r="29" spans="2:33"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2:33">
      <c r="B30" s="1" t="s">
        <v>38</v>
      </c>
      <c r="C30" s="1">
        <v>20170830</v>
      </c>
      <c r="D30" s="1">
        <v>0.77</v>
      </c>
      <c r="E30" s="1">
        <v>0.8</v>
      </c>
      <c r="F30" s="1">
        <v>0.87</v>
      </c>
      <c r="G30" s="1">
        <v>0.82</v>
      </c>
      <c r="H30" s="1">
        <v>0.84</v>
      </c>
      <c r="I30" s="1">
        <v>0.34</v>
      </c>
      <c r="J30" s="1">
        <v>0.32</v>
      </c>
      <c r="K30" s="1">
        <v>0.45</v>
      </c>
      <c r="L30" s="1">
        <v>0.41</v>
      </c>
      <c r="M30" s="1">
        <v>0.23</v>
      </c>
      <c r="N30" s="1">
        <v>0.33</v>
      </c>
      <c r="O30" s="1">
        <v>0.23</v>
      </c>
      <c r="Q30">
        <f t="shared" ref="Q30:Q38" si="1">(F30-O30)/2</f>
        <v>0.32</v>
      </c>
      <c r="R30">
        <f t="shared" ref="R30:R40" si="2">F30-Q30</f>
        <v>0.55000000000000004</v>
      </c>
      <c r="S30">
        <v>60</v>
      </c>
    </row>
    <row r="31" spans="2:33">
      <c r="R31">
        <f t="shared" si="2"/>
        <v>0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2:33">
      <c r="B32" s="1" t="s">
        <v>43</v>
      </c>
      <c r="C32" s="1">
        <v>20170901</v>
      </c>
      <c r="D32" s="1">
        <v>0.55000000000000004</v>
      </c>
      <c r="E32" s="1">
        <v>0.63</v>
      </c>
      <c r="F32" s="1">
        <v>0.72</v>
      </c>
      <c r="G32" s="1">
        <v>0.75</v>
      </c>
      <c r="H32" s="1">
        <v>0.78</v>
      </c>
      <c r="I32" s="1">
        <v>0.79</v>
      </c>
      <c r="J32" s="1">
        <v>0.71</v>
      </c>
      <c r="K32" s="1">
        <v>0.61</v>
      </c>
      <c r="L32" s="1">
        <v>0.6</v>
      </c>
      <c r="M32" s="1">
        <v>0.63</v>
      </c>
      <c r="N32" s="1">
        <v>0.37</v>
      </c>
      <c r="O32" s="1">
        <v>0.22</v>
      </c>
      <c r="Q32">
        <f t="shared" si="1"/>
        <v>0.25</v>
      </c>
      <c r="R32">
        <f t="shared" si="2"/>
        <v>0.47</v>
      </c>
      <c r="S32">
        <v>110</v>
      </c>
    </row>
    <row r="33" spans="2:33">
      <c r="B33" s="1" t="s">
        <v>45</v>
      </c>
      <c r="C33" s="1">
        <v>20170904</v>
      </c>
      <c r="D33" s="1">
        <v>0.62</v>
      </c>
      <c r="E33" s="1">
        <v>0.89</v>
      </c>
      <c r="F33" s="1">
        <v>0.9</v>
      </c>
      <c r="G33" s="1">
        <v>0.83</v>
      </c>
      <c r="H33" s="1">
        <v>0.8</v>
      </c>
      <c r="I33" s="1">
        <v>0.81</v>
      </c>
      <c r="J33" s="1">
        <v>0.77</v>
      </c>
      <c r="K33" s="1">
        <v>0.71</v>
      </c>
      <c r="L33" s="1">
        <v>0.62</v>
      </c>
      <c r="M33" s="1">
        <v>0.7</v>
      </c>
      <c r="N33" s="1">
        <v>0.76</v>
      </c>
      <c r="O33" s="1">
        <v>0.63</v>
      </c>
      <c r="Q33">
        <f t="shared" si="1"/>
        <v>0.13500000000000001</v>
      </c>
      <c r="R33">
        <f t="shared" si="2"/>
        <v>0.76500000000000001</v>
      </c>
      <c r="S33">
        <v>40</v>
      </c>
    </row>
    <row r="34" spans="2:33">
      <c r="B34" s="1" t="s">
        <v>43</v>
      </c>
      <c r="C34" s="1">
        <v>20170904</v>
      </c>
      <c r="D34" s="1">
        <v>0.47</v>
      </c>
      <c r="E34" s="1">
        <v>0.54</v>
      </c>
      <c r="F34" s="1">
        <v>0.76</v>
      </c>
      <c r="G34" s="1">
        <v>0.8</v>
      </c>
      <c r="H34" s="1">
        <v>0.73</v>
      </c>
      <c r="I34" s="1">
        <v>0.82</v>
      </c>
      <c r="J34" s="1">
        <v>0.82</v>
      </c>
      <c r="K34" s="1">
        <v>0.87</v>
      </c>
      <c r="L34" s="1">
        <v>0.82</v>
      </c>
      <c r="M34" s="1">
        <v>0.82</v>
      </c>
      <c r="N34" s="1">
        <v>0.76</v>
      </c>
      <c r="O34" s="1">
        <v>0.69</v>
      </c>
      <c r="Q34">
        <f t="shared" si="1"/>
        <v>3.5000000000000031E-2</v>
      </c>
      <c r="R34">
        <f t="shared" si="2"/>
        <v>0.72499999999999998</v>
      </c>
      <c r="S34">
        <v>120</v>
      </c>
    </row>
    <row r="35" spans="2:33">
      <c r="R35">
        <f t="shared" si="2"/>
        <v>0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2:33">
      <c r="B36" s="1" t="s">
        <v>47</v>
      </c>
      <c r="C36" s="1">
        <v>20170905</v>
      </c>
      <c r="D36" s="1">
        <v>0.65</v>
      </c>
      <c r="E36" s="1">
        <v>0.65800000000000003</v>
      </c>
      <c r="F36" s="1">
        <v>0.68799999999999994</v>
      </c>
      <c r="G36" s="1">
        <v>0.75600000000000001</v>
      </c>
      <c r="H36" s="1">
        <v>0.67200000000000004</v>
      </c>
      <c r="I36" s="1">
        <v>0.63300000000000001</v>
      </c>
      <c r="J36" s="1">
        <v>0.97899999999999998</v>
      </c>
      <c r="K36" s="1">
        <v>0.31</v>
      </c>
      <c r="L36" s="1">
        <v>0.67500000000000004</v>
      </c>
      <c r="M36" s="1">
        <v>0.71399999999999997</v>
      </c>
      <c r="N36" s="1">
        <v>0.67100000000000004</v>
      </c>
      <c r="O36" s="1">
        <v>0.69799999999999995</v>
      </c>
      <c r="Q36">
        <f t="shared" si="1"/>
        <v>-5.0000000000000044E-3</v>
      </c>
      <c r="R36">
        <f t="shared" si="2"/>
        <v>0.69299999999999995</v>
      </c>
      <c r="S36">
        <v>50</v>
      </c>
    </row>
    <row r="37" spans="2:33">
      <c r="B37" s="1" t="s">
        <v>69</v>
      </c>
      <c r="C37" s="1">
        <v>20170914</v>
      </c>
      <c r="D37" s="1">
        <v>0.48</v>
      </c>
      <c r="E37" s="1">
        <v>0.49</v>
      </c>
      <c r="F37" s="1">
        <v>0.37</v>
      </c>
      <c r="G37" s="1">
        <v>0.55000000000000004</v>
      </c>
      <c r="H37" s="1">
        <v>0.66</v>
      </c>
      <c r="I37" s="1">
        <v>0.55000000000000004</v>
      </c>
      <c r="J37" s="1">
        <v>0.53</v>
      </c>
      <c r="K37" s="1">
        <v>0.41</v>
      </c>
      <c r="L37" s="1">
        <v>0.36</v>
      </c>
      <c r="M37" s="1">
        <v>0.3</v>
      </c>
      <c r="N37" s="1">
        <v>0.18</v>
      </c>
      <c r="O37" s="1">
        <v>7.0000000000000007E-2</v>
      </c>
      <c r="Q37">
        <f t="shared" si="1"/>
        <v>0.15</v>
      </c>
      <c r="R37">
        <f t="shared" si="2"/>
        <v>0.22</v>
      </c>
      <c r="S37">
        <v>110</v>
      </c>
    </row>
    <row r="38" spans="2:33">
      <c r="B38" s="1" t="s">
        <v>1</v>
      </c>
      <c r="C38" s="1">
        <v>20170914</v>
      </c>
      <c r="D38" s="1">
        <v>0.53</v>
      </c>
      <c r="E38" s="1">
        <v>0.39</v>
      </c>
      <c r="F38" s="1">
        <v>0.56000000000000005</v>
      </c>
      <c r="G38" s="1">
        <v>0.5</v>
      </c>
      <c r="H38" s="1">
        <v>0.43</v>
      </c>
      <c r="I38" s="1">
        <v>0.32</v>
      </c>
      <c r="J38" s="1">
        <v>0.42</v>
      </c>
      <c r="K38" s="1">
        <v>0.56999999999999995</v>
      </c>
      <c r="L38" s="1">
        <v>0.19</v>
      </c>
      <c r="M38" s="1">
        <v>0.11</v>
      </c>
      <c r="N38" s="1">
        <v>0.11</v>
      </c>
      <c r="O38" s="1">
        <v>-0.15</v>
      </c>
      <c r="Q38">
        <f t="shared" si="1"/>
        <v>0.35500000000000004</v>
      </c>
      <c r="R38">
        <f t="shared" si="2"/>
        <v>0.20500000000000002</v>
      </c>
      <c r="S38">
        <v>90</v>
      </c>
    </row>
    <row r="39" spans="2:33">
      <c r="R39">
        <f t="shared" si="2"/>
        <v>0</v>
      </c>
    </row>
    <row r="40" spans="2:33">
      <c r="D40" s="1">
        <f t="shared" ref="D40:N40" si="3">AVERAGE(D28:D39)</f>
        <v>0.57125000000000004</v>
      </c>
      <c r="E40" s="1">
        <f t="shared" si="3"/>
        <v>0.61225000000000007</v>
      </c>
      <c r="F40" s="1">
        <f t="shared" si="3"/>
        <v>0.68724999999999992</v>
      </c>
      <c r="G40" s="1">
        <f t="shared" si="3"/>
        <v>0.72699999999999998</v>
      </c>
      <c r="H40" s="1">
        <f t="shared" si="3"/>
        <v>0.70774999999999999</v>
      </c>
      <c r="I40" s="1">
        <f t="shared" si="3"/>
        <v>0.64037500000000003</v>
      </c>
      <c r="J40" s="1">
        <f t="shared" si="3"/>
        <v>0.64237499999999992</v>
      </c>
      <c r="K40" s="1">
        <f t="shared" si="3"/>
        <v>0.52750000000000008</v>
      </c>
      <c r="L40" s="1">
        <f t="shared" si="3"/>
        <v>0.49812499999999993</v>
      </c>
      <c r="M40" s="1">
        <f t="shared" si="3"/>
        <v>0.44674999999999992</v>
      </c>
      <c r="N40" s="1">
        <f t="shared" si="3"/>
        <v>0.40512500000000007</v>
      </c>
      <c r="O40" s="1">
        <f>AVERAGE(O28:O39)</f>
        <v>0.29099999999999998</v>
      </c>
      <c r="R40">
        <f t="shared" si="2"/>
        <v>0.68724999999999992</v>
      </c>
      <c r="S40" s="4">
        <f>AVERAGE(S26:S39)</f>
        <v>85</v>
      </c>
      <c r="T40" s="1">
        <f>STDEV(S26:S39)/SQRT(COUNT(S26:S39))</f>
        <v>10.856202966836188</v>
      </c>
      <c r="U40" s="1"/>
      <c r="V40" s="1"/>
      <c r="W40" s="1"/>
      <c r="X40" s="1"/>
      <c r="Y40" s="1"/>
      <c r="Z40" s="1"/>
      <c r="AA40" s="1"/>
      <c r="AB40" s="1"/>
      <c r="AC40" s="1"/>
    </row>
    <row r="42" spans="2:33">
      <c r="N42"/>
      <c r="O42"/>
    </row>
    <row r="43" spans="2:33">
      <c r="N43"/>
      <c r="O43"/>
      <c r="Q43" s="1"/>
    </row>
    <row r="44" spans="2:33">
      <c r="Q44" s="1"/>
      <c r="R44" s="1"/>
      <c r="S44" s="1"/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22"/>
  <sheetViews>
    <sheetView topLeftCell="E1" workbookViewId="0">
      <selection activeCell="T20" sqref="T20:U20"/>
    </sheetView>
  </sheetViews>
  <sheetFormatPr defaultRowHeight="14.4"/>
  <sheetData>
    <row r="4" spans="3:20">
      <c r="D4" s="2" t="s">
        <v>0</v>
      </c>
      <c r="E4" s="1">
        <v>10</v>
      </c>
      <c r="F4" s="1">
        <v>20</v>
      </c>
      <c r="G4" s="1">
        <v>30</v>
      </c>
      <c r="H4" s="1">
        <v>40</v>
      </c>
      <c r="I4" s="1">
        <v>50</v>
      </c>
      <c r="J4" s="1">
        <v>60</v>
      </c>
      <c r="K4" s="1">
        <v>70</v>
      </c>
      <c r="L4" s="1">
        <v>80</v>
      </c>
      <c r="M4" s="1">
        <v>90</v>
      </c>
      <c r="N4" s="1">
        <v>100</v>
      </c>
      <c r="O4" s="1">
        <v>110</v>
      </c>
      <c r="P4" s="1">
        <v>120</v>
      </c>
      <c r="R4" t="s">
        <v>75</v>
      </c>
      <c r="S4" t="s">
        <v>89</v>
      </c>
      <c r="T4" t="s">
        <v>90</v>
      </c>
    </row>
    <row r="5" spans="3:20">
      <c r="C5" t="s">
        <v>70</v>
      </c>
      <c r="D5">
        <v>171013</v>
      </c>
      <c r="E5">
        <v>0.5</v>
      </c>
      <c r="F5">
        <v>0.64800000000000002</v>
      </c>
      <c r="G5">
        <v>0.85199999999999998</v>
      </c>
      <c r="H5">
        <v>0.88800000000000001</v>
      </c>
      <c r="I5">
        <v>0.77600000000000002</v>
      </c>
      <c r="J5">
        <v>0.75700000000000001</v>
      </c>
      <c r="K5">
        <v>0.61599999999999999</v>
      </c>
      <c r="L5">
        <v>0.73799999999999999</v>
      </c>
      <c r="M5">
        <v>0.74199999999999999</v>
      </c>
      <c r="N5">
        <v>0.74199999999999999</v>
      </c>
      <c r="O5">
        <v>0.23899999999999999</v>
      </c>
      <c r="P5">
        <v>0.57799999999999996</v>
      </c>
      <c r="R5">
        <f t="shared" ref="R5:R19" si="0">(G5-P5)/2</f>
        <v>0.13700000000000001</v>
      </c>
      <c r="S5">
        <f>G5-R5</f>
        <v>0.71499999999999997</v>
      </c>
      <c r="T5">
        <v>70</v>
      </c>
    </row>
    <row r="6" spans="3:20">
      <c r="C6" t="s">
        <v>74</v>
      </c>
      <c r="D6">
        <v>171106</v>
      </c>
      <c r="E6">
        <v>0.52</v>
      </c>
      <c r="F6">
        <v>0.77</v>
      </c>
      <c r="G6">
        <v>0.89</v>
      </c>
      <c r="H6">
        <v>0.8</v>
      </c>
      <c r="I6">
        <v>0.96</v>
      </c>
      <c r="J6">
        <v>0.69</v>
      </c>
      <c r="K6">
        <v>0.75</v>
      </c>
      <c r="L6">
        <v>0.67</v>
      </c>
      <c r="M6">
        <v>0.39</v>
      </c>
      <c r="N6">
        <v>0.32</v>
      </c>
      <c r="O6">
        <v>0.36</v>
      </c>
      <c r="P6">
        <v>0.5</v>
      </c>
      <c r="R6">
        <f t="shared" si="0"/>
        <v>0.19500000000000001</v>
      </c>
      <c r="S6">
        <f t="shared" ref="S6:S19" si="1">G6-R6</f>
        <v>0.69500000000000006</v>
      </c>
      <c r="T6">
        <v>60</v>
      </c>
    </row>
    <row r="7" spans="3:20">
      <c r="C7" t="s">
        <v>74</v>
      </c>
      <c r="D7">
        <v>171031</v>
      </c>
      <c r="E7">
        <v>0.94</v>
      </c>
      <c r="F7">
        <v>0.99</v>
      </c>
      <c r="G7">
        <v>0.98</v>
      </c>
      <c r="H7">
        <v>0.96</v>
      </c>
      <c r="I7">
        <v>0.9</v>
      </c>
      <c r="J7">
        <v>0.92</v>
      </c>
      <c r="K7">
        <v>0.81</v>
      </c>
      <c r="L7">
        <v>0.66</v>
      </c>
      <c r="M7">
        <v>0.48</v>
      </c>
      <c r="N7">
        <v>0.39</v>
      </c>
      <c r="O7">
        <v>0.08</v>
      </c>
      <c r="P7">
        <v>-0.24</v>
      </c>
      <c r="R7">
        <f t="shared" si="0"/>
        <v>0.61</v>
      </c>
      <c r="S7">
        <f t="shared" si="1"/>
        <v>0.37</v>
      </c>
      <c r="T7">
        <v>110</v>
      </c>
    </row>
    <row r="8" spans="3:20">
      <c r="C8" t="s">
        <v>74</v>
      </c>
      <c r="D8">
        <v>171030</v>
      </c>
      <c r="E8">
        <v>0.28999999999999998</v>
      </c>
      <c r="F8">
        <v>0.52</v>
      </c>
      <c r="G8">
        <v>0.56999999999999995</v>
      </c>
      <c r="H8">
        <v>0.35</v>
      </c>
      <c r="I8">
        <v>0.41</v>
      </c>
      <c r="J8">
        <v>0.52</v>
      </c>
      <c r="K8">
        <v>0.57999999999999996</v>
      </c>
      <c r="L8">
        <v>0.49</v>
      </c>
      <c r="M8">
        <v>0.37</v>
      </c>
      <c r="N8">
        <v>0.41</v>
      </c>
      <c r="O8">
        <v>0.28999999999999998</v>
      </c>
      <c r="P8">
        <v>0.06</v>
      </c>
      <c r="R8">
        <f t="shared" si="0"/>
        <v>0.255</v>
      </c>
      <c r="S8">
        <f t="shared" si="1"/>
        <v>0.31499999999999995</v>
      </c>
      <c r="T8">
        <v>110</v>
      </c>
    </row>
    <row r="9" spans="3:20">
      <c r="C9" t="s">
        <v>70</v>
      </c>
      <c r="D9">
        <v>171030</v>
      </c>
      <c r="E9">
        <v>0.68200000000000005</v>
      </c>
      <c r="F9">
        <v>0.77</v>
      </c>
      <c r="G9">
        <v>0.78900000000000003</v>
      </c>
      <c r="H9">
        <v>0.89</v>
      </c>
      <c r="I9">
        <v>0.83</v>
      </c>
      <c r="J9">
        <v>0.74099999999999999</v>
      </c>
      <c r="K9">
        <v>0.86499999999999999</v>
      </c>
      <c r="L9">
        <v>0.879</v>
      </c>
      <c r="M9">
        <v>0.77900000000000003</v>
      </c>
      <c r="N9">
        <v>0.75</v>
      </c>
      <c r="O9">
        <v>0.68600000000000005</v>
      </c>
      <c r="P9">
        <v>0.60399999999999998</v>
      </c>
      <c r="R9">
        <f t="shared" si="0"/>
        <v>9.2500000000000027E-2</v>
      </c>
      <c r="S9">
        <f t="shared" si="1"/>
        <v>0.69650000000000001</v>
      </c>
      <c r="T9">
        <v>110</v>
      </c>
    </row>
    <row r="10" spans="3:20">
      <c r="C10" t="s">
        <v>70</v>
      </c>
      <c r="D10">
        <v>171031</v>
      </c>
      <c r="E10">
        <v>0.75</v>
      </c>
      <c r="F10">
        <v>0.58299999999999996</v>
      </c>
      <c r="G10">
        <v>0.64300000000000002</v>
      </c>
      <c r="H10">
        <v>0.182</v>
      </c>
      <c r="I10">
        <v>0.75</v>
      </c>
      <c r="J10">
        <v>0.73099999999999998</v>
      </c>
      <c r="K10">
        <v>0.56999999999999995</v>
      </c>
      <c r="L10">
        <v>0.45800000000000002</v>
      </c>
      <c r="M10">
        <v>2.7E-2</v>
      </c>
      <c r="N10">
        <v>-7.5999999999999998E-2</v>
      </c>
      <c r="O10">
        <v>-0.188</v>
      </c>
      <c r="P10">
        <v>-0.318</v>
      </c>
      <c r="R10">
        <f t="shared" si="0"/>
        <v>0.48050000000000004</v>
      </c>
      <c r="S10">
        <f t="shared" si="1"/>
        <v>0.16249999999999998</v>
      </c>
      <c r="T10">
        <v>90</v>
      </c>
    </row>
    <row r="11" spans="3:20">
      <c r="C11" t="s">
        <v>71</v>
      </c>
      <c r="D11">
        <v>171031</v>
      </c>
      <c r="G11">
        <v>0.82</v>
      </c>
      <c r="H11">
        <v>0.93</v>
      </c>
      <c r="I11">
        <v>0.74</v>
      </c>
      <c r="J11">
        <v>0.8</v>
      </c>
      <c r="K11">
        <v>0.72</v>
      </c>
      <c r="L11">
        <v>0.7</v>
      </c>
      <c r="M11">
        <v>0.66</v>
      </c>
      <c r="N11">
        <v>0.55000000000000004</v>
      </c>
      <c r="O11">
        <v>0.49</v>
      </c>
      <c r="P11">
        <v>0.3</v>
      </c>
      <c r="R11">
        <f t="shared" si="0"/>
        <v>0.26</v>
      </c>
      <c r="S11">
        <f t="shared" si="1"/>
        <v>0.55999999999999994</v>
      </c>
      <c r="T11">
        <v>100</v>
      </c>
    </row>
    <row r="12" spans="3:20">
      <c r="C12" t="s">
        <v>74</v>
      </c>
      <c r="D12">
        <v>171116</v>
      </c>
      <c r="G12">
        <v>0.83</v>
      </c>
      <c r="H12">
        <v>0.94</v>
      </c>
      <c r="I12">
        <v>0.83</v>
      </c>
      <c r="J12">
        <v>0.87</v>
      </c>
      <c r="K12">
        <v>0.74</v>
      </c>
      <c r="L12">
        <v>0.71</v>
      </c>
      <c r="M12">
        <v>0.47</v>
      </c>
      <c r="N12">
        <v>0.32</v>
      </c>
      <c r="O12">
        <v>0.22</v>
      </c>
      <c r="P12">
        <v>0.28000000000000003</v>
      </c>
      <c r="R12">
        <f t="shared" si="0"/>
        <v>0.27499999999999997</v>
      </c>
      <c r="S12">
        <f t="shared" si="1"/>
        <v>0.55499999999999994</v>
      </c>
      <c r="T12">
        <v>90</v>
      </c>
    </row>
    <row r="13" spans="3:20">
      <c r="C13" t="s">
        <v>74</v>
      </c>
      <c r="D13">
        <v>171114</v>
      </c>
      <c r="G13">
        <v>0.3</v>
      </c>
      <c r="H13">
        <v>0.3</v>
      </c>
      <c r="I13">
        <v>0.55000000000000004</v>
      </c>
      <c r="J13">
        <v>0.57999999999999996</v>
      </c>
      <c r="K13">
        <v>0.47</v>
      </c>
      <c r="L13">
        <v>0.39</v>
      </c>
      <c r="M13">
        <v>0.41</v>
      </c>
      <c r="N13">
        <v>0.2</v>
      </c>
      <c r="O13">
        <v>0.24</v>
      </c>
      <c r="P13">
        <v>0.05</v>
      </c>
      <c r="R13">
        <f t="shared" si="0"/>
        <v>0.125</v>
      </c>
      <c r="S13">
        <f t="shared" si="1"/>
        <v>0.17499999999999999</v>
      </c>
      <c r="T13">
        <v>120</v>
      </c>
    </row>
    <row r="14" spans="3:20">
      <c r="C14" t="s">
        <v>74</v>
      </c>
      <c r="D14">
        <v>171113</v>
      </c>
      <c r="G14">
        <v>0.61</v>
      </c>
      <c r="H14">
        <v>0.66</v>
      </c>
      <c r="I14">
        <v>0.72</v>
      </c>
      <c r="J14">
        <v>0.79</v>
      </c>
      <c r="K14">
        <v>0.76</v>
      </c>
      <c r="L14">
        <v>0.71</v>
      </c>
      <c r="M14">
        <v>0.38</v>
      </c>
      <c r="N14">
        <v>0.17</v>
      </c>
      <c r="O14">
        <v>0.32</v>
      </c>
      <c r="P14">
        <v>0.06</v>
      </c>
      <c r="R14">
        <f t="shared" si="0"/>
        <v>0.27500000000000002</v>
      </c>
      <c r="S14">
        <f t="shared" si="1"/>
        <v>0.33499999999999996</v>
      </c>
      <c r="T14">
        <v>100</v>
      </c>
    </row>
    <row r="15" spans="3:20">
      <c r="C15" t="s">
        <v>70</v>
      </c>
      <c r="D15">
        <v>171113</v>
      </c>
      <c r="G15">
        <v>0.80800000000000005</v>
      </c>
      <c r="H15">
        <v>0.90600000000000003</v>
      </c>
      <c r="I15">
        <v>0.5</v>
      </c>
      <c r="J15">
        <v>0.76500000000000001</v>
      </c>
      <c r="K15">
        <v>0.79</v>
      </c>
      <c r="L15">
        <v>0.70099999999999996</v>
      </c>
      <c r="M15">
        <v>0.68700000000000006</v>
      </c>
      <c r="N15">
        <v>0.59399999999999997</v>
      </c>
      <c r="O15">
        <v>0.42</v>
      </c>
      <c r="P15">
        <v>0.23300000000000001</v>
      </c>
      <c r="R15">
        <f t="shared" si="0"/>
        <v>0.28750000000000003</v>
      </c>
      <c r="S15">
        <f t="shared" si="1"/>
        <v>0.52049999999999996</v>
      </c>
      <c r="T15">
        <v>50</v>
      </c>
    </row>
    <row r="16" spans="3:20">
      <c r="C16" t="s">
        <v>70</v>
      </c>
      <c r="D16">
        <v>171114</v>
      </c>
      <c r="I16">
        <v>0.83899999999999997</v>
      </c>
      <c r="J16">
        <v>0.85699999999999998</v>
      </c>
      <c r="K16">
        <v>0.84299999999999997</v>
      </c>
      <c r="L16">
        <v>0.80700000000000005</v>
      </c>
      <c r="M16">
        <v>0.751</v>
      </c>
      <c r="N16">
        <v>0.624</v>
      </c>
      <c r="O16">
        <v>0.61899999999999999</v>
      </c>
      <c r="P16">
        <v>0.64800000000000002</v>
      </c>
      <c r="R16">
        <f>(I16-P16)/2</f>
        <v>9.5499999999999974E-2</v>
      </c>
      <c r="S16">
        <f>I16-R16</f>
        <v>0.74350000000000005</v>
      </c>
      <c r="T16">
        <v>100</v>
      </c>
    </row>
    <row r="17" spans="3:21">
      <c r="C17" t="s">
        <v>71</v>
      </c>
      <c r="D17">
        <v>171116</v>
      </c>
      <c r="G17">
        <v>0.6</v>
      </c>
      <c r="H17">
        <v>0.73</v>
      </c>
      <c r="I17">
        <v>0.78</v>
      </c>
      <c r="J17">
        <v>0.5</v>
      </c>
      <c r="K17">
        <v>-0.1</v>
      </c>
      <c r="L17">
        <v>-0.47</v>
      </c>
      <c r="M17">
        <v>-0.48</v>
      </c>
      <c r="N17">
        <v>-0.39</v>
      </c>
      <c r="O17">
        <v>-0.47</v>
      </c>
      <c r="P17">
        <v>-0.4</v>
      </c>
      <c r="R17">
        <f t="shared" si="0"/>
        <v>0.5</v>
      </c>
      <c r="S17">
        <f t="shared" si="1"/>
        <v>9.9999999999999978E-2</v>
      </c>
      <c r="T17">
        <v>70</v>
      </c>
    </row>
    <row r="18" spans="3:21">
      <c r="C18" t="s">
        <v>71</v>
      </c>
      <c r="D18">
        <v>171115</v>
      </c>
      <c r="G18">
        <v>0.76</v>
      </c>
      <c r="H18">
        <v>0.71</v>
      </c>
      <c r="I18">
        <v>0.84</v>
      </c>
      <c r="J18">
        <v>0.85</v>
      </c>
      <c r="K18">
        <v>0.79</v>
      </c>
      <c r="L18">
        <v>0.74</v>
      </c>
      <c r="M18">
        <v>0.62</v>
      </c>
      <c r="N18">
        <v>0.44</v>
      </c>
      <c r="O18">
        <v>0.42</v>
      </c>
      <c r="P18">
        <v>0.36</v>
      </c>
      <c r="R18">
        <f t="shared" si="0"/>
        <v>0.2</v>
      </c>
      <c r="S18">
        <f t="shared" si="1"/>
        <v>0.56000000000000005</v>
      </c>
      <c r="T18">
        <v>100</v>
      </c>
    </row>
    <row r="19" spans="3:21">
      <c r="C19" t="s">
        <v>71</v>
      </c>
      <c r="D19">
        <v>171114</v>
      </c>
      <c r="G19">
        <v>0.8</v>
      </c>
      <c r="H19">
        <v>0.91</v>
      </c>
      <c r="I19">
        <v>0.9</v>
      </c>
      <c r="J19">
        <v>0.92</v>
      </c>
      <c r="K19">
        <v>0.79</v>
      </c>
      <c r="L19">
        <v>0.78</v>
      </c>
      <c r="M19">
        <v>0.68</v>
      </c>
      <c r="N19">
        <v>0.38</v>
      </c>
      <c r="O19">
        <v>0.45</v>
      </c>
      <c r="P19">
        <v>0.32</v>
      </c>
      <c r="R19">
        <f t="shared" si="0"/>
        <v>0.24000000000000002</v>
      </c>
      <c r="S19">
        <f t="shared" si="1"/>
        <v>0.56000000000000005</v>
      </c>
      <c r="T19">
        <v>100</v>
      </c>
    </row>
    <row r="20" spans="3:21">
      <c r="T20">
        <f>AVERAGE(T6:T19)</f>
        <v>93.571428571428569</v>
      </c>
      <c r="U20" s="1">
        <f>STDEV(T6:T19)/SQRT(COUNT(T6:T19))</f>
        <v>5.4072745930212172</v>
      </c>
    </row>
    <row r="21" spans="3:21">
      <c r="R21" s="1"/>
      <c r="S21" s="1"/>
      <c r="T21" s="1"/>
    </row>
    <row r="22" spans="3:21">
      <c r="E22">
        <f t="shared" ref="E22:P22" si="2">AVERAGE(E5:E21)</f>
        <v>0.61366666666666669</v>
      </c>
      <c r="F22">
        <f t="shared" si="2"/>
        <v>0.71350000000000013</v>
      </c>
      <c r="G22">
        <f t="shared" si="2"/>
        <v>0.73228571428571432</v>
      </c>
      <c r="H22">
        <f t="shared" si="2"/>
        <v>0.72542857142857131</v>
      </c>
      <c r="I22">
        <f t="shared" si="2"/>
        <v>0.755</v>
      </c>
      <c r="J22">
        <f t="shared" si="2"/>
        <v>0.75273333333333325</v>
      </c>
      <c r="K22">
        <f t="shared" si="2"/>
        <v>0.66626666666666667</v>
      </c>
      <c r="L22">
        <f t="shared" si="2"/>
        <v>0.59753333333333325</v>
      </c>
      <c r="M22">
        <f t="shared" si="2"/>
        <v>0.46440000000000003</v>
      </c>
      <c r="N22">
        <f t="shared" si="2"/>
        <v>0.36160000000000003</v>
      </c>
      <c r="O22">
        <f t="shared" si="2"/>
        <v>0.27840000000000004</v>
      </c>
      <c r="P22">
        <f t="shared" si="2"/>
        <v>0.20233333333333331</v>
      </c>
      <c r="R22" s="1"/>
      <c r="S22" s="1"/>
      <c r="T22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U22"/>
  <sheetViews>
    <sheetView workbookViewId="0">
      <selection activeCell="K14" sqref="K14"/>
    </sheetView>
  </sheetViews>
  <sheetFormatPr defaultRowHeight="14.4"/>
  <sheetData>
    <row r="3" spans="3:20">
      <c r="C3" s="1"/>
      <c r="D3" s="2" t="s">
        <v>0</v>
      </c>
      <c r="E3" s="1">
        <v>10</v>
      </c>
      <c r="F3" s="1">
        <v>20</v>
      </c>
      <c r="G3" s="1">
        <v>30</v>
      </c>
      <c r="H3" s="1">
        <v>40</v>
      </c>
      <c r="I3" s="1">
        <v>50</v>
      </c>
      <c r="J3" s="1">
        <v>60</v>
      </c>
      <c r="K3" s="1">
        <v>70</v>
      </c>
      <c r="L3" s="1">
        <v>80</v>
      </c>
      <c r="M3" s="1">
        <v>90</v>
      </c>
      <c r="N3" s="1">
        <v>100</v>
      </c>
      <c r="O3" s="1">
        <v>110</v>
      </c>
      <c r="P3" s="1">
        <v>120</v>
      </c>
      <c r="R3" t="s">
        <v>75</v>
      </c>
      <c r="S3" t="s">
        <v>89</v>
      </c>
      <c r="T3" t="s">
        <v>90</v>
      </c>
    </row>
    <row r="4" spans="3:20">
      <c r="C4" s="1" t="s">
        <v>74</v>
      </c>
      <c r="D4" s="1">
        <v>20171106</v>
      </c>
      <c r="E4" s="1">
        <v>0.61</v>
      </c>
      <c r="F4" s="1">
        <v>0.84</v>
      </c>
      <c r="G4" s="1">
        <v>0.88</v>
      </c>
      <c r="H4" s="1">
        <v>0.78</v>
      </c>
      <c r="I4" s="1">
        <v>0.75</v>
      </c>
      <c r="J4" s="1">
        <v>0.78</v>
      </c>
      <c r="K4" s="1">
        <v>0.84</v>
      </c>
      <c r="L4" s="1">
        <v>0.89</v>
      </c>
      <c r="M4" s="1">
        <v>0.88</v>
      </c>
      <c r="N4" s="1">
        <v>0.82</v>
      </c>
      <c r="O4" s="1">
        <v>0.68</v>
      </c>
      <c r="P4" s="1">
        <v>0.54</v>
      </c>
      <c r="R4">
        <f>(G4-P4)/2</f>
        <v>0.16999999999999998</v>
      </c>
      <c r="S4">
        <f>G4-R4</f>
        <v>0.71</v>
      </c>
      <c r="T4">
        <v>110</v>
      </c>
    </row>
    <row r="5" spans="3:20">
      <c r="C5" s="1" t="s">
        <v>74</v>
      </c>
      <c r="D5" s="1">
        <v>20171031</v>
      </c>
      <c r="E5" s="1">
        <v>0.61</v>
      </c>
      <c r="F5" s="1">
        <v>0.64</v>
      </c>
      <c r="G5" s="1">
        <v>0.74</v>
      </c>
      <c r="H5" s="1">
        <v>0.85</v>
      </c>
      <c r="I5" s="1">
        <v>0.91</v>
      </c>
      <c r="J5" s="1">
        <v>1</v>
      </c>
      <c r="K5" s="1">
        <v>0.56000000000000005</v>
      </c>
      <c r="L5" s="1">
        <v>0.44</v>
      </c>
      <c r="M5" s="1">
        <v>0.04</v>
      </c>
      <c r="N5" s="1">
        <v>-0.09</v>
      </c>
      <c r="O5" s="1">
        <v>-0.08</v>
      </c>
      <c r="P5" s="1">
        <v>-0.16</v>
      </c>
      <c r="R5">
        <f t="shared" ref="R5:R17" si="0">(G5-P5)/2</f>
        <v>0.45</v>
      </c>
      <c r="S5">
        <f t="shared" ref="S5:S18" si="1">G5-R5</f>
        <v>0.28999999999999998</v>
      </c>
      <c r="T5">
        <v>90</v>
      </c>
    </row>
    <row r="6" spans="3:20">
      <c r="C6" s="1" t="s">
        <v>74</v>
      </c>
      <c r="D6" s="1">
        <v>20171030</v>
      </c>
      <c r="E6" s="1">
        <v>0.63</v>
      </c>
      <c r="F6" s="1">
        <v>0.85</v>
      </c>
      <c r="G6" s="1">
        <v>0.87</v>
      </c>
      <c r="H6" s="1">
        <v>0.86</v>
      </c>
      <c r="I6" s="1">
        <v>0.83</v>
      </c>
      <c r="J6" s="1">
        <v>0.85</v>
      </c>
      <c r="K6" s="1">
        <v>0.83</v>
      </c>
      <c r="L6" s="1">
        <v>0.83</v>
      </c>
      <c r="M6" s="1">
        <v>0.82</v>
      </c>
      <c r="N6" s="1">
        <v>0.78</v>
      </c>
      <c r="O6" s="1">
        <v>0.51</v>
      </c>
      <c r="P6" s="1">
        <v>0.4</v>
      </c>
      <c r="R6">
        <f t="shared" si="0"/>
        <v>0.23499999999999999</v>
      </c>
      <c r="S6">
        <f t="shared" si="1"/>
        <v>0.63500000000000001</v>
      </c>
      <c r="T6">
        <v>110</v>
      </c>
    </row>
    <row r="7" spans="3:20">
      <c r="C7" s="1" t="s">
        <v>70</v>
      </c>
      <c r="D7" s="1">
        <v>20171030</v>
      </c>
      <c r="E7" s="1">
        <v>0.56499999999999995</v>
      </c>
      <c r="F7" s="1">
        <v>0.61599999999999999</v>
      </c>
      <c r="G7" s="1">
        <v>0.64700000000000002</v>
      </c>
      <c r="H7" s="1">
        <v>0.68</v>
      </c>
      <c r="I7" s="1">
        <v>0.72699999999999998</v>
      </c>
      <c r="J7" s="1">
        <v>0.74</v>
      </c>
      <c r="K7" s="1">
        <v>0.72299999999999998</v>
      </c>
      <c r="L7" s="1">
        <v>0.77500000000000002</v>
      </c>
      <c r="M7" s="1">
        <v>0.79</v>
      </c>
      <c r="N7" s="1">
        <v>0.71699999999999997</v>
      </c>
      <c r="O7" s="1">
        <v>0.68600000000000005</v>
      </c>
      <c r="P7" s="1">
        <v>0.59299999999999997</v>
      </c>
      <c r="R7">
        <f t="shared" si="0"/>
        <v>2.7000000000000024E-2</v>
      </c>
      <c r="S7">
        <f t="shared" si="1"/>
        <v>0.62</v>
      </c>
      <c r="T7">
        <v>120</v>
      </c>
    </row>
    <row r="8" spans="3:20">
      <c r="C8" s="1" t="s">
        <v>70</v>
      </c>
      <c r="D8" s="1">
        <v>20170904</v>
      </c>
      <c r="E8" s="1">
        <v>0.71399999999999997</v>
      </c>
      <c r="F8" s="1">
        <v>0.70499999999999996</v>
      </c>
      <c r="G8" s="1">
        <v>0.70499999999999996</v>
      </c>
      <c r="H8" s="1">
        <v>0.64</v>
      </c>
      <c r="I8" s="1">
        <v>0.23499999999999999</v>
      </c>
      <c r="J8" s="1">
        <v>0.187</v>
      </c>
      <c r="K8" s="1">
        <v>0.27800000000000002</v>
      </c>
      <c r="L8" s="1">
        <v>0.23300000000000001</v>
      </c>
      <c r="M8" s="1">
        <v>-3.2000000000000001E-2</v>
      </c>
      <c r="N8" s="1">
        <v>-5.7000000000000002E-2</v>
      </c>
      <c r="O8" s="1">
        <v>-9.8000000000000004E-2</v>
      </c>
      <c r="P8" s="1">
        <v>-0.08</v>
      </c>
      <c r="R8">
        <f t="shared" si="0"/>
        <v>0.39249999999999996</v>
      </c>
      <c r="S8">
        <f t="shared" si="1"/>
        <v>0.3125</v>
      </c>
      <c r="T8">
        <v>50</v>
      </c>
    </row>
    <row r="9" spans="3:20">
      <c r="C9" s="1" t="s">
        <v>71</v>
      </c>
      <c r="D9" s="1">
        <v>20171107</v>
      </c>
      <c r="G9" s="1">
        <v>0.96</v>
      </c>
      <c r="H9" s="1">
        <v>0.9</v>
      </c>
      <c r="I9" s="1">
        <v>0.97</v>
      </c>
      <c r="J9" s="1">
        <v>0.87</v>
      </c>
      <c r="K9" s="1">
        <v>0.88</v>
      </c>
      <c r="L9" s="1">
        <v>0.88</v>
      </c>
      <c r="M9" s="1">
        <v>0.92</v>
      </c>
      <c r="N9" s="1">
        <v>0.9</v>
      </c>
      <c r="O9" s="1">
        <v>0.76</v>
      </c>
      <c r="P9" s="1">
        <v>0.7</v>
      </c>
      <c r="R9">
        <f t="shared" si="0"/>
        <v>0.13</v>
      </c>
      <c r="S9">
        <f t="shared" si="1"/>
        <v>0.83</v>
      </c>
      <c r="T9">
        <v>110</v>
      </c>
    </row>
    <row r="10" spans="3:20">
      <c r="C10" s="1" t="s">
        <v>71</v>
      </c>
      <c r="D10" s="1"/>
      <c r="E10" s="1"/>
      <c r="F10" s="1"/>
      <c r="G10" s="1">
        <v>0.99</v>
      </c>
      <c r="H10" s="1">
        <v>0.99</v>
      </c>
      <c r="I10" s="1">
        <v>0.88</v>
      </c>
      <c r="J10" s="1">
        <v>0.94</v>
      </c>
      <c r="K10" s="1">
        <v>0.98</v>
      </c>
      <c r="L10" s="1">
        <v>0.91</v>
      </c>
      <c r="M10" s="1">
        <v>0.9</v>
      </c>
      <c r="N10" s="1">
        <v>0.8</v>
      </c>
      <c r="O10" s="1">
        <v>0.74</v>
      </c>
      <c r="P10" s="1">
        <v>0.69</v>
      </c>
      <c r="R10">
        <f t="shared" si="0"/>
        <v>0.15000000000000002</v>
      </c>
      <c r="S10">
        <f t="shared" si="1"/>
        <v>0.84</v>
      </c>
      <c r="T10">
        <v>100</v>
      </c>
    </row>
    <row r="11" spans="3:20">
      <c r="C11" s="1" t="s">
        <v>74</v>
      </c>
      <c r="D11" s="1">
        <v>20171116</v>
      </c>
      <c r="E11" s="1"/>
      <c r="F11" s="1"/>
      <c r="G11" s="1">
        <v>0.82</v>
      </c>
      <c r="H11" s="1">
        <v>0.9</v>
      </c>
      <c r="I11" s="1">
        <v>0.81</v>
      </c>
      <c r="J11" s="1">
        <v>0.85</v>
      </c>
      <c r="K11" s="1">
        <v>0.82</v>
      </c>
      <c r="L11" s="1">
        <v>0.83</v>
      </c>
      <c r="M11" s="1">
        <v>0.8</v>
      </c>
      <c r="N11" s="1">
        <v>0.81</v>
      </c>
      <c r="O11" s="1">
        <v>0.64</v>
      </c>
      <c r="P11" s="1">
        <v>0.53</v>
      </c>
      <c r="R11">
        <f t="shared" si="0"/>
        <v>0.14499999999999996</v>
      </c>
      <c r="S11">
        <f t="shared" si="1"/>
        <v>0.67500000000000004</v>
      </c>
      <c r="T11">
        <v>110</v>
      </c>
    </row>
    <row r="12" spans="3:20">
      <c r="C12" s="1" t="s">
        <v>74</v>
      </c>
      <c r="D12" s="1">
        <v>20171114</v>
      </c>
      <c r="E12" s="1"/>
      <c r="F12" s="1"/>
      <c r="G12" s="1">
        <v>0.95</v>
      </c>
      <c r="H12" s="1">
        <v>0.87</v>
      </c>
      <c r="I12" s="1">
        <v>0.89</v>
      </c>
      <c r="J12" s="1">
        <v>0.9</v>
      </c>
      <c r="K12" s="1">
        <v>0.89</v>
      </c>
      <c r="L12" s="1">
        <v>0.94</v>
      </c>
      <c r="M12" s="1">
        <v>0.97</v>
      </c>
      <c r="N12" s="1">
        <v>0.86</v>
      </c>
      <c r="O12" s="1">
        <v>0.73</v>
      </c>
      <c r="P12" s="1">
        <v>0.66</v>
      </c>
      <c r="R12">
        <f t="shared" si="0"/>
        <v>0.14499999999999996</v>
      </c>
      <c r="S12">
        <f t="shared" si="1"/>
        <v>0.80499999999999994</v>
      </c>
      <c r="T12">
        <v>110</v>
      </c>
    </row>
    <row r="13" spans="3:20">
      <c r="C13" s="1" t="s">
        <v>74</v>
      </c>
      <c r="D13" s="1">
        <v>20171113</v>
      </c>
      <c r="E13" s="1"/>
      <c r="F13" s="1"/>
      <c r="G13" s="1">
        <v>0.97</v>
      </c>
      <c r="H13" s="1">
        <v>0.98</v>
      </c>
      <c r="I13" s="1">
        <v>0.95</v>
      </c>
      <c r="J13" s="1">
        <v>0.86</v>
      </c>
      <c r="K13" s="1">
        <v>0.9</v>
      </c>
      <c r="L13" s="1">
        <v>0.86</v>
      </c>
      <c r="M13" s="1">
        <v>0.92</v>
      </c>
      <c r="N13" s="1">
        <v>0.91</v>
      </c>
      <c r="O13" s="1">
        <v>0.91</v>
      </c>
      <c r="P13" s="1">
        <v>0.66</v>
      </c>
      <c r="R13">
        <f t="shared" si="0"/>
        <v>0.15499999999999997</v>
      </c>
      <c r="S13">
        <f t="shared" si="1"/>
        <v>0.81499999999999995</v>
      </c>
      <c r="T13">
        <v>120</v>
      </c>
    </row>
    <row r="14" spans="3:20">
      <c r="C14" s="1" t="s">
        <v>70</v>
      </c>
      <c r="D14" s="1">
        <v>20171113</v>
      </c>
      <c r="E14" s="1"/>
      <c r="F14" s="1"/>
      <c r="G14" s="1">
        <v>0.94399999999999995</v>
      </c>
      <c r="H14" s="1">
        <v>0.91800000000000004</v>
      </c>
      <c r="I14" s="1">
        <v>0.95</v>
      </c>
      <c r="J14" s="1">
        <v>0.91</v>
      </c>
      <c r="K14" s="1">
        <v>0.93500000000000005</v>
      </c>
      <c r="L14" s="1">
        <v>0.92300000000000004</v>
      </c>
      <c r="M14" s="1">
        <v>0.93300000000000005</v>
      </c>
      <c r="N14" s="1">
        <v>0.90500000000000003</v>
      </c>
      <c r="O14" s="1">
        <v>0.79800000000000004</v>
      </c>
      <c r="P14" s="1">
        <v>0.746</v>
      </c>
      <c r="R14">
        <f t="shared" si="0"/>
        <v>9.8999999999999977E-2</v>
      </c>
      <c r="S14">
        <f t="shared" si="1"/>
        <v>0.84499999999999997</v>
      </c>
      <c r="T14">
        <v>110</v>
      </c>
    </row>
    <row r="15" spans="3:20">
      <c r="C15" s="1" t="s">
        <v>70</v>
      </c>
      <c r="D15" s="1">
        <v>20171114</v>
      </c>
      <c r="E15" s="1"/>
      <c r="F15" s="1"/>
      <c r="G15" s="1">
        <v>0.81699999999999995</v>
      </c>
      <c r="H15" s="1">
        <v>0.92700000000000005</v>
      </c>
      <c r="I15" s="1">
        <v>0.92700000000000005</v>
      </c>
      <c r="J15" s="1">
        <v>0.90500000000000003</v>
      </c>
      <c r="K15" s="1">
        <v>0.89100000000000001</v>
      </c>
      <c r="L15" s="1">
        <v>0.94299999999999995</v>
      </c>
      <c r="M15" s="1">
        <v>0.94399999999999995</v>
      </c>
      <c r="N15" s="1">
        <v>0.91200000000000003</v>
      </c>
      <c r="O15" s="1">
        <v>0.91100000000000003</v>
      </c>
      <c r="P15" s="1">
        <v>0.88700000000000001</v>
      </c>
      <c r="R15">
        <f>(H15-P15)/2</f>
        <v>2.0000000000000018E-2</v>
      </c>
      <c r="S15">
        <f>H15-R15</f>
        <v>0.90700000000000003</v>
      </c>
      <c r="T15">
        <v>60</v>
      </c>
    </row>
    <row r="16" spans="3:20">
      <c r="C16" s="1" t="s">
        <v>71</v>
      </c>
      <c r="D16" s="1">
        <v>20171116</v>
      </c>
      <c r="E16" s="1"/>
      <c r="F16" s="1"/>
      <c r="G16" s="1">
        <v>0.78</v>
      </c>
      <c r="H16" s="1">
        <v>0.81</v>
      </c>
      <c r="I16" s="1">
        <v>0.89</v>
      </c>
      <c r="J16" s="1">
        <v>0.9</v>
      </c>
      <c r="K16" s="1">
        <v>0.53</v>
      </c>
      <c r="L16" s="1">
        <v>0.39</v>
      </c>
      <c r="M16" s="1">
        <v>0.13</v>
      </c>
      <c r="N16" s="1">
        <v>0</v>
      </c>
      <c r="O16" s="1">
        <v>-0.11</v>
      </c>
      <c r="P16" s="1">
        <v>0.09</v>
      </c>
      <c r="R16">
        <f t="shared" si="0"/>
        <v>0.34500000000000003</v>
      </c>
      <c r="S16">
        <f t="shared" si="1"/>
        <v>0.435</v>
      </c>
      <c r="T16">
        <v>80</v>
      </c>
    </row>
    <row r="17" spans="3:21">
      <c r="C17" s="1" t="s">
        <v>71</v>
      </c>
      <c r="D17" s="1">
        <v>20171115</v>
      </c>
      <c r="E17" s="1"/>
      <c r="F17" s="1"/>
      <c r="G17" s="1">
        <v>0.96</v>
      </c>
      <c r="H17" s="1">
        <v>0.96</v>
      </c>
      <c r="I17" s="1">
        <v>0.99</v>
      </c>
      <c r="J17" s="1">
        <v>0.98</v>
      </c>
      <c r="K17" s="1">
        <v>0.97</v>
      </c>
      <c r="L17" s="1">
        <v>0.92</v>
      </c>
      <c r="M17" s="1">
        <v>0.93</v>
      </c>
      <c r="N17" s="1">
        <v>0.87</v>
      </c>
      <c r="O17" s="1">
        <v>0.75</v>
      </c>
      <c r="P17" s="1">
        <v>0.56999999999999995</v>
      </c>
      <c r="R17">
        <f t="shared" si="0"/>
        <v>0.19500000000000001</v>
      </c>
      <c r="S17">
        <f t="shared" si="1"/>
        <v>0.7649999999999999</v>
      </c>
      <c r="T17">
        <v>110</v>
      </c>
    </row>
    <row r="18" spans="3:21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S18">
        <f t="shared" si="1"/>
        <v>0</v>
      </c>
      <c r="T18">
        <f>AVERAGE(T4:T17)</f>
        <v>99.285714285714292</v>
      </c>
      <c r="U18" s="1">
        <f>STDEV(T4:T17)/SQRT(COUNT(T4:T17))</f>
        <v>5.7859516977473593</v>
      </c>
    </row>
    <row r="19" spans="3:21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3:21">
      <c r="C20" s="1"/>
      <c r="D20" s="1"/>
      <c r="E20" s="1">
        <f>AVERAGE(E4:E19)</f>
        <v>0.62580000000000002</v>
      </c>
      <c r="F20" s="1">
        <f t="shared" ref="F20:P20" si="2">AVERAGE(F4:F19)</f>
        <v>0.73020000000000007</v>
      </c>
      <c r="G20" s="1">
        <f t="shared" si="2"/>
        <v>0.85950000000000004</v>
      </c>
      <c r="H20" s="1">
        <f t="shared" si="2"/>
        <v>0.86178571428571438</v>
      </c>
      <c r="I20" s="1">
        <f t="shared" si="2"/>
        <v>0.8363571428571428</v>
      </c>
      <c r="J20" s="1">
        <f t="shared" si="2"/>
        <v>0.83371428571428563</v>
      </c>
      <c r="K20" s="1">
        <f t="shared" si="2"/>
        <v>0.78764285714285709</v>
      </c>
      <c r="L20" s="1">
        <f t="shared" si="2"/>
        <v>0.76885714285714279</v>
      </c>
      <c r="M20" s="1">
        <f t="shared" si="2"/>
        <v>0.71035714285714291</v>
      </c>
      <c r="N20" s="1">
        <f t="shared" si="2"/>
        <v>0.65264285714285719</v>
      </c>
      <c r="O20" s="1">
        <f t="shared" si="2"/>
        <v>0.55907142857142866</v>
      </c>
      <c r="P20" s="1">
        <f t="shared" si="2"/>
        <v>0.4875714285714286</v>
      </c>
      <c r="R20" s="1"/>
    </row>
    <row r="21" spans="3:21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R21" s="1"/>
    </row>
    <row r="22" spans="3:21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tabSelected="1" topLeftCell="B1" zoomScale="110" zoomScaleNormal="110" workbookViewId="0">
      <selection activeCell="D21" sqref="D21"/>
    </sheetView>
  </sheetViews>
  <sheetFormatPr defaultRowHeight="14.4"/>
  <cols>
    <col min="2" max="2" width="23.33203125" customWidth="1"/>
    <col min="9" max="9" width="21.77734375" customWidth="1"/>
    <col min="10" max="11" width="12.33203125" customWidth="1"/>
    <col min="12" max="12" width="10.44140625" customWidth="1"/>
  </cols>
  <sheetData>
    <row r="1" spans="2:13">
      <c r="C1" t="s">
        <v>128</v>
      </c>
      <c r="D1" t="s">
        <v>129</v>
      </c>
    </row>
    <row r="2" spans="2:13">
      <c r="B2" t="s">
        <v>81</v>
      </c>
      <c r="C2">
        <v>0.8</v>
      </c>
      <c r="D2">
        <v>106</v>
      </c>
      <c r="J2" t="s">
        <v>134</v>
      </c>
      <c r="K2" t="s">
        <v>132</v>
      </c>
      <c r="L2" t="s">
        <v>133</v>
      </c>
      <c r="M2" t="s">
        <v>133</v>
      </c>
    </row>
    <row r="3" spans="2:13">
      <c r="B3" t="s">
        <v>93</v>
      </c>
      <c r="C3">
        <v>0.91</v>
      </c>
      <c r="D3">
        <v>100</v>
      </c>
      <c r="I3" t="s">
        <v>130</v>
      </c>
      <c r="J3">
        <f>AVERAGE(D6:D13)</f>
        <v>82.125</v>
      </c>
      <c r="K3">
        <f>AVERAGE(C6:C13)</f>
        <v>0.72125000000000006</v>
      </c>
      <c r="L3">
        <f>_xlfn.STDEV.P(D6:D13)</f>
        <v>5.8403231931118329</v>
      </c>
      <c r="M3">
        <f>_xlfn.STDEV.P(C6:C13)</f>
        <v>9.778004653302215E-2</v>
      </c>
    </row>
    <row r="4" spans="2:13">
      <c r="B4" t="s">
        <v>86</v>
      </c>
      <c r="C4">
        <v>0.86</v>
      </c>
      <c r="D4">
        <v>99</v>
      </c>
      <c r="I4" t="s">
        <v>131</v>
      </c>
      <c r="J4">
        <f>AVERAGE(D2:D4)</f>
        <v>101.66666666666667</v>
      </c>
      <c r="K4">
        <f>AVERAGE(C2:C4)</f>
        <v>0.85666666666666658</v>
      </c>
      <c r="L4">
        <f>_xlfn.STDEV.P(D2:D4)</f>
        <v>3.0912061651652345</v>
      </c>
      <c r="M4">
        <f>_xlfn.STDEV.P(C2:C4)</f>
        <v>4.4969125210773467E-2</v>
      </c>
    </row>
    <row r="5" spans="2:13">
      <c r="B5" t="s">
        <v>85</v>
      </c>
      <c r="C5">
        <v>0.73</v>
      </c>
      <c r="D5">
        <v>94</v>
      </c>
    </row>
    <row r="6" spans="2:13">
      <c r="B6" t="s">
        <v>83</v>
      </c>
      <c r="C6">
        <v>0.83</v>
      </c>
      <c r="D6">
        <v>91</v>
      </c>
      <c r="I6" t="s">
        <v>137</v>
      </c>
      <c r="J6" t="s">
        <v>138</v>
      </c>
    </row>
    <row r="7" spans="2:13">
      <c r="B7" t="s">
        <v>126</v>
      </c>
      <c r="C7">
        <v>0.77</v>
      </c>
      <c r="D7">
        <v>91</v>
      </c>
      <c r="H7" t="s">
        <v>100</v>
      </c>
      <c r="I7">
        <f>_xlfn.T.TEST(C2:C5,C6:C13,2,2)</f>
        <v>0.11211634152349832</v>
      </c>
      <c r="J7">
        <f>_xlfn.T.TEST(C2:C4,C6:C133,2,2)</f>
        <v>6.6345225032561392E-2</v>
      </c>
    </row>
    <row r="8" spans="2:13">
      <c r="B8" t="s">
        <v>84</v>
      </c>
      <c r="C8">
        <v>0.69</v>
      </c>
      <c r="D8">
        <v>85</v>
      </c>
    </row>
    <row r="9" spans="2:13">
      <c r="B9" t="s">
        <v>88</v>
      </c>
      <c r="C9">
        <v>0.81</v>
      </c>
      <c r="D9">
        <v>81</v>
      </c>
    </row>
    <row r="10" spans="2:13">
      <c r="B10" t="s">
        <v>77</v>
      </c>
      <c r="C10">
        <v>0.76</v>
      </c>
      <c r="D10">
        <v>80</v>
      </c>
    </row>
    <row r="11" spans="2:13">
      <c r="B11" t="s">
        <v>127</v>
      </c>
      <c r="C11">
        <v>0.5</v>
      </c>
      <c r="D11">
        <v>77</v>
      </c>
    </row>
    <row r="12" spans="2:13">
      <c r="B12" t="s">
        <v>92</v>
      </c>
      <c r="C12">
        <v>0.67</v>
      </c>
      <c r="D12">
        <v>76</v>
      </c>
    </row>
    <row r="13" spans="2:13">
      <c r="B13" t="s">
        <v>78</v>
      </c>
      <c r="C13">
        <v>0.74</v>
      </c>
      <c r="D13">
        <v>76</v>
      </c>
    </row>
    <row r="15" spans="2:13">
      <c r="B15" t="s">
        <v>104</v>
      </c>
      <c r="C15" t="s">
        <v>100</v>
      </c>
      <c r="D15">
        <f>_xlfn.T.TEST(D2:D4,D6:D13,2,2)</f>
        <v>7.5245265839728138E-4</v>
      </c>
    </row>
  </sheetData>
  <autoFilter ref="C1:D13"/>
  <sortState ref="B2:D15">
    <sortCondition descending="1" ref="D2:D1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22"/>
  <sheetViews>
    <sheetView topLeftCell="M1" zoomScale="80" zoomScaleNormal="80" workbookViewId="0">
      <selection activeCell="S27" sqref="S27"/>
    </sheetView>
  </sheetViews>
  <sheetFormatPr defaultRowHeight="14.4"/>
  <cols>
    <col min="1" max="1" width="8.5546875" style="1"/>
    <col min="2" max="2" width="9.44140625" style="1" bestFit="1" customWidth="1"/>
    <col min="3" max="15" width="8.5546875" style="1"/>
    <col min="29" max="29" width="12.109375" customWidth="1"/>
    <col min="30" max="30" width="12.33203125" customWidth="1"/>
  </cols>
  <sheetData>
    <row r="2" spans="1:39">
      <c r="B2" s="2" t="s">
        <v>0</v>
      </c>
      <c r="C2" s="1">
        <v>10</v>
      </c>
      <c r="D2" s="1">
        <v>20</v>
      </c>
      <c r="E2" s="1">
        <v>30</v>
      </c>
      <c r="F2" s="1">
        <v>40</v>
      </c>
      <c r="G2" s="1">
        <v>50</v>
      </c>
      <c r="H2" s="1">
        <v>60</v>
      </c>
      <c r="I2" s="1">
        <v>70</v>
      </c>
      <c r="J2" s="1">
        <v>80</v>
      </c>
      <c r="K2" s="1">
        <v>90</v>
      </c>
      <c r="L2" s="1">
        <v>100</v>
      </c>
      <c r="M2" s="1">
        <v>110</v>
      </c>
      <c r="N2" s="1">
        <v>120</v>
      </c>
      <c r="P2" t="s">
        <v>75</v>
      </c>
      <c r="Q2" t="s">
        <v>89</v>
      </c>
      <c r="R2" t="s">
        <v>90</v>
      </c>
    </row>
    <row r="3" spans="1:39">
      <c r="A3" s="1" t="s">
        <v>11</v>
      </c>
      <c r="B3" s="1">
        <v>20170818</v>
      </c>
      <c r="C3" s="1">
        <v>-0.19</v>
      </c>
      <c r="D3" s="1">
        <v>0.41</v>
      </c>
      <c r="E3" s="1">
        <v>0.63</v>
      </c>
      <c r="F3" s="1">
        <v>0.62</v>
      </c>
      <c r="G3" s="1">
        <v>0.61</v>
      </c>
      <c r="H3" s="1">
        <v>0.57999999999999996</v>
      </c>
      <c r="I3" s="1">
        <v>0.66</v>
      </c>
      <c r="J3" s="1">
        <v>0.53</v>
      </c>
      <c r="K3" s="1">
        <v>0.39</v>
      </c>
      <c r="L3" s="1">
        <v>0.38</v>
      </c>
      <c r="M3" s="1">
        <v>0.4</v>
      </c>
      <c r="N3" s="1">
        <v>0.17</v>
      </c>
      <c r="O3" s="1" t="s">
        <v>15</v>
      </c>
      <c r="P3">
        <f>(E3-N3)/2</f>
        <v>0.22999999999999998</v>
      </c>
      <c r="Q3">
        <f>E3-P3</f>
        <v>0.4</v>
      </c>
      <c r="R3">
        <v>90</v>
      </c>
      <c r="T3" s="1">
        <v>0.63</v>
      </c>
      <c r="V3">
        <v>90</v>
      </c>
    </row>
    <row r="4" spans="1:39">
      <c r="A4" s="1" t="s">
        <v>19</v>
      </c>
      <c r="B4" s="1">
        <v>20170822</v>
      </c>
      <c r="C4" s="1">
        <v>0.54</v>
      </c>
      <c r="D4" s="1">
        <v>0.56999999999999995</v>
      </c>
      <c r="E4" s="1">
        <v>0.54</v>
      </c>
      <c r="F4" s="1">
        <v>0.51</v>
      </c>
      <c r="G4" s="1">
        <v>0.62</v>
      </c>
      <c r="H4" s="1">
        <v>0.8</v>
      </c>
      <c r="I4" s="1">
        <v>0.8</v>
      </c>
      <c r="J4" s="1">
        <v>0.73</v>
      </c>
      <c r="K4" s="1">
        <v>0.66</v>
      </c>
      <c r="L4" s="1">
        <v>0.59</v>
      </c>
      <c r="M4" s="1">
        <v>0.45</v>
      </c>
      <c r="N4" s="1">
        <v>0.38</v>
      </c>
      <c r="P4">
        <f t="shared" ref="P4:P17" si="0">(E4-N4)/2</f>
        <v>8.0000000000000016E-2</v>
      </c>
      <c r="Q4">
        <f t="shared" ref="Q4:Q17" si="1">E4-P4</f>
        <v>0.46</v>
      </c>
      <c r="R4">
        <v>110</v>
      </c>
      <c r="T4" s="1">
        <v>0.54</v>
      </c>
      <c r="V4">
        <v>110</v>
      </c>
    </row>
    <row r="5" spans="1:39">
      <c r="A5" s="1" t="s">
        <v>24</v>
      </c>
      <c r="B5" s="1">
        <v>20170823</v>
      </c>
      <c r="C5" s="1">
        <v>0.92</v>
      </c>
      <c r="D5" s="1">
        <v>0.88</v>
      </c>
      <c r="E5" s="1">
        <v>0.95</v>
      </c>
      <c r="F5" s="1">
        <v>0.95</v>
      </c>
      <c r="G5" s="1">
        <v>0.96</v>
      </c>
      <c r="H5" s="1">
        <v>0.93</v>
      </c>
      <c r="I5" s="1">
        <v>0.9</v>
      </c>
      <c r="J5" s="1">
        <v>0.91</v>
      </c>
      <c r="K5" s="1">
        <v>0.87</v>
      </c>
      <c r="L5" s="1">
        <v>0.91</v>
      </c>
      <c r="M5" s="1">
        <v>0.85</v>
      </c>
      <c r="N5" s="1">
        <v>0.79</v>
      </c>
      <c r="P5">
        <f t="shared" si="0"/>
        <v>7.999999999999996E-2</v>
      </c>
      <c r="Q5">
        <f t="shared" si="1"/>
        <v>0.87</v>
      </c>
      <c r="R5">
        <v>110</v>
      </c>
      <c r="U5" s="1">
        <v>0.95</v>
      </c>
      <c r="W5">
        <v>110</v>
      </c>
    </row>
    <row r="6" spans="1:39">
      <c r="A6" s="1" t="s">
        <v>27</v>
      </c>
      <c r="B6" s="1">
        <v>20170824</v>
      </c>
      <c r="C6" s="1">
        <v>0.76</v>
      </c>
      <c r="D6" s="1">
        <v>0.91</v>
      </c>
      <c r="E6" s="1">
        <v>0.88</v>
      </c>
      <c r="F6" s="1">
        <v>0.8</v>
      </c>
      <c r="G6" s="1">
        <v>0.73</v>
      </c>
      <c r="H6" s="1">
        <v>0.72</v>
      </c>
      <c r="I6" s="1">
        <v>0.59</v>
      </c>
      <c r="J6" s="1">
        <v>0.49</v>
      </c>
      <c r="K6" s="1">
        <v>0.35</v>
      </c>
      <c r="L6" s="1">
        <v>0.27</v>
      </c>
      <c r="M6" s="1">
        <v>0.26</v>
      </c>
      <c r="N6" s="1">
        <v>0.12</v>
      </c>
      <c r="P6">
        <f t="shared" si="0"/>
        <v>0.38</v>
      </c>
      <c r="Q6">
        <f t="shared" si="1"/>
        <v>0.5</v>
      </c>
      <c r="R6">
        <v>80</v>
      </c>
      <c r="U6" s="1">
        <v>0.88</v>
      </c>
      <c r="W6">
        <v>80</v>
      </c>
    </row>
    <row r="7" spans="1:39">
      <c r="A7" s="1" t="s">
        <v>32</v>
      </c>
      <c r="B7" s="1">
        <v>20170828</v>
      </c>
      <c r="C7" s="1">
        <v>0.56000000000000005</v>
      </c>
      <c r="D7" s="1">
        <v>0.7</v>
      </c>
      <c r="E7" s="1">
        <v>0.79</v>
      </c>
      <c r="F7" s="1">
        <v>0.87</v>
      </c>
      <c r="G7" s="1">
        <v>0.91</v>
      </c>
      <c r="H7" s="1">
        <v>0.92</v>
      </c>
      <c r="I7" s="1">
        <v>0.94</v>
      </c>
      <c r="J7" s="1">
        <v>0.92</v>
      </c>
      <c r="K7" s="1">
        <v>0.86</v>
      </c>
      <c r="L7" s="1">
        <v>0.87</v>
      </c>
      <c r="M7" s="1">
        <v>0.77</v>
      </c>
      <c r="N7" s="1">
        <v>0.73</v>
      </c>
      <c r="P7">
        <f t="shared" si="0"/>
        <v>3.0000000000000027E-2</v>
      </c>
      <c r="Q7">
        <f t="shared" si="1"/>
        <v>0.76</v>
      </c>
      <c r="R7">
        <v>120</v>
      </c>
      <c r="T7" s="1">
        <v>0.79</v>
      </c>
      <c r="V7">
        <v>120</v>
      </c>
    </row>
    <row r="8" spans="1:39">
      <c r="A8" s="1" t="s">
        <v>40</v>
      </c>
      <c r="B8" s="1">
        <v>20170901</v>
      </c>
      <c r="C8" s="1">
        <v>1</v>
      </c>
      <c r="D8" s="1">
        <v>0.78600000000000003</v>
      </c>
      <c r="E8" s="1">
        <v>0.93799999999999994</v>
      </c>
      <c r="F8" s="1">
        <v>1</v>
      </c>
      <c r="G8" s="1">
        <v>0.65</v>
      </c>
      <c r="H8" s="1">
        <v>0.72699999999999998</v>
      </c>
      <c r="I8" s="1">
        <v>0.63800000000000001</v>
      </c>
      <c r="J8" s="1">
        <v>0.65800000000000003</v>
      </c>
      <c r="K8" s="1">
        <v>0.73299999999999998</v>
      </c>
      <c r="L8" s="1">
        <v>0.66100000000000003</v>
      </c>
      <c r="M8" s="1">
        <v>0.66100000000000003</v>
      </c>
      <c r="N8" s="1">
        <v>0.25</v>
      </c>
      <c r="P8">
        <f t="shared" si="0"/>
        <v>0.34399999999999997</v>
      </c>
      <c r="Q8">
        <f t="shared" si="1"/>
        <v>0.59399999999999997</v>
      </c>
      <c r="R8">
        <v>120</v>
      </c>
      <c r="U8" s="1">
        <v>0.93799999999999994</v>
      </c>
      <c r="W8">
        <v>120</v>
      </c>
    </row>
    <row r="9" spans="1:39">
      <c r="A9" s="1" t="s">
        <v>42</v>
      </c>
      <c r="B9" s="1">
        <v>20170901</v>
      </c>
      <c r="C9" s="1">
        <v>0.8</v>
      </c>
      <c r="D9" s="1">
        <v>0.95</v>
      </c>
      <c r="E9" s="1">
        <v>0.95</v>
      </c>
      <c r="F9" s="1">
        <v>0.91</v>
      </c>
      <c r="G9" s="1">
        <v>0.87</v>
      </c>
      <c r="H9" s="1">
        <v>0.79</v>
      </c>
      <c r="I9" s="1">
        <v>0.86</v>
      </c>
      <c r="J9" s="1">
        <v>0.85</v>
      </c>
      <c r="K9" s="1">
        <v>0.77</v>
      </c>
      <c r="L9" s="1">
        <v>0.69</v>
      </c>
      <c r="M9" s="1">
        <v>0.61</v>
      </c>
      <c r="N9" s="1">
        <v>0.57999999999999996</v>
      </c>
      <c r="P9">
        <f t="shared" si="0"/>
        <v>0.185</v>
      </c>
      <c r="Q9">
        <f t="shared" si="1"/>
        <v>0.7649999999999999</v>
      </c>
      <c r="R9">
        <v>100</v>
      </c>
      <c r="U9" s="1">
        <v>0.95</v>
      </c>
      <c r="W9">
        <v>100</v>
      </c>
    </row>
    <row r="10" spans="1:39">
      <c r="A10" s="1" t="s">
        <v>44</v>
      </c>
      <c r="B10" s="1">
        <v>20170904</v>
      </c>
      <c r="C10" s="1">
        <v>0.6</v>
      </c>
      <c r="D10" s="1">
        <v>0.9</v>
      </c>
      <c r="E10" s="1">
        <v>0.97</v>
      </c>
      <c r="F10" s="1">
        <v>1</v>
      </c>
      <c r="G10" s="1">
        <v>0.95</v>
      </c>
      <c r="H10" s="1">
        <v>0.84</v>
      </c>
      <c r="I10" s="1">
        <v>0.96</v>
      </c>
      <c r="J10" s="1">
        <v>0.86</v>
      </c>
      <c r="K10" s="1">
        <v>0.84</v>
      </c>
      <c r="L10" s="1">
        <v>0.66</v>
      </c>
      <c r="M10" s="1">
        <v>0.49</v>
      </c>
      <c r="N10" s="1">
        <v>0.41</v>
      </c>
      <c r="P10">
        <f t="shared" si="0"/>
        <v>0.28000000000000003</v>
      </c>
      <c r="Q10">
        <f t="shared" si="1"/>
        <v>0.69</v>
      </c>
      <c r="R10">
        <v>100</v>
      </c>
      <c r="U10" s="1">
        <v>0.97</v>
      </c>
      <c r="W10">
        <v>100</v>
      </c>
    </row>
    <row r="11" spans="1:39">
      <c r="A11" s="1" t="s">
        <v>44</v>
      </c>
      <c r="B11" s="1">
        <v>20170905</v>
      </c>
      <c r="C11" s="1">
        <v>0.67</v>
      </c>
      <c r="D11" s="1">
        <v>0.73</v>
      </c>
      <c r="E11" s="1">
        <v>0.83</v>
      </c>
      <c r="F11" s="1">
        <v>0.91</v>
      </c>
      <c r="G11" s="1">
        <v>0.97</v>
      </c>
      <c r="H11" s="1">
        <v>0.92</v>
      </c>
      <c r="I11" s="1">
        <v>0.84</v>
      </c>
      <c r="J11" s="1">
        <v>0.67</v>
      </c>
      <c r="K11" s="1">
        <v>0.6</v>
      </c>
      <c r="L11" s="1">
        <v>0.49</v>
      </c>
      <c r="M11" s="1">
        <v>0.26</v>
      </c>
      <c r="N11" s="1">
        <v>0.26</v>
      </c>
      <c r="P11">
        <f t="shared" si="0"/>
        <v>0.28499999999999998</v>
      </c>
      <c r="Q11">
        <f t="shared" si="1"/>
        <v>0.54499999999999993</v>
      </c>
      <c r="R11">
        <v>100</v>
      </c>
      <c r="T11" s="1">
        <v>0.83</v>
      </c>
      <c r="U11" s="1"/>
      <c r="V11">
        <v>100</v>
      </c>
      <c r="AD11" t="s">
        <v>135</v>
      </c>
      <c r="AE11" t="s">
        <v>136</v>
      </c>
      <c r="AG11" t="s">
        <v>135</v>
      </c>
      <c r="AH11" t="s">
        <v>136</v>
      </c>
      <c r="AJ11" t="s">
        <v>135</v>
      </c>
      <c r="AK11" t="s">
        <v>136</v>
      </c>
      <c r="AL11" t="s">
        <v>135</v>
      </c>
      <c r="AM11" t="s">
        <v>136</v>
      </c>
    </row>
    <row r="12" spans="1:39">
      <c r="A12" s="1" t="s">
        <v>47</v>
      </c>
      <c r="B12" s="1">
        <v>20170905</v>
      </c>
      <c r="C12" s="1">
        <v>0.5</v>
      </c>
      <c r="D12" s="1">
        <v>0.625</v>
      </c>
      <c r="E12" s="1">
        <v>0.68799999999999994</v>
      </c>
      <c r="F12" s="1">
        <v>0.73899999999999999</v>
      </c>
      <c r="G12" s="1">
        <v>0.74</v>
      </c>
      <c r="H12" s="1">
        <v>0.71199999999999997</v>
      </c>
      <c r="I12" s="1">
        <v>0.71499999999999997</v>
      </c>
      <c r="J12" s="1">
        <v>0.61799999999999999</v>
      </c>
      <c r="K12" s="1">
        <v>0.876</v>
      </c>
      <c r="L12" s="1">
        <v>0.253</v>
      </c>
      <c r="M12" s="1">
        <v>6.6000000000000003E-2</v>
      </c>
      <c r="N12" s="1">
        <v>4.3999999999999997E-2</v>
      </c>
      <c r="P12">
        <f t="shared" si="0"/>
        <v>0.32199999999999995</v>
      </c>
      <c r="Q12">
        <f t="shared" si="1"/>
        <v>0.36599999999999999</v>
      </c>
      <c r="R12">
        <v>100</v>
      </c>
      <c r="T12" s="1">
        <v>0.68799999999999994</v>
      </c>
      <c r="V12">
        <v>100</v>
      </c>
      <c r="AC12" t="s">
        <v>81</v>
      </c>
      <c r="AD12">
        <v>0.70974999999999988</v>
      </c>
      <c r="AE12">
        <v>0.9168571428571427</v>
      </c>
      <c r="AF12" t="s">
        <v>81</v>
      </c>
      <c r="AG12">
        <v>105</v>
      </c>
      <c r="AH12">
        <v>101.42857142857143</v>
      </c>
      <c r="AJ12">
        <v>4.3204937989385725E-2</v>
      </c>
      <c r="AK12">
        <v>2.9158875149772129E-2</v>
      </c>
      <c r="AL12">
        <v>0</v>
      </c>
      <c r="AM12">
        <v>16.763054614240211</v>
      </c>
    </row>
    <row r="13" spans="1:39">
      <c r="A13" s="1" t="s">
        <v>49</v>
      </c>
      <c r="B13" s="1">
        <v>20170905</v>
      </c>
      <c r="C13" s="1">
        <v>0.63</v>
      </c>
      <c r="D13" s="1">
        <v>0.84</v>
      </c>
      <c r="E13" s="1">
        <v>0.88</v>
      </c>
      <c r="F13" s="1">
        <v>0.93</v>
      </c>
      <c r="G13" s="1">
        <v>0.77</v>
      </c>
      <c r="H13" s="1">
        <v>0.73</v>
      </c>
      <c r="I13" s="1">
        <v>0.69</v>
      </c>
      <c r="J13" s="1">
        <v>0.72</v>
      </c>
      <c r="K13" s="1">
        <v>0.75</v>
      </c>
      <c r="L13" s="1">
        <v>0.57999999999999996</v>
      </c>
      <c r="M13" s="1">
        <v>0.41</v>
      </c>
      <c r="N13" s="1">
        <v>0.27</v>
      </c>
      <c r="P13">
        <f t="shared" si="0"/>
        <v>0.30499999999999999</v>
      </c>
      <c r="Q13">
        <f t="shared" si="1"/>
        <v>0.57499999999999996</v>
      </c>
      <c r="R13">
        <v>110</v>
      </c>
      <c r="U13" s="1">
        <v>0.88</v>
      </c>
      <c r="W13">
        <v>110</v>
      </c>
      <c r="AC13" t="s">
        <v>79</v>
      </c>
      <c r="AD13">
        <v>0.80999999999999994</v>
      </c>
      <c r="AE13">
        <v>0.94439999999999991</v>
      </c>
      <c r="AF13" t="s">
        <v>79</v>
      </c>
      <c r="AG13">
        <v>110</v>
      </c>
      <c r="AH13">
        <v>97</v>
      </c>
      <c r="AJ13">
        <v>8.8235126225331362E-2</v>
      </c>
      <c r="AK13">
        <v>4.2518663369088598E-2</v>
      </c>
      <c r="AL13">
        <v>10</v>
      </c>
      <c r="AM13">
        <v>12.453996981544782</v>
      </c>
    </row>
    <row r="14" spans="1:39">
      <c r="A14" s="1" t="s">
        <v>57</v>
      </c>
      <c r="B14" s="1">
        <v>20170905</v>
      </c>
      <c r="C14" s="1">
        <v>0.63</v>
      </c>
      <c r="D14" s="1">
        <v>0.71</v>
      </c>
      <c r="E14" s="1">
        <v>0.78</v>
      </c>
      <c r="F14" s="1">
        <v>0.89</v>
      </c>
      <c r="G14" s="1">
        <v>0.87</v>
      </c>
      <c r="H14" s="1">
        <v>0.84</v>
      </c>
      <c r="I14" s="1">
        <v>0.8</v>
      </c>
      <c r="J14" s="1">
        <v>0.73</v>
      </c>
      <c r="K14" s="1">
        <v>0.64</v>
      </c>
      <c r="L14" s="1">
        <v>0.31</v>
      </c>
      <c r="M14" s="1">
        <v>0.21</v>
      </c>
      <c r="N14" s="1">
        <v>0.15</v>
      </c>
      <c r="P14">
        <f t="shared" si="0"/>
        <v>0.315</v>
      </c>
      <c r="Q14">
        <f t="shared" si="1"/>
        <v>0.46500000000000002</v>
      </c>
      <c r="R14">
        <v>100</v>
      </c>
      <c r="T14" s="1">
        <v>0.78</v>
      </c>
      <c r="V14">
        <v>100</v>
      </c>
    </row>
    <row r="15" spans="1:39">
      <c r="A15" s="1" t="s">
        <v>50</v>
      </c>
      <c r="B15" s="1">
        <v>20170906</v>
      </c>
      <c r="C15" s="1">
        <v>0.7</v>
      </c>
      <c r="D15" s="1">
        <v>0.88</v>
      </c>
      <c r="E15" s="1">
        <v>0.73</v>
      </c>
      <c r="F15" s="1">
        <v>0.78</v>
      </c>
      <c r="G15" s="1">
        <v>0.71</v>
      </c>
      <c r="H15" s="1">
        <v>0.8</v>
      </c>
      <c r="I15" s="1">
        <v>0.79</v>
      </c>
      <c r="J15" s="1">
        <v>0.74</v>
      </c>
      <c r="K15" s="1">
        <v>0.68</v>
      </c>
      <c r="L15" s="1">
        <v>0.71</v>
      </c>
      <c r="M15" s="1">
        <v>0.62</v>
      </c>
      <c r="N15" s="1">
        <v>0.36</v>
      </c>
      <c r="P15">
        <f t="shared" si="0"/>
        <v>0.185</v>
      </c>
      <c r="Q15">
        <f t="shared" si="1"/>
        <v>0.54499999999999993</v>
      </c>
      <c r="R15">
        <v>120</v>
      </c>
      <c r="T15" s="1">
        <v>0.73</v>
      </c>
      <c r="V15">
        <v>120</v>
      </c>
    </row>
    <row r="16" spans="1:39">
      <c r="A16" s="1" t="s">
        <v>68</v>
      </c>
      <c r="B16" s="1">
        <v>20170913</v>
      </c>
      <c r="C16" s="1">
        <v>0.75</v>
      </c>
      <c r="D16" s="1">
        <v>0.76</v>
      </c>
      <c r="E16" s="1">
        <v>0.69</v>
      </c>
      <c r="F16" s="1">
        <v>0.64</v>
      </c>
      <c r="G16" s="1">
        <v>0.62</v>
      </c>
      <c r="H16" s="1">
        <v>0.65</v>
      </c>
      <c r="I16" s="1">
        <v>0.68</v>
      </c>
      <c r="J16" s="1">
        <v>0.6</v>
      </c>
      <c r="K16" s="1">
        <v>0.33</v>
      </c>
      <c r="L16" s="1">
        <v>0.18</v>
      </c>
      <c r="M16" s="1">
        <v>-0.04</v>
      </c>
      <c r="N16" s="1">
        <v>-0.31</v>
      </c>
      <c r="P16">
        <f t="shared" si="0"/>
        <v>0.5</v>
      </c>
      <c r="Q16">
        <f t="shared" si="1"/>
        <v>0.18999999999999995</v>
      </c>
      <c r="R16">
        <v>100</v>
      </c>
      <c r="T16" s="1">
        <v>0.69</v>
      </c>
      <c r="V16">
        <v>100</v>
      </c>
    </row>
    <row r="17" spans="1:28">
      <c r="A17" s="1" t="s">
        <v>4</v>
      </c>
      <c r="B17" s="1">
        <v>20170913</v>
      </c>
      <c r="C17" s="1">
        <v>0.53</v>
      </c>
      <c r="D17" s="1">
        <v>0.82</v>
      </c>
      <c r="E17" s="1">
        <v>0.85</v>
      </c>
      <c r="F17" s="1">
        <v>0.77</v>
      </c>
      <c r="G17" s="1">
        <v>0.78</v>
      </c>
      <c r="H17" s="1">
        <v>0.73</v>
      </c>
      <c r="I17" s="1">
        <v>0.73</v>
      </c>
      <c r="J17" s="1">
        <v>0.75</v>
      </c>
      <c r="K17" s="1">
        <v>0.78</v>
      </c>
      <c r="L17" s="1">
        <v>0.71</v>
      </c>
      <c r="M17" s="1">
        <v>0.77</v>
      </c>
      <c r="N17" s="1">
        <v>0.72</v>
      </c>
      <c r="P17">
        <f t="shared" si="0"/>
        <v>6.5000000000000002E-2</v>
      </c>
      <c r="Q17">
        <f t="shared" si="1"/>
        <v>0.78499999999999992</v>
      </c>
      <c r="R17">
        <v>90</v>
      </c>
      <c r="U17" s="1">
        <v>0.85</v>
      </c>
      <c r="W17">
        <v>90</v>
      </c>
    </row>
    <row r="18" spans="1:28">
      <c r="R18">
        <f>AVERAGE(R7:R17)</f>
        <v>105.45454545454545</v>
      </c>
      <c r="S18" s="1">
        <f>STDEV(R8:R17)/SQRT(COUNT(R8:R17))</f>
        <v>3.0550504633038931</v>
      </c>
    </row>
    <row r="19" spans="1:28">
      <c r="C19" s="1">
        <f>AVERAGE(C3:C18)</f>
        <v>0.62666666666666659</v>
      </c>
      <c r="D19" s="1">
        <f t="shared" ref="D19:N19" si="2">AVERAGE(D3:D18)</f>
        <v>0.76473333333333338</v>
      </c>
      <c r="E19" s="1">
        <f t="shared" si="2"/>
        <v>0.80640000000000001</v>
      </c>
      <c r="F19" s="1">
        <f t="shared" si="2"/>
        <v>0.8212666666666667</v>
      </c>
      <c r="G19" s="1">
        <f t="shared" si="2"/>
        <v>0.78399999999999992</v>
      </c>
      <c r="H19" s="1">
        <f t="shared" si="2"/>
        <v>0.77926666666666677</v>
      </c>
      <c r="I19" s="1">
        <f t="shared" si="2"/>
        <v>0.7728666666666667</v>
      </c>
      <c r="J19" s="1">
        <f t="shared" si="2"/>
        <v>0.71840000000000004</v>
      </c>
      <c r="K19" s="1">
        <f t="shared" si="2"/>
        <v>0.67526666666666668</v>
      </c>
      <c r="L19" s="1">
        <f t="shared" si="2"/>
        <v>0.55093333333333327</v>
      </c>
      <c r="M19" s="1">
        <f t="shared" si="2"/>
        <v>0.45246666666666674</v>
      </c>
      <c r="N19" s="1">
        <f t="shared" si="2"/>
        <v>0.32826666666666676</v>
      </c>
      <c r="P19" s="1">
        <f>AVERAGE(P3:P18)*2</f>
        <v>0.47813333333333335</v>
      </c>
      <c r="Q19" s="1"/>
      <c r="R19" s="1"/>
      <c r="T19" s="1">
        <f>AVERAGE(T3:T18)</f>
        <v>0.70974999999999988</v>
      </c>
      <c r="U19" s="1">
        <f>AVERAGE(U3:U18)</f>
        <v>0.9168571428571427</v>
      </c>
      <c r="V19" s="1">
        <f>AVERAGE(V3:V18)</f>
        <v>105</v>
      </c>
      <c r="W19" s="1">
        <f>AVERAGE(W3:W18)</f>
        <v>101.42857142857143</v>
      </c>
      <c r="X19" s="1"/>
      <c r="Y19" s="1"/>
      <c r="Z19" s="1"/>
      <c r="AA19" s="1"/>
      <c r="AB19" s="1"/>
    </row>
    <row r="20" spans="1:28">
      <c r="C20" s="1">
        <f>STDEV(C3:C17)/SQRT(COUNT(C3:C17))</f>
        <v>6.9031853701004176E-2</v>
      </c>
      <c r="D20" s="1">
        <f t="shared" ref="D20:N20" si="3">STDEV(D3:D17)/SQRT(COUNT(D3:D17))</f>
        <v>3.7869760101679091E-2</v>
      </c>
      <c r="E20" s="1">
        <f t="shared" si="3"/>
        <v>3.3457407180445146E-2</v>
      </c>
      <c r="F20" s="1">
        <f t="shared" si="3"/>
        <v>3.7602997178754066E-2</v>
      </c>
      <c r="G20" s="1">
        <f t="shared" si="3"/>
        <v>3.3548827245133556E-2</v>
      </c>
      <c r="H20" s="1">
        <f t="shared" si="3"/>
        <v>2.6069954731117659E-2</v>
      </c>
      <c r="I20" s="1">
        <f t="shared" si="3"/>
        <v>2.9116002254801189E-2</v>
      </c>
      <c r="J20" s="1">
        <f t="shared" si="3"/>
        <v>3.3395865156090936E-2</v>
      </c>
      <c r="K20" s="1">
        <f t="shared" si="3"/>
        <v>4.7903123137737105E-2</v>
      </c>
      <c r="L20" s="1">
        <f t="shared" si="3"/>
        <v>5.8688724208372046E-2</v>
      </c>
      <c r="M20" s="1">
        <f t="shared" si="3"/>
        <v>6.8549104170220046E-2</v>
      </c>
      <c r="N20" s="1">
        <f t="shared" si="3"/>
        <v>7.5729812124713747E-2</v>
      </c>
      <c r="P20" s="1"/>
      <c r="Q20" s="1"/>
      <c r="R20" s="1"/>
      <c r="T20">
        <f>_xlfn.STDEV.P(T3:T17)</f>
        <v>8.8235126225331362E-2</v>
      </c>
      <c r="U20">
        <f>_xlfn.STDEV.P(U3:U17)</f>
        <v>4.2518663369088598E-2</v>
      </c>
      <c r="V20">
        <f>_xlfn.STDEV.P(V3:V17)</f>
        <v>10</v>
      </c>
      <c r="W20">
        <f>_xlfn.STDEV.P(W3:W17)</f>
        <v>12.453996981544782</v>
      </c>
    </row>
    <row r="21" spans="1:28">
      <c r="M21"/>
      <c r="N21"/>
      <c r="T21" t="s">
        <v>100</v>
      </c>
      <c r="U21">
        <f>_xlfn.T.TEST(T3:T16,U5:U17,2,2)</f>
        <v>1.5135632919806942E-4</v>
      </c>
    </row>
    <row r="22" spans="1:28">
      <c r="M22"/>
      <c r="N22"/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38"/>
  <sheetViews>
    <sheetView topLeftCell="F7" workbookViewId="0">
      <selection activeCell="N6" sqref="N6"/>
    </sheetView>
  </sheetViews>
  <sheetFormatPr defaultRowHeight="14.4"/>
  <cols>
    <col min="3" max="3" width="14.77734375" customWidth="1"/>
    <col min="4" max="4" width="15.44140625" customWidth="1"/>
    <col min="5" max="5" width="14.21875" customWidth="1"/>
    <col min="9" max="10" width="18.109375" customWidth="1"/>
    <col min="11" max="11" width="13.88671875" customWidth="1"/>
    <col min="12" max="12" width="13" customWidth="1"/>
  </cols>
  <sheetData>
    <row r="2" spans="3:13">
      <c r="C2" t="s">
        <v>104</v>
      </c>
    </row>
    <row r="3" spans="3:13">
      <c r="C3" t="s">
        <v>92</v>
      </c>
      <c r="D3" t="s">
        <v>83</v>
      </c>
      <c r="E3" t="s">
        <v>88</v>
      </c>
      <c r="F3" t="s">
        <v>93</v>
      </c>
      <c r="G3" t="s">
        <v>94</v>
      </c>
      <c r="I3" t="s">
        <v>95</v>
      </c>
      <c r="J3" t="s">
        <v>96</v>
      </c>
      <c r="L3" t="s">
        <v>95</v>
      </c>
      <c r="M3" t="s">
        <v>96</v>
      </c>
    </row>
    <row r="4" spans="3:13">
      <c r="C4">
        <v>120</v>
      </c>
      <c r="D4">
        <v>40</v>
      </c>
      <c r="E4">
        <v>110</v>
      </c>
      <c r="F4">
        <v>110</v>
      </c>
      <c r="G4">
        <v>90</v>
      </c>
      <c r="I4">
        <v>120</v>
      </c>
      <c r="J4">
        <v>110</v>
      </c>
      <c r="L4">
        <v>75</v>
      </c>
      <c r="M4">
        <v>90</v>
      </c>
    </row>
    <row r="5" spans="3:13">
      <c r="C5">
        <v>50</v>
      </c>
      <c r="D5">
        <v>80</v>
      </c>
      <c r="E5">
        <v>100</v>
      </c>
      <c r="F5">
        <v>90</v>
      </c>
      <c r="G5">
        <v>110</v>
      </c>
      <c r="I5">
        <v>50</v>
      </c>
      <c r="J5">
        <v>90</v>
      </c>
      <c r="L5">
        <v>70</v>
      </c>
      <c r="M5">
        <v>89</v>
      </c>
    </row>
    <row r="6" spans="3:13">
      <c r="C6">
        <v>60</v>
      </c>
      <c r="D6">
        <v>120</v>
      </c>
      <c r="E6">
        <v>60</v>
      </c>
      <c r="F6">
        <v>120</v>
      </c>
      <c r="G6">
        <v>110</v>
      </c>
      <c r="I6">
        <v>60</v>
      </c>
      <c r="J6">
        <v>120</v>
      </c>
      <c r="L6">
        <v>58</v>
      </c>
    </row>
    <row r="7" spans="3:13">
      <c r="C7">
        <v>80</v>
      </c>
      <c r="D7">
        <v>80</v>
      </c>
      <c r="E7">
        <v>70</v>
      </c>
      <c r="F7">
        <v>70</v>
      </c>
      <c r="G7">
        <v>80</v>
      </c>
      <c r="I7">
        <v>80</v>
      </c>
      <c r="J7">
        <v>70</v>
      </c>
    </row>
    <row r="8" spans="3:13">
      <c r="C8">
        <v>80</v>
      </c>
      <c r="D8">
        <v>90</v>
      </c>
      <c r="E8">
        <v>80</v>
      </c>
      <c r="F8">
        <v>100</v>
      </c>
      <c r="G8">
        <v>120</v>
      </c>
      <c r="I8">
        <v>80</v>
      </c>
      <c r="J8">
        <v>100</v>
      </c>
    </row>
    <row r="9" spans="3:13">
      <c r="C9">
        <v>80</v>
      </c>
      <c r="D9">
        <v>110</v>
      </c>
      <c r="E9">
        <v>70</v>
      </c>
      <c r="F9">
        <v>100</v>
      </c>
      <c r="G9">
        <v>120</v>
      </c>
      <c r="I9">
        <v>80</v>
      </c>
      <c r="J9">
        <v>100</v>
      </c>
    </row>
    <row r="10" spans="3:13">
      <c r="C10">
        <v>60</v>
      </c>
      <c r="D10">
        <v>100</v>
      </c>
      <c r="E10">
        <v>60</v>
      </c>
      <c r="F10">
        <v>100</v>
      </c>
      <c r="G10">
        <v>100</v>
      </c>
      <c r="I10">
        <v>60</v>
      </c>
      <c r="J10">
        <v>100</v>
      </c>
    </row>
    <row r="11" spans="3:13">
      <c r="C11">
        <v>80</v>
      </c>
      <c r="D11">
        <v>110</v>
      </c>
      <c r="E11">
        <v>70</v>
      </c>
      <c r="F11">
        <v>120</v>
      </c>
      <c r="G11">
        <v>100</v>
      </c>
      <c r="I11">
        <v>80</v>
      </c>
      <c r="J11">
        <v>120</v>
      </c>
    </row>
    <row r="12" spans="3:13">
      <c r="D12">
        <v>80</v>
      </c>
      <c r="E12">
        <v>110</v>
      </c>
      <c r="F12">
        <v>110</v>
      </c>
      <c r="G12">
        <v>100</v>
      </c>
      <c r="I12">
        <v>40</v>
      </c>
      <c r="J12">
        <v>110</v>
      </c>
    </row>
    <row r="13" spans="3:13">
      <c r="D13">
        <v>100</v>
      </c>
      <c r="E13">
        <v>80</v>
      </c>
      <c r="F13">
        <v>110</v>
      </c>
      <c r="G13">
        <v>100</v>
      </c>
      <c r="I13">
        <v>80</v>
      </c>
      <c r="J13">
        <v>110</v>
      </c>
    </row>
    <row r="14" spans="3:13">
      <c r="D14">
        <v>91</v>
      </c>
      <c r="F14">
        <v>70</v>
      </c>
      <c r="G14">
        <v>110</v>
      </c>
      <c r="I14">
        <v>120</v>
      </c>
      <c r="J14">
        <v>70</v>
      </c>
    </row>
    <row r="15" spans="3:13">
      <c r="F15">
        <v>110</v>
      </c>
      <c r="G15">
        <v>100</v>
      </c>
      <c r="I15">
        <v>80</v>
      </c>
      <c r="J15">
        <v>110</v>
      </c>
    </row>
    <row r="16" spans="3:13">
      <c r="F16">
        <v>90</v>
      </c>
      <c r="G16">
        <v>120</v>
      </c>
      <c r="I16">
        <v>90</v>
      </c>
      <c r="J16">
        <v>90</v>
      </c>
    </row>
    <row r="17" spans="3:10">
      <c r="G17">
        <v>100</v>
      </c>
      <c r="I17">
        <v>110</v>
      </c>
      <c r="J17">
        <v>90</v>
      </c>
    </row>
    <row r="18" spans="3:10">
      <c r="G18">
        <v>90</v>
      </c>
      <c r="I18">
        <v>100</v>
      </c>
      <c r="J18">
        <v>110</v>
      </c>
    </row>
    <row r="19" spans="3:10">
      <c r="D19" t="s">
        <v>103</v>
      </c>
      <c r="I19">
        <v>110</v>
      </c>
      <c r="J19">
        <v>110</v>
      </c>
    </row>
    <row r="20" spans="3:10">
      <c r="C20" t="s">
        <v>82</v>
      </c>
      <c r="D20">
        <v>75.614999999999995</v>
      </c>
      <c r="I20">
        <v>80</v>
      </c>
      <c r="J20">
        <v>80</v>
      </c>
    </row>
    <row r="21" spans="3:10">
      <c r="C21" t="s">
        <v>101</v>
      </c>
      <c r="D21">
        <v>70.040000000000006</v>
      </c>
      <c r="I21">
        <v>100</v>
      </c>
      <c r="J21">
        <v>120</v>
      </c>
    </row>
    <row r="22" spans="3:10">
      <c r="C22" t="s">
        <v>83</v>
      </c>
      <c r="D22">
        <v>57.895000000000003</v>
      </c>
      <c r="I22">
        <v>91</v>
      </c>
      <c r="J22">
        <v>120</v>
      </c>
    </row>
    <row r="23" spans="3:10">
      <c r="C23" t="s">
        <v>102</v>
      </c>
      <c r="D23">
        <v>89.531000000000006</v>
      </c>
      <c r="I23">
        <v>110</v>
      </c>
      <c r="J23">
        <v>100</v>
      </c>
    </row>
    <row r="24" spans="3:10">
      <c r="C24" t="s">
        <v>93</v>
      </c>
      <c r="D24">
        <v>88.751999999999995</v>
      </c>
      <c r="I24">
        <v>100</v>
      </c>
      <c r="J24">
        <v>100</v>
      </c>
    </row>
    <row r="25" spans="3:10">
      <c r="I25">
        <v>60</v>
      </c>
      <c r="J25">
        <v>100</v>
      </c>
    </row>
    <row r="26" spans="3:10">
      <c r="I26">
        <v>70</v>
      </c>
      <c r="J26">
        <v>100</v>
      </c>
    </row>
    <row r="27" spans="3:10">
      <c r="I27">
        <v>80</v>
      </c>
      <c r="J27">
        <v>110</v>
      </c>
    </row>
    <row r="28" spans="3:10">
      <c r="I28">
        <v>70</v>
      </c>
      <c r="J28">
        <v>100</v>
      </c>
    </row>
    <row r="29" spans="3:10">
      <c r="I29">
        <v>60</v>
      </c>
      <c r="J29">
        <v>120</v>
      </c>
    </row>
    <row r="30" spans="3:10">
      <c r="I30">
        <v>70</v>
      </c>
      <c r="J30">
        <v>100</v>
      </c>
    </row>
    <row r="31" spans="3:10">
      <c r="I31">
        <v>110</v>
      </c>
      <c r="J31">
        <v>90</v>
      </c>
    </row>
    <row r="32" spans="3:10">
      <c r="I32">
        <v>80</v>
      </c>
    </row>
    <row r="33" spans="7:13">
      <c r="I33" t="s">
        <v>95</v>
      </c>
      <c r="J33" t="s">
        <v>96</v>
      </c>
      <c r="L33" t="s">
        <v>95</v>
      </c>
      <c r="M33" t="s">
        <v>96</v>
      </c>
    </row>
    <row r="34" spans="7:13">
      <c r="H34" t="s">
        <v>97</v>
      </c>
      <c r="I34">
        <f>AVERAGE(I4:I33)</f>
        <v>83.482758620689651</v>
      </c>
      <c r="J34">
        <f>AVERAGE(J4:J31)</f>
        <v>101.78571428571429</v>
      </c>
      <c r="L34">
        <f>AVERAGE(L4:L33)</f>
        <v>67.666666666666671</v>
      </c>
      <c r="M34">
        <f>AVERAGE(M4:M33)</f>
        <v>89.5</v>
      </c>
    </row>
    <row r="35" spans="7:13">
      <c r="H35" t="s">
        <v>98</v>
      </c>
      <c r="I35">
        <f>MEDIAN(I4:I32)</f>
        <v>80</v>
      </c>
      <c r="J35">
        <f>MEDIAN(J4:J32)</f>
        <v>100</v>
      </c>
    </row>
    <row r="36" spans="7:13">
      <c r="H36" t="s">
        <v>99</v>
      </c>
      <c r="I36" s="1">
        <f>STDEV(I4:I32)/SQRT(COUNT(I4:I32))</f>
        <v>3.8871458908163681</v>
      </c>
      <c r="J36" s="1">
        <f>STDEV(J4:J32)/SQRT(COUNT(J4:J32))</f>
        <v>2.6253531598449285</v>
      </c>
      <c r="K36" s="1"/>
      <c r="L36" s="1">
        <f>STDEV(L4:L32)</f>
        <v>8.7368949480540863</v>
      </c>
      <c r="M36" s="1">
        <f>STDEV(M4:M32)</f>
        <v>0.70710678118654757</v>
      </c>
    </row>
    <row r="37" spans="7:13">
      <c r="G37" t="s">
        <v>105</v>
      </c>
      <c r="H37" t="s">
        <v>100</v>
      </c>
      <c r="I37">
        <f>_xlfn.T.TEST(I4:I32,J4:J31,2,2)</f>
        <v>2.8621111909995307E-4</v>
      </c>
      <c r="J37">
        <f>_xlfn.T.TEST(L4:L6,M4:M5,2,2)</f>
        <v>4.4148660760629864E-2</v>
      </c>
    </row>
    <row r="38" spans="7:13">
      <c r="G38" t="s">
        <v>106</v>
      </c>
      <c r="H38" t="s">
        <v>100</v>
      </c>
      <c r="I38">
        <v>2.8621111909995231E-4</v>
      </c>
      <c r="J38">
        <v>4.4148660760629843E-2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1"/>
  <sheetViews>
    <sheetView topLeftCell="D1" workbookViewId="0">
      <selection activeCell="P14" sqref="P14"/>
    </sheetView>
  </sheetViews>
  <sheetFormatPr defaultRowHeight="14.4"/>
  <cols>
    <col min="2" max="2" width="18.21875" customWidth="1"/>
  </cols>
  <sheetData>
    <row r="2" spans="2:17">
      <c r="B2" t="s">
        <v>95</v>
      </c>
      <c r="C2" t="s">
        <v>96</v>
      </c>
    </row>
    <row r="3" spans="2:17">
      <c r="B3">
        <v>120</v>
      </c>
      <c r="C3">
        <v>110</v>
      </c>
    </row>
    <row r="4" spans="2:17">
      <c r="B4">
        <v>50</v>
      </c>
      <c r="C4">
        <v>90</v>
      </c>
      <c r="K4" t="s">
        <v>107</v>
      </c>
    </row>
    <row r="5" spans="2:17">
      <c r="B5">
        <v>60</v>
      </c>
      <c r="C5">
        <v>120</v>
      </c>
    </row>
    <row r="6" spans="2:17" ht="15" thickBot="1">
      <c r="B6">
        <v>80</v>
      </c>
      <c r="C6">
        <v>70</v>
      </c>
      <c r="K6" t="s">
        <v>108</v>
      </c>
    </row>
    <row r="7" spans="2:17">
      <c r="B7">
        <v>80</v>
      </c>
      <c r="C7">
        <v>100</v>
      </c>
      <c r="K7" s="7" t="s">
        <v>109</v>
      </c>
      <c r="L7" s="7" t="s">
        <v>110</v>
      </c>
      <c r="M7" s="7" t="s">
        <v>111</v>
      </c>
      <c r="N7" s="7" t="s">
        <v>112</v>
      </c>
      <c r="O7" s="7" t="s">
        <v>113</v>
      </c>
    </row>
    <row r="8" spans="2:17">
      <c r="B8">
        <v>80</v>
      </c>
      <c r="C8">
        <v>100</v>
      </c>
      <c r="K8" s="5" t="s">
        <v>114</v>
      </c>
      <c r="L8" s="5">
        <v>29</v>
      </c>
      <c r="M8" s="5">
        <v>2421</v>
      </c>
      <c r="N8" s="5">
        <v>83.482758620689651</v>
      </c>
      <c r="O8" s="5">
        <v>438.18719211822673</v>
      </c>
    </row>
    <row r="9" spans="2:17" ht="15" thickBot="1">
      <c r="B9">
        <v>60</v>
      </c>
      <c r="C9">
        <v>100</v>
      </c>
      <c r="K9" s="6" t="s">
        <v>115</v>
      </c>
      <c r="L9" s="6">
        <v>28</v>
      </c>
      <c r="M9" s="6">
        <v>2850</v>
      </c>
      <c r="N9" s="6">
        <v>101.78571428571429</v>
      </c>
      <c r="O9" s="6">
        <v>192.98941798941706</v>
      </c>
    </row>
    <row r="10" spans="2:17">
      <c r="B10">
        <v>80</v>
      </c>
      <c r="C10">
        <v>120</v>
      </c>
    </row>
    <row r="11" spans="2:17">
      <c r="B11">
        <v>40</v>
      </c>
      <c r="C11">
        <v>110</v>
      </c>
    </row>
    <row r="12" spans="2:17" ht="15" thickBot="1">
      <c r="B12">
        <v>80</v>
      </c>
      <c r="C12">
        <v>110</v>
      </c>
      <c r="K12" t="s">
        <v>106</v>
      </c>
    </row>
    <row r="13" spans="2:17">
      <c r="B13">
        <v>120</v>
      </c>
      <c r="C13">
        <v>70</v>
      </c>
      <c r="K13" s="7" t="s">
        <v>116</v>
      </c>
      <c r="L13" s="7" t="s">
        <v>117</v>
      </c>
      <c r="M13" s="7" t="s">
        <v>118</v>
      </c>
      <c r="N13" s="7" t="s">
        <v>119</v>
      </c>
      <c r="O13" s="7" t="s">
        <v>120</v>
      </c>
      <c r="P13" s="7" t="s">
        <v>121</v>
      </c>
      <c r="Q13" s="7" t="s">
        <v>122</v>
      </c>
    </row>
    <row r="14" spans="2:17">
      <c r="B14">
        <v>80</v>
      </c>
      <c r="C14">
        <v>110</v>
      </c>
      <c r="K14" s="5" t="s">
        <v>123</v>
      </c>
      <c r="L14" s="5">
        <v>4772.2548612911633</v>
      </c>
      <c r="M14" s="5">
        <v>1</v>
      </c>
      <c r="N14" s="5">
        <v>4772.2548612911633</v>
      </c>
      <c r="O14" s="5">
        <v>15.015714135716836</v>
      </c>
      <c r="P14" s="5">
        <v>2.8621111909995231E-4</v>
      </c>
      <c r="Q14" s="5">
        <v>4.0161954934284436</v>
      </c>
    </row>
    <row r="15" spans="2:17">
      <c r="B15">
        <v>90</v>
      </c>
      <c r="C15">
        <v>90</v>
      </c>
      <c r="K15" s="5" t="s">
        <v>124</v>
      </c>
      <c r="L15" s="5">
        <v>17479.955665024634</v>
      </c>
      <c r="M15" s="5">
        <v>55</v>
      </c>
      <c r="N15" s="5">
        <v>317.81737572772062</v>
      </c>
      <c r="O15" s="5"/>
      <c r="P15" s="5"/>
      <c r="Q15" s="5"/>
    </row>
    <row r="16" spans="2:17">
      <c r="B16">
        <v>110</v>
      </c>
      <c r="C16">
        <v>90</v>
      </c>
      <c r="K16" s="5"/>
      <c r="L16" s="5"/>
      <c r="M16" s="5"/>
      <c r="N16" s="5"/>
      <c r="O16" s="5"/>
      <c r="P16" s="5"/>
      <c r="Q16" s="5"/>
    </row>
    <row r="17" spans="2:17" ht="15" thickBot="1">
      <c r="B17">
        <v>100</v>
      </c>
      <c r="C17">
        <v>110</v>
      </c>
      <c r="K17" s="6" t="s">
        <v>125</v>
      </c>
      <c r="L17" s="6">
        <v>22252.210526315797</v>
      </c>
      <c r="M17" s="6">
        <v>56</v>
      </c>
      <c r="N17" s="6"/>
      <c r="O17" s="6"/>
      <c r="P17" s="6"/>
      <c r="Q17" s="6"/>
    </row>
    <row r="18" spans="2:17">
      <c r="B18">
        <v>110</v>
      </c>
      <c r="C18">
        <v>110</v>
      </c>
    </row>
    <row r="19" spans="2:17">
      <c r="B19">
        <v>80</v>
      </c>
      <c r="C19">
        <v>80</v>
      </c>
    </row>
    <row r="20" spans="2:17">
      <c r="B20">
        <v>100</v>
      </c>
      <c r="C20">
        <v>120</v>
      </c>
    </row>
    <row r="21" spans="2:17">
      <c r="B21">
        <v>91</v>
      </c>
      <c r="C21">
        <v>120</v>
      </c>
    </row>
    <row r="22" spans="2:17">
      <c r="B22">
        <v>110</v>
      </c>
      <c r="C22">
        <v>100</v>
      </c>
    </row>
    <row r="23" spans="2:17">
      <c r="B23">
        <v>100</v>
      </c>
      <c r="C23">
        <v>100</v>
      </c>
    </row>
    <row r="24" spans="2:17">
      <c r="B24">
        <v>60</v>
      </c>
      <c r="C24">
        <v>100</v>
      </c>
    </row>
    <row r="25" spans="2:17">
      <c r="B25">
        <v>70</v>
      </c>
      <c r="C25">
        <v>100</v>
      </c>
    </row>
    <row r="26" spans="2:17">
      <c r="B26">
        <v>80</v>
      </c>
      <c r="C26">
        <v>110</v>
      </c>
    </row>
    <row r="27" spans="2:17">
      <c r="B27">
        <v>70</v>
      </c>
      <c r="C27">
        <v>100</v>
      </c>
    </row>
    <row r="28" spans="2:17">
      <c r="B28">
        <v>60</v>
      </c>
      <c r="C28">
        <v>120</v>
      </c>
    </row>
    <row r="29" spans="2:17">
      <c r="B29">
        <v>70</v>
      </c>
      <c r="C29">
        <v>100</v>
      </c>
    </row>
    <row r="30" spans="2:17">
      <c r="B30">
        <v>110</v>
      </c>
      <c r="C30">
        <v>90</v>
      </c>
    </row>
    <row r="31" spans="2:17">
      <c r="B31">
        <v>80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17"/>
  <sheetViews>
    <sheetView workbookViewId="0">
      <selection activeCell="J6" sqref="J6"/>
    </sheetView>
  </sheetViews>
  <sheetFormatPr defaultRowHeight="14.4"/>
  <cols>
    <col min="3" max="3" width="16.77734375" customWidth="1"/>
  </cols>
  <sheetData>
    <row r="2" spans="3:17">
      <c r="C2" t="s">
        <v>95</v>
      </c>
      <c r="D2" t="s">
        <v>96</v>
      </c>
    </row>
    <row r="3" spans="3:17">
      <c r="C3">
        <v>75</v>
      </c>
      <c r="D3">
        <v>90</v>
      </c>
    </row>
    <row r="4" spans="3:17">
      <c r="C4">
        <v>70</v>
      </c>
      <c r="D4">
        <v>89</v>
      </c>
      <c r="K4" t="s">
        <v>107</v>
      </c>
    </row>
    <row r="5" spans="3:17">
      <c r="C5">
        <v>58</v>
      </c>
    </row>
    <row r="6" spans="3:17" ht="15" thickBot="1">
      <c r="K6" t="s">
        <v>108</v>
      </c>
    </row>
    <row r="7" spans="3:17">
      <c r="K7" s="7" t="s">
        <v>109</v>
      </c>
      <c r="L7" s="7" t="s">
        <v>110</v>
      </c>
      <c r="M7" s="7" t="s">
        <v>111</v>
      </c>
      <c r="N7" s="7" t="s">
        <v>112</v>
      </c>
      <c r="O7" s="7" t="s">
        <v>113</v>
      </c>
    </row>
    <row r="8" spans="3:17">
      <c r="K8" s="5" t="s">
        <v>114</v>
      </c>
      <c r="L8" s="5">
        <v>3</v>
      </c>
      <c r="M8" s="5">
        <v>203</v>
      </c>
      <c r="N8" s="5">
        <v>67.666666666666671</v>
      </c>
      <c r="O8" s="5">
        <v>76.33333333333303</v>
      </c>
    </row>
    <row r="9" spans="3:17" ht="15" thickBot="1">
      <c r="K9" s="6" t="s">
        <v>115</v>
      </c>
      <c r="L9" s="6">
        <v>2</v>
      </c>
      <c r="M9" s="6">
        <v>179</v>
      </c>
      <c r="N9" s="6">
        <v>89.5</v>
      </c>
      <c r="O9" s="6">
        <v>0.5</v>
      </c>
    </row>
    <row r="12" spans="3:17" ht="15" thickBot="1">
      <c r="K12" t="s">
        <v>106</v>
      </c>
    </row>
    <row r="13" spans="3:17">
      <c r="K13" s="7" t="s">
        <v>116</v>
      </c>
      <c r="L13" s="7" t="s">
        <v>117</v>
      </c>
      <c r="M13" s="7" t="s">
        <v>118</v>
      </c>
      <c r="N13" s="7" t="s">
        <v>119</v>
      </c>
      <c r="O13" s="7" t="s">
        <v>120</v>
      </c>
      <c r="P13" s="7" t="s">
        <v>121</v>
      </c>
      <c r="Q13" s="7" t="s">
        <v>122</v>
      </c>
    </row>
    <row r="14" spans="3:17">
      <c r="K14" s="5" t="s">
        <v>123</v>
      </c>
      <c r="L14" s="5">
        <v>572.0333333333333</v>
      </c>
      <c r="M14" s="5">
        <v>1</v>
      </c>
      <c r="N14" s="5">
        <v>572.0333333333333</v>
      </c>
      <c r="O14" s="5">
        <v>11.204134929270944</v>
      </c>
      <c r="P14" s="5">
        <v>4.4148660760629843E-2</v>
      </c>
      <c r="Q14" s="5">
        <v>10.127964486013932</v>
      </c>
    </row>
    <row r="15" spans="3:17">
      <c r="K15" s="5" t="s">
        <v>124</v>
      </c>
      <c r="L15" s="5">
        <v>153.16666666666669</v>
      </c>
      <c r="M15" s="5">
        <v>3</v>
      </c>
      <c r="N15" s="5">
        <v>51.055555555555564</v>
      </c>
      <c r="O15" s="5"/>
      <c r="P15" s="5"/>
      <c r="Q15" s="5"/>
    </row>
    <row r="16" spans="3:17">
      <c r="K16" s="5"/>
      <c r="L16" s="5"/>
      <c r="M16" s="5"/>
      <c r="N16" s="5"/>
      <c r="O16" s="5"/>
      <c r="P16" s="5"/>
      <c r="Q16" s="5"/>
    </row>
    <row r="17" spans="11:17" ht="15" thickBot="1">
      <c r="K17" s="6" t="s">
        <v>125</v>
      </c>
      <c r="L17" s="6">
        <v>725.2</v>
      </c>
      <c r="M17" s="6">
        <v>4</v>
      </c>
      <c r="N17" s="6"/>
      <c r="O17" s="6"/>
      <c r="P17" s="6"/>
      <c r="Q17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1"/>
  <sheetViews>
    <sheetView zoomScale="70" zoomScaleNormal="70" workbookViewId="0">
      <selection activeCell="R14" sqref="R14"/>
    </sheetView>
  </sheetViews>
  <sheetFormatPr defaultRowHeight="14.4"/>
  <cols>
    <col min="1" max="1" width="8.5546875" style="1"/>
    <col min="2" max="2" width="15.33203125" style="1" customWidth="1"/>
    <col min="16" max="16" width="10.21875" customWidth="1"/>
    <col min="17" max="17" width="19.88671875" customWidth="1"/>
    <col min="18" max="18" width="13.6640625" customWidth="1"/>
    <col min="19" max="26" width="10.21875" customWidth="1"/>
  </cols>
  <sheetData>
    <row r="2" spans="1:27">
      <c r="B2" s="2" t="s">
        <v>3</v>
      </c>
      <c r="C2" s="1">
        <v>10</v>
      </c>
      <c r="D2" s="1">
        <v>20</v>
      </c>
      <c r="E2" s="1">
        <v>30</v>
      </c>
      <c r="F2" s="1">
        <v>40</v>
      </c>
      <c r="G2" s="1">
        <v>50</v>
      </c>
      <c r="H2" s="1">
        <v>60</v>
      </c>
      <c r="I2" s="1">
        <v>70</v>
      </c>
      <c r="J2" s="1">
        <v>80</v>
      </c>
      <c r="K2" s="1">
        <v>90</v>
      </c>
      <c r="L2" s="1">
        <v>100</v>
      </c>
      <c r="M2" s="1">
        <v>110</v>
      </c>
      <c r="N2" s="1">
        <v>120</v>
      </c>
      <c r="P2" t="s">
        <v>75</v>
      </c>
      <c r="Q2" t="s">
        <v>89</v>
      </c>
      <c r="R2" t="s">
        <v>90</v>
      </c>
    </row>
    <row r="3" spans="1:27">
      <c r="B3" s="2">
        <v>20170707</v>
      </c>
      <c r="C3" s="1">
        <v>0.5</v>
      </c>
      <c r="D3" s="1">
        <v>0.5</v>
      </c>
      <c r="E3" s="1">
        <v>0.63</v>
      </c>
      <c r="F3" s="1">
        <v>0.77</v>
      </c>
      <c r="G3" s="1">
        <v>0.3</v>
      </c>
      <c r="H3" s="1">
        <v>0.02</v>
      </c>
      <c r="I3" s="1">
        <v>0.08</v>
      </c>
      <c r="J3" s="1">
        <v>0.11</v>
      </c>
      <c r="K3" s="1">
        <v>-0.1</v>
      </c>
      <c r="L3" s="1">
        <v>0.02</v>
      </c>
      <c r="M3" s="1">
        <v>-0.19</v>
      </c>
      <c r="N3" s="1">
        <v>-0.18</v>
      </c>
      <c r="P3">
        <f>(E3-N3)/2</f>
        <v>0.40500000000000003</v>
      </c>
      <c r="Q3">
        <f>E3-P3</f>
        <v>0.22499999999999998</v>
      </c>
      <c r="R3">
        <v>60</v>
      </c>
    </row>
    <row r="4" spans="1:27">
      <c r="B4" s="2">
        <v>20170802</v>
      </c>
      <c r="C4" s="1">
        <v>-0.16</v>
      </c>
      <c r="D4" s="1">
        <v>-0.11</v>
      </c>
      <c r="E4" s="1">
        <v>0.375</v>
      </c>
      <c r="F4" s="1">
        <v>0.46</v>
      </c>
      <c r="G4" s="1">
        <v>0.6</v>
      </c>
      <c r="H4" s="1">
        <v>0.66</v>
      </c>
      <c r="I4" s="1">
        <v>0.67</v>
      </c>
      <c r="J4" s="1">
        <v>0.15</v>
      </c>
      <c r="K4" s="1">
        <v>0.09</v>
      </c>
      <c r="L4" s="1">
        <v>-7.0000000000000007E-2</v>
      </c>
      <c r="M4" s="1">
        <v>-0.11</v>
      </c>
      <c r="N4" s="1">
        <v>-0.15</v>
      </c>
      <c r="P4">
        <f t="shared" ref="P4:P13" si="0">(E4-N4)/2</f>
        <v>0.26250000000000001</v>
      </c>
      <c r="Q4">
        <f t="shared" ref="Q4:Q13" si="1">E4-P4</f>
        <v>0.11249999999999999</v>
      </c>
      <c r="R4">
        <v>90</v>
      </c>
    </row>
    <row r="5" spans="1:27">
      <c r="A5" s="1" t="s">
        <v>4</v>
      </c>
      <c r="B5" s="3">
        <v>20170807</v>
      </c>
      <c r="C5" s="1">
        <v>0.6</v>
      </c>
      <c r="D5" s="1">
        <v>0.53</v>
      </c>
      <c r="E5" s="1">
        <v>0.82</v>
      </c>
      <c r="F5" s="1">
        <v>0.64</v>
      </c>
      <c r="G5" s="1">
        <v>0.56999999999999995</v>
      </c>
      <c r="H5" s="1">
        <v>0.43</v>
      </c>
      <c r="I5" s="1">
        <v>0.5</v>
      </c>
      <c r="J5" s="1">
        <v>0.45</v>
      </c>
      <c r="K5" s="1">
        <v>0.31</v>
      </c>
      <c r="L5" s="1">
        <v>0</v>
      </c>
      <c r="M5" s="1">
        <v>-0.45</v>
      </c>
      <c r="N5" s="1">
        <v>-0.45</v>
      </c>
      <c r="P5">
        <f t="shared" si="0"/>
        <v>0.63500000000000001</v>
      </c>
      <c r="Q5">
        <f t="shared" si="1"/>
        <v>0.18499999999999994</v>
      </c>
      <c r="R5">
        <v>100</v>
      </c>
    </row>
    <row r="6" spans="1:27">
      <c r="A6" s="1" t="s">
        <v>5</v>
      </c>
      <c r="B6" s="2">
        <v>20170811</v>
      </c>
      <c r="C6" s="1">
        <v>0.6</v>
      </c>
      <c r="D6" s="1">
        <v>0.45</v>
      </c>
      <c r="E6" s="1">
        <v>0.67</v>
      </c>
      <c r="F6" s="1">
        <v>0.47</v>
      </c>
      <c r="G6" s="1">
        <v>0.68</v>
      </c>
      <c r="H6" s="1">
        <v>0.69</v>
      </c>
      <c r="I6" s="1">
        <v>0.73</v>
      </c>
      <c r="J6" s="1">
        <v>0.65</v>
      </c>
      <c r="K6" s="1">
        <v>0.5</v>
      </c>
      <c r="L6" s="1">
        <v>0.5</v>
      </c>
      <c r="M6" s="1">
        <v>0.39</v>
      </c>
      <c r="N6" s="1">
        <v>0.31</v>
      </c>
      <c r="P6">
        <f t="shared" si="0"/>
        <v>0.18000000000000002</v>
      </c>
      <c r="Q6">
        <f t="shared" si="1"/>
        <v>0.49</v>
      </c>
      <c r="R6">
        <v>40</v>
      </c>
    </row>
    <row r="7" spans="1:27">
      <c r="A7" s="1" t="s">
        <v>59</v>
      </c>
      <c r="B7" s="2">
        <v>20170907</v>
      </c>
      <c r="C7" s="1">
        <v>0.5</v>
      </c>
      <c r="D7" s="1">
        <v>1</v>
      </c>
      <c r="E7" s="1">
        <v>0.83</v>
      </c>
      <c r="F7" s="1">
        <v>0.75</v>
      </c>
      <c r="G7" s="1">
        <v>0.76</v>
      </c>
      <c r="H7" s="1">
        <v>0.65</v>
      </c>
      <c r="I7" s="1">
        <v>0.54</v>
      </c>
      <c r="J7" s="1">
        <v>0.69</v>
      </c>
      <c r="K7" s="1">
        <v>0.68</v>
      </c>
      <c r="L7" s="1">
        <v>0.62</v>
      </c>
      <c r="M7" s="1">
        <v>0.39</v>
      </c>
      <c r="N7" s="1">
        <v>0.48</v>
      </c>
      <c r="P7">
        <f t="shared" si="0"/>
        <v>0.17499999999999999</v>
      </c>
      <c r="Q7">
        <f t="shared" si="1"/>
        <v>0.65500000000000003</v>
      </c>
      <c r="R7">
        <v>60</v>
      </c>
    </row>
    <row r="8" spans="1:27">
      <c r="A8" s="1" t="s">
        <v>66</v>
      </c>
      <c r="B8" s="2">
        <v>20170911</v>
      </c>
      <c r="C8" s="1">
        <v>0.64</v>
      </c>
      <c r="D8" s="1">
        <v>0.87</v>
      </c>
      <c r="E8" s="1">
        <v>0.83</v>
      </c>
      <c r="F8" s="1">
        <v>0.87</v>
      </c>
      <c r="G8" s="1">
        <v>0.95</v>
      </c>
      <c r="H8" s="1">
        <v>0.91</v>
      </c>
      <c r="I8" s="1">
        <v>0.92</v>
      </c>
      <c r="J8" s="1">
        <v>0.69</v>
      </c>
      <c r="K8" s="1">
        <v>0.65</v>
      </c>
      <c r="L8" s="1">
        <v>0.66</v>
      </c>
      <c r="M8" s="1">
        <v>0.54</v>
      </c>
      <c r="N8" s="1">
        <v>0.57999999999999996</v>
      </c>
      <c r="P8">
        <f t="shared" si="0"/>
        <v>0.125</v>
      </c>
      <c r="Q8">
        <f t="shared" si="1"/>
        <v>0.70499999999999996</v>
      </c>
      <c r="R8">
        <v>60</v>
      </c>
    </row>
    <row r="9" spans="1:27">
      <c r="A9" s="1" t="s">
        <v>63</v>
      </c>
      <c r="B9" s="2">
        <v>20170912</v>
      </c>
      <c r="C9" s="1">
        <v>0.56999999999999995</v>
      </c>
      <c r="D9" s="1">
        <v>0.83</v>
      </c>
      <c r="E9" s="1">
        <v>0.89</v>
      </c>
      <c r="F9" s="1">
        <v>0.88</v>
      </c>
      <c r="G9" s="1">
        <v>0.84</v>
      </c>
      <c r="H9" s="1">
        <v>0.83</v>
      </c>
      <c r="I9" s="1">
        <v>0.86</v>
      </c>
      <c r="J9" s="1">
        <v>0.86</v>
      </c>
      <c r="K9" s="1">
        <v>0.72</v>
      </c>
      <c r="L9" s="1">
        <v>0.65</v>
      </c>
      <c r="M9" s="1">
        <v>0.63</v>
      </c>
      <c r="N9" s="1">
        <v>0.48</v>
      </c>
      <c r="P9">
        <f t="shared" si="0"/>
        <v>0.20500000000000002</v>
      </c>
      <c r="Q9">
        <f t="shared" si="1"/>
        <v>0.68500000000000005</v>
      </c>
      <c r="R9">
        <v>100</v>
      </c>
    </row>
    <row r="10" spans="1:27">
      <c r="A10" s="1" t="s">
        <v>70</v>
      </c>
      <c r="B10" s="2"/>
      <c r="C10" s="1">
        <v>0.68200000000000005</v>
      </c>
      <c r="D10" s="1">
        <v>0.77300000000000002</v>
      </c>
      <c r="E10" s="1">
        <v>0.76900000000000002</v>
      </c>
      <c r="F10" s="1">
        <v>0.79</v>
      </c>
      <c r="G10" s="1">
        <v>0.89400000000000002</v>
      </c>
      <c r="H10" s="1">
        <v>0.71199999999999997</v>
      </c>
      <c r="I10" s="1">
        <v>0.55800000000000005</v>
      </c>
      <c r="J10" s="1">
        <v>0.51800000000000002</v>
      </c>
      <c r="K10" s="1">
        <v>0.46300000000000002</v>
      </c>
      <c r="L10" s="1">
        <v>0.17299999999999999</v>
      </c>
      <c r="M10" s="1">
        <v>0.47799999999999998</v>
      </c>
      <c r="N10" s="1">
        <v>0.55300000000000005</v>
      </c>
      <c r="P10">
        <f t="shared" si="0"/>
        <v>0.10799999999999998</v>
      </c>
      <c r="Q10">
        <f t="shared" si="1"/>
        <v>0.66100000000000003</v>
      </c>
      <c r="R10">
        <v>70</v>
      </c>
    </row>
    <row r="11" spans="1:27">
      <c r="A11" s="1" t="s">
        <v>66</v>
      </c>
      <c r="B11" s="2">
        <v>20170915</v>
      </c>
      <c r="C11" s="1">
        <v>0.67</v>
      </c>
      <c r="D11" s="1">
        <v>0.67</v>
      </c>
      <c r="E11" s="1">
        <v>0.81</v>
      </c>
      <c r="F11" s="1">
        <v>0.73</v>
      </c>
      <c r="G11" s="1">
        <v>0.72</v>
      </c>
      <c r="H11" s="1">
        <v>0.55000000000000004</v>
      </c>
      <c r="I11" s="1">
        <v>0.43</v>
      </c>
      <c r="J11" s="1">
        <v>0.45</v>
      </c>
      <c r="K11" s="1">
        <v>0.34</v>
      </c>
      <c r="L11" s="1">
        <v>0.17</v>
      </c>
      <c r="M11" s="1">
        <v>-0.04</v>
      </c>
      <c r="N11" s="1">
        <v>-0.24</v>
      </c>
      <c r="P11">
        <f t="shared" si="0"/>
        <v>0.52500000000000002</v>
      </c>
      <c r="Q11">
        <f t="shared" si="1"/>
        <v>0.28500000000000003</v>
      </c>
      <c r="R11">
        <v>100</v>
      </c>
    </row>
    <row r="12" spans="1:27">
      <c r="A12" s="1" t="s">
        <v>36</v>
      </c>
      <c r="B12" s="2">
        <v>20170913</v>
      </c>
      <c r="C12" s="1">
        <v>0.56999999999999995</v>
      </c>
      <c r="D12" s="1">
        <v>0.77</v>
      </c>
      <c r="E12" s="1">
        <v>0.87</v>
      </c>
      <c r="F12" s="1">
        <v>0.91</v>
      </c>
      <c r="G12" s="1">
        <v>0.9</v>
      </c>
      <c r="H12" s="1">
        <v>0.86</v>
      </c>
      <c r="I12" s="1">
        <v>0.81</v>
      </c>
      <c r="J12" s="1">
        <v>0.73</v>
      </c>
      <c r="K12" s="1">
        <v>0.61</v>
      </c>
      <c r="L12" s="1">
        <v>0.56000000000000005</v>
      </c>
      <c r="M12" s="1">
        <v>0.48</v>
      </c>
      <c r="N12" s="1">
        <v>0.37</v>
      </c>
      <c r="P12">
        <f t="shared" si="0"/>
        <v>0.25</v>
      </c>
      <c r="Q12">
        <f t="shared" si="1"/>
        <v>0.62</v>
      </c>
      <c r="R12">
        <v>90</v>
      </c>
    </row>
    <row r="13" spans="1:27">
      <c r="A13" s="1" t="s">
        <v>1</v>
      </c>
      <c r="B13" s="2">
        <v>20170911</v>
      </c>
      <c r="C13" s="1">
        <v>0.85</v>
      </c>
      <c r="D13" s="1">
        <v>0.75</v>
      </c>
      <c r="E13" s="1">
        <v>0.91</v>
      </c>
      <c r="F13" s="1">
        <v>0.77</v>
      </c>
      <c r="G13" s="1">
        <v>0.78</v>
      </c>
      <c r="H13" s="1">
        <v>0.75</v>
      </c>
      <c r="I13" s="1">
        <v>0.74</v>
      </c>
      <c r="J13" s="1">
        <v>0.68</v>
      </c>
      <c r="K13" s="1">
        <v>0.64</v>
      </c>
      <c r="L13" s="1">
        <v>0.54</v>
      </c>
      <c r="M13" s="1">
        <v>0.26</v>
      </c>
      <c r="N13" s="1">
        <v>0.12</v>
      </c>
      <c r="P13">
        <f t="shared" si="0"/>
        <v>0.39500000000000002</v>
      </c>
      <c r="Q13">
        <f t="shared" si="1"/>
        <v>0.51500000000000001</v>
      </c>
      <c r="R13">
        <v>110</v>
      </c>
    </row>
    <row r="14" spans="1:27">
      <c r="B14" s="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R14" s="4">
        <f>AVERAGE(R3:R13)</f>
        <v>80</v>
      </c>
      <c r="S14" s="1">
        <f>STDEV(R4:R13)/SQRT(COUNT(R4:R13))</f>
        <v>7.2724747430904761</v>
      </c>
    </row>
    <row r="15" spans="1:27">
      <c r="B15" s="3"/>
      <c r="C15" s="1">
        <f>AVERAGE(C3:C14)</f>
        <v>0.54745454545454553</v>
      </c>
      <c r="D15" s="1">
        <f t="shared" ref="D15:N15" si="2">AVERAGE(D3:D14)</f>
        <v>0.63936363636363636</v>
      </c>
      <c r="E15" s="1">
        <f t="shared" si="2"/>
        <v>0.76399999999999979</v>
      </c>
      <c r="F15" s="1">
        <f t="shared" si="2"/>
        <v>0.73090909090909084</v>
      </c>
      <c r="G15" s="1">
        <f t="shared" si="2"/>
        <v>0.72672727272727278</v>
      </c>
      <c r="H15" s="1">
        <f t="shared" si="2"/>
        <v>0.64200000000000002</v>
      </c>
      <c r="I15" s="1">
        <f t="shared" si="2"/>
        <v>0.62163636363636354</v>
      </c>
      <c r="J15" s="1">
        <f t="shared" si="2"/>
        <v>0.54345454545454541</v>
      </c>
      <c r="K15" s="1">
        <f t="shared" si="2"/>
        <v>0.44572727272727269</v>
      </c>
      <c r="L15" s="1">
        <f t="shared" si="2"/>
        <v>0.34754545454545455</v>
      </c>
      <c r="M15" s="1">
        <f t="shared" si="2"/>
        <v>0.2161818181818182</v>
      </c>
      <c r="N15" s="1">
        <f t="shared" si="2"/>
        <v>0.17027272727272724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9" spans="11:16">
      <c r="P19" s="1"/>
    </row>
    <row r="20" spans="11:16">
      <c r="P20" s="1"/>
    </row>
    <row r="21" spans="11:16" customFormat="1">
      <c r="K21" s="1"/>
    </row>
  </sheetData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33"/>
  <sheetViews>
    <sheetView topLeftCell="D1" zoomScale="70" zoomScaleNormal="70" workbookViewId="0">
      <selection activeCell="R14" sqref="R14"/>
    </sheetView>
  </sheetViews>
  <sheetFormatPr defaultRowHeight="14.4"/>
  <cols>
    <col min="1" max="1" width="8.5546875" style="1"/>
    <col min="2" max="2" width="10.21875" style="1" bestFit="1" customWidth="1"/>
    <col min="3" max="14" width="8.5546875" style="1"/>
  </cols>
  <sheetData>
    <row r="3" spans="1:29">
      <c r="B3" s="1" t="s">
        <v>0</v>
      </c>
      <c r="C3" s="1">
        <v>10</v>
      </c>
      <c r="D3" s="1">
        <v>20</v>
      </c>
      <c r="E3" s="1">
        <v>30</v>
      </c>
      <c r="F3" s="1">
        <v>40</v>
      </c>
      <c r="G3" s="1">
        <v>50</v>
      </c>
      <c r="H3" s="1">
        <v>60</v>
      </c>
      <c r="I3" s="1">
        <v>70</v>
      </c>
      <c r="J3" s="1">
        <v>80</v>
      </c>
      <c r="K3" s="1">
        <v>90</v>
      </c>
      <c r="L3" s="1">
        <v>100</v>
      </c>
      <c r="M3" s="1">
        <v>110</v>
      </c>
      <c r="N3" s="1">
        <v>120</v>
      </c>
      <c r="P3" t="s">
        <v>75</v>
      </c>
      <c r="Q3" t="s">
        <v>89</v>
      </c>
      <c r="R3" t="s">
        <v>90</v>
      </c>
    </row>
    <row r="4" spans="1:29">
      <c r="B4" s="1">
        <v>20170707</v>
      </c>
      <c r="C4" s="1">
        <v>0.5</v>
      </c>
      <c r="D4" s="1">
        <v>0.82</v>
      </c>
      <c r="E4" s="1">
        <v>0.77</v>
      </c>
      <c r="F4" s="1">
        <v>0.86</v>
      </c>
      <c r="G4" s="1">
        <v>0.51</v>
      </c>
      <c r="H4" s="1">
        <v>0.53</v>
      </c>
      <c r="I4" s="1">
        <v>0.53</v>
      </c>
      <c r="J4" s="1">
        <v>0.43</v>
      </c>
      <c r="K4" s="1">
        <v>0.19</v>
      </c>
      <c r="L4" s="1">
        <v>0.1</v>
      </c>
      <c r="M4" s="1">
        <v>0.28000000000000003</v>
      </c>
      <c r="N4" s="1">
        <v>0.21</v>
      </c>
      <c r="P4">
        <f>(E4-N4)/2</f>
        <v>0.28000000000000003</v>
      </c>
      <c r="Q4">
        <f>E4-P4</f>
        <v>0.49</v>
      </c>
      <c r="R4">
        <v>80</v>
      </c>
    </row>
    <row r="5" spans="1:29">
      <c r="B5" s="1">
        <v>20170727</v>
      </c>
      <c r="C5" s="1">
        <v>0.75</v>
      </c>
      <c r="D5" s="1">
        <v>0.8</v>
      </c>
      <c r="E5" s="1">
        <v>0.9</v>
      </c>
      <c r="F5" s="1">
        <v>0.87</v>
      </c>
      <c r="G5" s="1">
        <v>0.93</v>
      </c>
      <c r="H5" s="1">
        <v>0.84</v>
      </c>
      <c r="I5" s="1">
        <v>0.82</v>
      </c>
      <c r="J5" s="1">
        <v>0.81</v>
      </c>
      <c r="K5" s="1">
        <v>0.78</v>
      </c>
      <c r="L5" s="1">
        <v>0.68</v>
      </c>
      <c r="M5" s="1">
        <v>0.52</v>
      </c>
      <c r="N5" s="1">
        <v>0.45</v>
      </c>
      <c r="P5">
        <f t="shared" ref="P5:P13" si="0">(E5-N5)/2</f>
        <v>0.22500000000000001</v>
      </c>
      <c r="Q5">
        <f t="shared" ref="Q5:Q14" si="1">E5-P5</f>
        <v>0.67500000000000004</v>
      </c>
      <c r="R5">
        <v>100</v>
      </c>
    </row>
    <row r="6" spans="1:29">
      <c r="A6" s="1" t="s">
        <v>1</v>
      </c>
      <c r="B6" s="1">
        <v>20170729</v>
      </c>
      <c r="C6" s="1">
        <v>0.44</v>
      </c>
      <c r="D6" s="1">
        <v>0.7</v>
      </c>
      <c r="E6" s="1">
        <v>0.5</v>
      </c>
      <c r="F6" s="1">
        <v>0.88</v>
      </c>
      <c r="G6" s="1">
        <v>0.5</v>
      </c>
      <c r="H6" s="1">
        <v>0.27</v>
      </c>
      <c r="I6" s="1">
        <v>0</v>
      </c>
      <c r="J6" s="1">
        <v>0.5</v>
      </c>
      <c r="K6" s="1">
        <v>0.38</v>
      </c>
      <c r="L6" s="1">
        <v>0.5</v>
      </c>
      <c r="M6" s="1">
        <v>0.4</v>
      </c>
      <c r="N6" s="1">
        <v>0.28999999999999998</v>
      </c>
      <c r="P6">
        <f t="shared" si="0"/>
        <v>0.10500000000000001</v>
      </c>
      <c r="Q6">
        <f t="shared" si="1"/>
        <v>0.39500000000000002</v>
      </c>
      <c r="R6">
        <v>60</v>
      </c>
    </row>
    <row r="7" spans="1:29" ht="16.5" customHeight="1">
      <c r="A7" s="1" t="s">
        <v>2</v>
      </c>
      <c r="B7" s="1">
        <v>20170731</v>
      </c>
      <c r="C7" s="1">
        <v>0.15</v>
      </c>
      <c r="D7" s="1">
        <v>0.54</v>
      </c>
      <c r="E7" s="1">
        <v>0.57999999999999996</v>
      </c>
      <c r="F7" s="1">
        <v>0.73</v>
      </c>
      <c r="G7" s="1">
        <v>0.79</v>
      </c>
      <c r="H7" s="1">
        <v>0.7</v>
      </c>
      <c r="I7" s="1">
        <v>0.68</v>
      </c>
      <c r="J7" s="1">
        <v>0.3</v>
      </c>
      <c r="K7" s="1">
        <v>0.25</v>
      </c>
      <c r="L7" s="1">
        <v>0.18</v>
      </c>
      <c r="M7" s="1">
        <v>0.19</v>
      </c>
      <c r="N7" s="1">
        <v>-0.06</v>
      </c>
      <c r="P7">
        <f t="shared" si="0"/>
        <v>0.31999999999999995</v>
      </c>
      <c r="Q7">
        <f t="shared" si="1"/>
        <v>0.26</v>
      </c>
      <c r="R7">
        <v>80</v>
      </c>
    </row>
    <row r="8" spans="1:29">
      <c r="B8" s="1">
        <v>20170731</v>
      </c>
      <c r="C8" s="1">
        <v>0.7</v>
      </c>
      <c r="D8" s="1">
        <v>0.69</v>
      </c>
      <c r="E8" s="1">
        <v>0.64</v>
      </c>
      <c r="F8" s="1">
        <v>0.79</v>
      </c>
      <c r="G8" s="1">
        <v>0.71</v>
      </c>
      <c r="H8" s="1">
        <v>0.67</v>
      </c>
      <c r="I8" s="1">
        <v>0.49</v>
      </c>
      <c r="J8" s="1">
        <v>0.49</v>
      </c>
      <c r="K8" s="1">
        <v>0.41</v>
      </c>
      <c r="L8" s="1">
        <v>0.23</v>
      </c>
      <c r="M8" s="1">
        <v>0.32</v>
      </c>
      <c r="N8" s="1">
        <v>0.31</v>
      </c>
      <c r="P8">
        <f t="shared" si="0"/>
        <v>0.16500000000000001</v>
      </c>
      <c r="Q8">
        <f t="shared" si="1"/>
        <v>0.47499999999999998</v>
      </c>
      <c r="R8">
        <v>90</v>
      </c>
    </row>
    <row r="9" spans="1:29">
      <c r="B9" s="1">
        <v>20170802</v>
      </c>
      <c r="C9" s="1">
        <v>0.55000000000000004</v>
      </c>
      <c r="D9" s="1">
        <v>0.66</v>
      </c>
      <c r="E9" s="1">
        <v>0.76</v>
      </c>
      <c r="F9" s="1">
        <v>0.85</v>
      </c>
      <c r="G9" s="1">
        <v>0.43</v>
      </c>
      <c r="H9" s="1">
        <v>0.39</v>
      </c>
      <c r="I9" s="1">
        <v>0.36</v>
      </c>
      <c r="J9" s="1">
        <v>0.28999999999999998</v>
      </c>
      <c r="K9" s="1">
        <v>0.18</v>
      </c>
      <c r="L9" s="1">
        <v>0.15</v>
      </c>
      <c r="M9" s="1">
        <v>-0.08</v>
      </c>
      <c r="N9" s="2">
        <v>-0.11</v>
      </c>
      <c r="P9">
        <f t="shared" si="0"/>
        <v>0.435</v>
      </c>
      <c r="Q9">
        <f t="shared" si="1"/>
        <v>0.32500000000000001</v>
      </c>
      <c r="R9">
        <v>80</v>
      </c>
    </row>
    <row r="10" spans="1:29">
      <c r="A10" s="1" t="s">
        <v>62</v>
      </c>
      <c r="B10" s="1">
        <v>20170912</v>
      </c>
      <c r="C10" s="1">
        <v>0.66</v>
      </c>
      <c r="D10" s="1">
        <v>0.77</v>
      </c>
      <c r="E10" s="1">
        <v>0.72</v>
      </c>
      <c r="F10" s="1">
        <v>0.79</v>
      </c>
      <c r="G10" s="1">
        <v>0.78</v>
      </c>
      <c r="H10" s="1">
        <v>0.81</v>
      </c>
      <c r="I10" s="1">
        <v>0.69</v>
      </c>
      <c r="J10" s="1">
        <v>0.56000000000000005</v>
      </c>
      <c r="K10" s="1">
        <v>0.38</v>
      </c>
      <c r="L10" s="1">
        <v>0.5</v>
      </c>
      <c r="M10" s="1">
        <v>0.38</v>
      </c>
      <c r="N10" s="2">
        <v>0.37</v>
      </c>
      <c r="P10">
        <f t="shared" si="0"/>
        <v>0.17499999999999999</v>
      </c>
      <c r="Q10">
        <f t="shared" si="1"/>
        <v>0.54499999999999993</v>
      </c>
      <c r="R10">
        <v>90</v>
      </c>
    </row>
    <row r="11" spans="1:29">
      <c r="A11" s="1" t="s">
        <v>70</v>
      </c>
      <c r="B11" s="1">
        <v>20170926</v>
      </c>
      <c r="C11" s="1">
        <v>0</v>
      </c>
      <c r="D11" s="1">
        <v>0.75</v>
      </c>
      <c r="E11" s="1">
        <v>0.9</v>
      </c>
      <c r="F11" s="1">
        <v>0.81399999999999995</v>
      </c>
      <c r="G11" s="1">
        <v>0.86299999999999999</v>
      </c>
      <c r="H11" s="1">
        <v>0.78400000000000003</v>
      </c>
      <c r="I11" s="1">
        <v>0.84699999999999998</v>
      </c>
      <c r="J11" s="1">
        <v>0.85399999999999998</v>
      </c>
      <c r="K11" s="1">
        <v>0.622</v>
      </c>
      <c r="L11" s="1">
        <v>0.66200000000000003</v>
      </c>
      <c r="M11" s="1">
        <v>0.625</v>
      </c>
      <c r="N11" s="2">
        <v>0.67700000000000005</v>
      </c>
      <c r="P11">
        <f t="shared" si="0"/>
        <v>0.11149999999999999</v>
      </c>
      <c r="Q11">
        <f t="shared" si="1"/>
        <v>0.78849999999999998</v>
      </c>
      <c r="R11">
        <v>30</v>
      </c>
    </row>
    <row r="12" spans="1:29">
      <c r="A12" s="1" t="s">
        <v>71</v>
      </c>
      <c r="B12" s="1">
        <v>20170919</v>
      </c>
      <c r="C12" s="1">
        <v>0.69</v>
      </c>
      <c r="D12" s="1">
        <v>0.94</v>
      </c>
      <c r="E12" s="1">
        <v>0.86</v>
      </c>
      <c r="F12" s="1">
        <v>0.75</v>
      </c>
      <c r="G12" s="1">
        <v>0.83</v>
      </c>
      <c r="H12" s="1">
        <v>0.66</v>
      </c>
      <c r="I12" s="1">
        <v>0.56000000000000005</v>
      </c>
      <c r="J12" s="1">
        <v>0.43</v>
      </c>
      <c r="K12" s="1">
        <v>0.28999999999999998</v>
      </c>
      <c r="L12" s="1">
        <v>0.18</v>
      </c>
      <c r="M12" s="1">
        <v>0.09</v>
      </c>
      <c r="N12" s="2">
        <v>0.14000000000000001</v>
      </c>
      <c r="P12">
        <f t="shared" si="0"/>
        <v>0.36</v>
      </c>
      <c r="Q12">
        <f t="shared" si="1"/>
        <v>0.5</v>
      </c>
      <c r="R12">
        <v>80</v>
      </c>
    </row>
    <row r="13" spans="1:29">
      <c r="A13" s="1" t="s">
        <v>1</v>
      </c>
      <c r="B13" s="1">
        <v>20170913</v>
      </c>
      <c r="C13" s="1">
        <v>0.35</v>
      </c>
      <c r="D13" s="1">
        <v>0.52</v>
      </c>
      <c r="E13" s="1">
        <v>0.73</v>
      </c>
      <c r="F13" s="1">
        <v>0.73</v>
      </c>
      <c r="G13" s="1">
        <v>0.77</v>
      </c>
      <c r="H13" s="1">
        <v>0.52</v>
      </c>
      <c r="I13" s="1">
        <v>0.2</v>
      </c>
      <c r="J13" s="1">
        <v>0.2</v>
      </c>
      <c r="K13" s="1">
        <v>0.22</v>
      </c>
      <c r="L13" s="1">
        <v>0.27</v>
      </c>
      <c r="M13" s="1">
        <v>0.28000000000000003</v>
      </c>
      <c r="N13" s="2">
        <v>0.21</v>
      </c>
      <c r="P13">
        <f t="shared" si="0"/>
        <v>0.26</v>
      </c>
      <c r="Q13">
        <f t="shared" si="1"/>
        <v>0.47</v>
      </c>
      <c r="R13">
        <v>70</v>
      </c>
    </row>
    <row r="14" spans="1:29">
      <c r="Q14">
        <f t="shared" si="1"/>
        <v>0</v>
      </c>
      <c r="R14" s="4">
        <f>AVERAGE(R3:R13)</f>
        <v>76</v>
      </c>
      <c r="S14" s="1">
        <f>STDEV(R4:R13)/SQRT(COUNT(R4:R13))</f>
        <v>6.182412330330469</v>
      </c>
    </row>
    <row r="15" spans="1:29">
      <c r="C15" s="1">
        <f t="shared" ref="C15:N15" si="2">AVERAGE(C4:C14)</f>
        <v>0.47899999999999993</v>
      </c>
      <c r="D15" s="1">
        <f t="shared" si="2"/>
        <v>0.71899999999999997</v>
      </c>
      <c r="E15" s="1">
        <f t="shared" si="2"/>
        <v>0.7360000000000001</v>
      </c>
      <c r="F15" s="1">
        <f t="shared" si="2"/>
        <v>0.80640000000000001</v>
      </c>
      <c r="G15" s="1">
        <f t="shared" si="2"/>
        <v>0.71129999999999993</v>
      </c>
      <c r="H15" s="1">
        <f t="shared" si="2"/>
        <v>0.61739999999999995</v>
      </c>
      <c r="I15" s="1">
        <f t="shared" si="2"/>
        <v>0.51770000000000005</v>
      </c>
      <c r="J15" s="1">
        <f t="shared" si="2"/>
        <v>0.4864</v>
      </c>
      <c r="K15" s="1">
        <f t="shared" si="2"/>
        <v>0.37020000000000003</v>
      </c>
      <c r="L15" s="1">
        <f t="shared" si="2"/>
        <v>0.34520000000000001</v>
      </c>
      <c r="M15" s="1">
        <f t="shared" si="2"/>
        <v>0.30049999999999999</v>
      </c>
      <c r="N15" s="1">
        <f t="shared" si="2"/>
        <v>0.2487</v>
      </c>
      <c r="U15" s="1"/>
      <c r="V15" s="1"/>
      <c r="W15" s="1"/>
      <c r="X15" s="1"/>
      <c r="Y15" s="1"/>
      <c r="Z15" s="1"/>
      <c r="AA15" s="1"/>
      <c r="AB15" s="1"/>
      <c r="AC15" s="1"/>
    </row>
    <row r="17" spans="13:16">
      <c r="M17"/>
      <c r="N17"/>
    </row>
    <row r="18" spans="13:16">
      <c r="M18"/>
      <c r="N18"/>
    </row>
    <row r="20" spans="13:16">
      <c r="P20" s="1"/>
    </row>
    <row r="21" spans="13:16">
      <c r="P21" s="1"/>
    </row>
    <row r="33" customFormat="1" ht="16.5" customHeight="1"/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72"/>
  <sheetViews>
    <sheetView topLeftCell="S1" zoomScale="90" zoomScaleNormal="90" workbookViewId="0">
      <selection activeCell="AE22" sqref="AE22"/>
    </sheetView>
  </sheetViews>
  <sheetFormatPr defaultRowHeight="14.4"/>
  <cols>
    <col min="1" max="1" width="8.5546875" style="1" customWidth="1"/>
    <col min="2" max="2" width="10.21875" style="1" bestFit="1" customWidth="1"/>
    <col min="3" max="14" width="8.5546875" style="1" customWidth="1"/>
    <col min="15" max="17" width="8.5546875" style="1"/>
    <col min="18" max="18" width="10.21875" style="1" bestFit="1" customWidth="1"/>
    <col min="19" max="32" width="8.5546875" style="1"/>
    <col min="33" max="34" width="8.88671875" style="1"/>
  </cols>
  <sheetData>
    <row r="2" spans="1:35">
      <c r="B2" s="2" t="s">
        <v>0</v>
      </c>
      <c r="C2" s="1">
        <v>10</v>
      </c>
      <c r="D2" s="1">
        <v>20</v>
      </c>
      <c r="E2" s="1">
        <v>30</v>
      </c>
      <c r="F2" s="1">
        <v>40</v>
      </c>
      <c r="G2" s="1">
        <v>50</v>
      </c>
      <c r="H2" s="1">
        <v>60</v>
      </c>
      <c r="I2" s="1">
        <v>70</v>
      </c>
      <c r="J2" s="1">
        <v>80</v>
      </c>
      <c r="K2" s="1">
        <v>90</v>
      </c>
      <c r="L2" s="1">
        <v>100</v>
      </c>
      <c r="M2" s="1">
        <v>110</v>
      </c>
      <c r="N2" s="1">
        <v>120</v>
      </c>
      <c r="R2" s="2" t="s">
        <v>0</v>
      </c>
      <c r="S2" s="1">
        <v>10</v>
      </c>
      <c r="T2" s="1">
        <v>20</v>
      </c>
      <c r="U2" s="1">
        <v>30</v>
      </c>
      <c r="V2" s="1">
        <v>40</v>
      </c>
      <c r="W2" s="1">
        <v>50</v>
      </c>
      <c r="X2" s="1">
        <v>60</v>
      </c>
      <c r="Y2" s="1">
        <v>70</v>
      </c>
      <c r="Z2" s="1">
        <v>80</v>
      </c>
      <c r="AA2" s="1">
        <v>90</v>
      </c>
      <c r="AB2" s="1">
        <v>100</v>
      </c>
      <c r="AC2" s="1">
        <v>110</v>
      </c>
      <c r="AD2" s="1">
        <v>120</v>
      </c>
      <c r="AF2" t="s">
        <v>75</v>
      </c>
      <c r="AG2" t="s">
        <v>89</v>
      </c>
      <c r="AH2" t="s">
        <v>90</v>
      </c>
    </row>
    <row r="3" spans="1:35">
      <c r="A3" s="1" t="s">
        <v>6</v>
      </c>
      <c r="B3" s="1">
        <v>20170811</v>
      </c>
      <c r="C3" s="1">
        <v>0.52</v>
      </c>
      <c r="D3" s="1">
        <v>0.7</v>
      </c>
      <c r="E3" s="1">
        <v>0.96</v>
      </c>
      <c r="F3" s="1">
        <v>0.91</v>
      </c>
      <c r="G3" s="1">
        <v>0.92</v>
      </c>
      <c r="H3" s="1">
        <v>0.92</v>
      </c>
      <c r="I3" s="1">
        <v>0.93</v>
      </c>
      <c r="J3" s="1">
        <v>0.96</v>
      </c>
      <c r="K3" s="1">
        <v>0.94</v>
      </c>
      <c r="L3" s="1">
        <v>0.94</v>
      </c>
      <c r="M3" s="1">
        <v>0.93</v>
      </c>
      <c r="N3" s="1">
        <v>0.93</v>
      </c>
      <c r="O3" s="1" t="s">
        <v>9</v>
      </c>
      <c r="Q3" s="1" t="s">
        <v>60</v>
      </c>
      <c r="R3" s="1">
        <v>20170907</v>
      </c>
      <c r="S3" s="1">
        <v>0.5</v>
      </c>
      <c r="T3" s="1">
        <v>0.75</v>
      </c>
      <c r="U3" s="1">
        <v>0.5</v>
      </c>
      <c r="V3" s="1">
        <v>0.62</v>
      </c>
      <c r="W3" s="1">
        <v>0.6</v>
      </c>
      <c r="X3" s="1">
        <v>0.62</v>
      </c>
      <c r="Y3" s="1">
        <v>0.77</v>
      </c>
      <c r="Z3" s="1">
        <v>0.78</v>
      </c>
      <c r="AA3" s="1">
        <v>0.75</v>
      </c>
      <c r="AB3" s="1">
        <v>0.56000000000000005</v>
      </c>
      <c r="AC3" s="1">
        <v>0.41</v>
      </c>
      <c r="AD3" s="1">
        <v>0.22</v>
      </c>
      <c r="AF3">
        <f>(U3-AD3)/2</f>
        <v>0.14000000000000001</v>
      </c>
      <c r="AG3">
        <f>U3-AF3</f>
        <v>0.36</v>
      </c>
      <c r="AH3">
        <v>110</v>
      </c>
    </row>
    <row r="4" spans="1:35">
      <c r="B4" s="1">
        <v>20170829</v>
      </c>
      <c r="Q4" s="1" t="s">
        <v>67</v>
      </c>
      <c r="R4" s="1">
        <v>20170911</v>
      </c>
      <c r="S4" s="1">
        <v>0.48</v>
      </c>
      <c r="T4" s="1">
        <v>0.64</v>
      </c>
      <c r="U4" s="1">
        <v>0.88</v>
      </c>
      <c r="V4" s="1">
        <v>0.91</v>
      </c>
      <c r="W4" s="1">
        <v>0.69</v>
      </c>
      <c r="X4" s="1">
        <v>0.61</v>
      </c>
      <c r="Y4" s="1">
        <v>0.57999999999999996</v>
      </c>
      <c r="Z4" s="1">
        <v>0.42</v>
      </c>
      <c r="AA4" s="1">
        <v>0.32</v>
      </c>
      <c r="AB4" s="1">
        <v>0.25</v>
      </c>
      <c r="AC4" s="1">
        <v>0.28000000000000003</v>
      </c>
      <c r="AD4" s="1">
        <v>0.14000000000000001</v>
      </c>
      <c r="AF4">
        <f t="shared" ref="AF4:AF11" si="0">(U4-AD4)/2</f>
        <v>0.37</v>
      </c>
      <c r="AG4">
        <f t="shared" ref="AG4:AG12" si="1">U4-AF4</f>
        <v>0.51</v>
      </c>
      <c r="AH4">
        <v>80</v>
      </c>
    </row>
    <row r="5" spans="1:35">
      <c r="Q5" s="1" t="s">
        <v>64</v>
      </c>
      <c r="R5" s="1">
        <v>20170912</v>
      </c>
      <c r="S5" s="1">
        <v>0.64</v>
      </c>
      <c r="T5" s="1">
        <v>0.79</v>
      </c>
      <c r="U5" s="1">
        <v>0.89</v>
      </c>
      <c r="V5" s="1">
        <v>0.9</v>
      </c>
      <c r="W5" s="1">
        <v>0.96</v>
      </c>
      <c r="X5" s="1">
        <v>0.86</v>
      </c>
      <c r="Y5" s="1">
        <v>0.82</v>
      </c>
      <c r="Z5" s="1">
        <v>0.77</v>
      </c>
      <c r="AA5" s="1">
        <v>0.72</v>
      </c>
      <c r="AB5" s="1">
        <v>0.62</v>
      </c>
      <c r="AC5" s="1">
        <v>0.56000000000000005</v>
      </c>
      <c r="AD5" s="1">
        <v>0.54</v>
      </c>
      <c r="AF5">
        <f t="shared" si="0"/>
        <v>0.17499999999999999</v>
      </c>
      <c r="AG5">
        <f t="shared" si="1"/>
        <v>0.71500000000000008</v>
      </c>
      <c r="AH5">
        <v>90</v>
      </c>
    </row>
    <row r="6" spans="1:35">
      <c r="AF6"/>
      <c r="AG6">
        <f t="shared" si="1"/>
        <v>0</v>
      </c>
      <c r="AH6"/>
    </row>
    <row r="7" spans="1:35">
      <c r="Q7" s="1" t="s">
        <v>4</v>
      </c>
      <c r="R7" s="1">
        <v>20170919</v>
      </c>
      <c r="S7" s="1">
        <v>0.66</v>
      </c>
      <c r="T7" s="1">
        <v>0.83</v>
      </c>
      <c r="U7" s="1">
        <v>0.84</v>
      </c>
      <c r="V7" s="1">
        <v>0.83</v>
      </c>
      <c r="W7" s="1">
        <v>0.82</v>
      </c>
      <c r="X7" s="1">
        <v>0.83</v>
      </c>
      <c r="Y7" s="1">
        <v>0.8</v>
      </c>
      <c r="Z7" s="1">
        <v>0.81</v>
      </c>
      <c r="AA7" s="1">
        <v>0.77</v>
      </c>
      <c r="AB7" s="1">
        <v>0.78</v>
      </c>
      <c r="AC7" s="1">
        <v>0.76</v>
      </c>
      <c r="AD7" s="1">
        <v>0.64</v>
      </c>
      <c r="AF7">
        <f t="shared" si="0"/>
        <v>9.9999999999999978E-2</v>
      </c>
      <c r="AG7">
        <f t="shared" si="1"/>
        <v>0.74</v>
      </c>
      <c r="AH7">
        <v>120</v>
      </c>
    </row>
    <row r="8" spans="1:35">
      <c r="Q8" s="1" t="s">
        <v>4</v>
      </c>
      <c r="R8" s="1">
        <v>20170915</v>
      </c>
      <c r="S8" s="1">
        <v>0.68</v>
      </c>
      <c r="T8" s="1">
        <v>0.82</v>
      </c>
      <c r="U8" s="1">
        <v>0.77</v>
      </c>
      <c r="V8" s="1">
        <v>0.92</v>
      </c>
      <c r="W8" s="1">
        <v>0.94</v>
      </c>
      <c r="X8" s="1">
        <v>0.89</v>
      </c>
      <c r="Y8" s="1">
        <v>0.82</v>
      </c>
      <c r="Z8" s="1">
        <v>0.83</v>
      </c>
      <c r="AA8" s="1">
        <v>0.69</v>
      </c>
      <c r="AB8" s="1">
        <v>0.78</v>
      </c>
      <c r="AC8" s="1">
        <v>0.64</v>
      </c>
      <c r="AD8" s="1">
        <v>0.6</v>
      </c>
      <c r="AF8">
        <f t="shared" si="0"/>
        <v>8.500000000000002E-2</v>
      </c>
      <c r="AG8">
        <f t="shared" si="1"/>
        <v>0.68500000000000005</v>
      </c>
      <c r="AH8">
        <v>90</v>
      </c>
    </row>
    <row r="9" spans="1:35">
      <c r="Q9" s="1" t="s">
        <v>4</v>
      </c>
      <c r="R9" s="1">
        <v>20170913</v>
      </c>
      <c r="S9" s="1">
        <v>0.6</v>
      </c>
      <c r="T9" s="1">
        <v>0.83</v>
      </c>
      <c r="U9" s="1">
        <v>0.87</v>
      </c>
      <c r="V9" s="1">
        <v>0.74</v>
      </c>
      <c r="W9" s="1">
        <v>0.76</v>
      </c>
      <c r="X9" s="1">
        <v>0.61</v>
      </c>
      <c r="Y9" s="1">
        <v>0.54</v>
      </c>
      <c r="Z9" s="1">
        <v>0.46</v>
      </c>
      <c r="AA9" s="1">
        <v>0.45</v>
      </c>
      <c r="AB9" s="1">
        <v>0.35</v>
      </c>
      <c r="AC9" s="1">
        <v>0.26</v>
      </c>
      <c r="AD9" s="1">
        <v>0.16</v>
      </c>
      <c r="AE9"/>
      <c r="AF9">
        <f t="shared" si="0"/>
        <v>0.35499999999999998</v>
      </c>
      <c r="AG9">
        <f t="shared" si="1"/>
        <v>0.51500000000000001</v>
      </c>
      <c r="AH9">
        <v>80</v>
      </c>
    </row>
    <row r="10" spans="1:35">
      <c r="C10" s="1">
        <f>AVERAGE(C3:C9)</f>
        <v>0.52</v>
      </c>
      <c r="D10" s="1">
        <f t="shared" ref="D10:N10" si="2">AVERAGE(D3:D9)</f>
        <v>0.7</v>
      </c>
      <c r="E10" s="1">
        <f t="shared" si="2"/>
        <v>0.96</v>
      </c>
      <c r="F10" s="1">
        <f t="shared" si="2"/>
        <v>0.91</v>
      </c>
      <c r="G10" s="1">
        <f t="shared" si="2"/>
        <v>0.92</v>
      </c>
      <c r="H10" s="1">
        <f t="shared" si="2"/>
        <v>0.92</v>
      </c>
      <c r="I10" s="1">
        <f t="shared" si="2"/>
        <v>0.93</v>
      </c>
      <c r="J10" s="1">
        <f t="shared" si="2"/>
        <v>0.96</v>
      </c>
      <c r="K10" s="1">
        <f t="shared" si="2"/>
        <v>0.94</v>
      </c>
      <c r="L10" s="1">
        <f t="shared" si="2"/>
        <v>0.94</v>
      </c>
      <c r="M10" s="1">
        <f t="shared" si="2"/>
        <v>0.93</v>
      </c>
      <c r="N10" s="1">
        <f t="shared" si="2"/>
        <v>0.93</v>
      </c>
      <c r="Q10" s="1" t="s">
        <v>1</v>
      </c>
      <c r="R10" s="1">
        <v>20170914</v>
      </c>
      <c r="S10" s="1">
        <v>0.77</v>
      </c>
      <c r="T10" s="1">
        <v>0.81</v>
      </c>
      <c r="U10" s="1">
        <v>0.86</v>
      </c>
      <c r="V10" s="1">
        <v>0.94</v>
      </c>
      <c r="W10" s="1">
        <v>0.92</v>
      </c>
      <c r="X10" s="1">
        <v>0.9</v>
      </c>
      <c r="Y10" s="1">
        <v>0.91</v>
      </c>
      <c r="Z10" s="1">
        <v>0.97</v>
      </c>
      <c r="AA10" s="1">
        <v>0.74</v>
      </c>
      <c r="AB10" s="1">
        <v>0.68</v>
      </c>
      <c r="AC10" s="1">
        <v>0.52</v>
      </c>
      <c r="AD10" s="1">
        <v>0.35</v>
      </c>
      <c r="AE10"/>
      <c r="AF10">
        <f t="shared" si="0"/>
        <v>0.255</v>
      </c>
      <c r="AG10">
        <f t="shared" si="1"/>
        <v>0.60499999999999998</v>
      </c>
      <c r="AH10">
        <v>110</v>
      </c>
    </row>
    <row r="11" spans="1:35">
      <c r="Q11" s="1" t="s">
        <v>1</v>
      </c>
      <c r="R11" s="1">
        <v>20170913</v>
      </c>
      <c r="S11" s="1">
        <v>0.67</v>
      </c>
      <c r="T11" s="1">
        <v>0.66</v>
      </c>
      <c r="U11" s="1">
        <v>0.56000000000000005</v>
      </c>
      <c r="V11" s="1">
        <v>0.35</v>
      </c>
      <c r="W11" s="1">
        <v>0.28999999999999998</v>
      </c>
      <c r="X11" s="1">
        <v>0.42</v>
      </c>
      <c r="Y11" s="1">
        <v>0.37</v>
      </c>
      <c r="Z11" s="1">
        <v>0.47</v>
      </c>
      <c r="AA11" s="1">
        <v>0.23</v>
      </c>
      <c r="AB11" s="1">
        <v>0.26</v>
      </c>
      <c r="AC11" s="1">
        <v>0.28999999999999998</v>
      </c>
      <c r="AD11" s="1">
        <v>0.1</v>
      </c>
      <c r="AE11"/>
      <c r="AF11">
        <f t="shared" si="0"/>
        <v>0.23000000000000004</v>
      </c>
      <c r="AG11">
        <f t="shared" si="1"/>
        <v>0.33</v>
      </c>
      <c r="AH11">
        <v>50</v>
      </c>
    </row>
    <row r="12" spans="1:35">
      <c r="AE12"/>
      <c r="AF12"/>
      <c r="AG12">
        <f t="shared" si="1"/>
        <v>0</v>
      </c>
      <c r="AH12">
        <f>AVERAGE(AH1:AH11)</f>
        <v>91.25</v>
      </c>
      <c r="AI12" s="1">
        <f>STDEV(AH2:AH11)/SQRT(COUNT(AH2:AH11))</f>
        <v>7.8915642121372676</v>
      </c>
    </row>
    <row r="13" spans="1:35">
      <c r="S13" s="1">
        <f t="shared" ref="S13:AD13" si="3">AVERAGE(S3:S12)</f>
        <v>0.625</v>
      </c>
      <c r="T13" s="1">
        <f t="shared" si="3"/>
        <v>0.7662500000000001</v>
      </c>
      <c r="U13" s="1">
        <f t="shared" si="3"/>
        <v>0.77124999999999999</v>
      </c>
      <c r="V13" s="1">
        <f t="shared" si="3"/>
        <v>0.77625000000000011</v>
      </c>
      <c r="W13" s="1">
        <f t="shared" si="3"/>
        <v>0.74749999999999994</v>
      </c>
      <c r="X13" s="1">
        <f t="shared" si="3"/>
        <v>0.71750000000000003</v>
      </c>
      <c r="Y13" s="1">
        <f t="shared" si="3"/>
        <v>0.70125000000000004</v>
      </c>
      <c r="Z13" s="1">
        <f t="shared" si="3"/>
        <v>0.68874999999999997</v>
      </c>
      <c r="AA13" s="1">
        <f t="shared" si="3"/>
        <v>0.5837500000000001</v>
      </c>
      <c r="AB13" s="1">
        <f t="shared" si="3"/>
        <v>0.53500000000000003</v>
      </c>
      <c r="AC13" s="1">
        <f t="shared" si="3"/>
        <v>0.46500000000000002</v>
      </c>
      <c r="AD13" s="1">
        <f t="shared" si="3"/>
        <v>0.34375000000000006</v>
      </c>
      <c r="AE13"/>
      <c r="AF13"/>
      <c r="AG13"/>
      <c r="AH13"/>
    </row>
    <row r="14" spans="1:35">
      <c r="AF14"/>
      <c r="AG14"/>
      <c r="AH14"/>
    </row>
    <row r="15" spans="1:35">
      <c r="AC15"/>
      <c r="AD15"/>
      <c r="AE15"/>
      <c r="AF15"/>
      <c r="AG15"/>
      <c r="AH15"/>
    </row>
    <row r="16" spans="1:35">
      <c r="AC16"/>
      <c r="AD16"/>
      <c r="AF16"/>
      <c r="AG16"/>
      <c r="AH16"/>
    </row>
    <row r="17" spans="32:34">
      <c r="AF17"/>
      <c r="AG17"/>
      <c r="AH17"/>
    </row>
    <row r="18" spans="32:34">
      <c r="AF18"/>
      <c r="AG18"/>
      <c r="AH18"/>
    </row>
    <row r="33" spans="2:15">
      <c r="B33" s="2" t="s">
        <v>0</v>
      </c>
      <c r="C33" s="1">
        <v>10</v>
      </c>
      <c r="D33" s="1">
        <v>20</v>
      </c>
      <c r="E33" s="1">
        <v>30</v>
      </c>
      <c r="F33" s="1">
        <v>40</v>
      </c>
      <c r="G33" s="1">
        <v>50</v>
      </c>
      <c r="H33" s="1">
        <v>60</v>
      </c>
      <c r="I33" s="1">
        <v>70</v>
      </c>
      <c r="J33" s="1">
        <v>80</v>
      </c>
      <c r="K33" s="1">
        <v>90</v>
      </c>
      <c r="L33" s="1">
        <v>100</v>
      </c>
      <c r="M33" s="1">
        <v>110</v>
      </c>
      <c r="N33" s="1">
        <v>120</v>
      </c>
    </row>
    <row r="34" spans="2:15">
      <c r="B34" s="1">
        <v>20170822</v>
      </c>
      <c r="C34" s="1">
        <v>-0.5</v>
      </c>
      <c r="D34" s="1">
        <v>0</v>
      </c>
      <c r="E34" s="1">
        <v>0.4</v>
      </c>
      <c r="F34" s="1">
        <v>0.5</v>
      </c>
      <c r="G34" s="1">
        <v>0.11</v>
      </c>
      <c r="H34" s="1">
        <v>0.09</v>
      </c>
      <c r="I34" s="1">
        <v>0.18</v>
      </c>
      <c r="J34" s="1">
        <v>0.13</v>
      </c>
      <c r="K34" s="1">
        <v>0.13</v>
      </c>
      <c r="L34" s="1">
        <v>-0.05</v>
      </c>
      <c r="M34" s="1">
        <v>-0.06</v>
      </c>
      <c r="N34" s="1">
        <v>-0.35</v>
      </c>
      <c r="O34" s="1" t="s">
        <v>18</v>
      </c>
    </row>
    <row r="44" spans="2:15">
      <c r="C44" s="1">
        <f>AVERAGE(C34:C43)</f>
        <v>-0.5</v>
      </c>
      <c r="D44" s="1">
        <f t="shared" ref="D44:N44" si="4">AVERAGE(D34:D43)</f>
        <v>0</v>
      </c>
      <c r="E44" s="1">
        <f t="shared" si="4"/>
        <v>0.4</v>
      </c>
      <c r="F44" s="1">
        <f t="shared" si="4"/>
        <v>0.5</v>
      </c>
      <c r="G44" s="1">
        <f t="shared" si="4"/>
        <v>0.11</v>
      </c>
      <c r="H44" s="1">
        <f t="shared" si="4"/>
        <v>0.09</v>
      </c>
      <c r="I44" s="1">
        <f t="shared" si="4"/>
        <v>0.18</v>
      </c>
      <c r="J44" s="1">
        <f t="shared" si="4"/>
        <v>0.13</v>
      </c>
      <c r="K44" s="1">
        <f t="shared" si="4"/>
        <v>0.13</v>
      </c>
      <c r="L44" s="1">
        <f t="shared" si="4"/>
        <v>-0.05</v>
      </c>
      <c r="M44" s="1">
        <f t="shared" si="4"/>
        <v>-0.06</v>
      </c>
      <c r="N44" s="1">
        <f t="shared" si="4"/>
        <v>-0.35</v>
      </c>
    </row>
    <row r="61" spans="1:15">
      <c r="B61" s="2" t="s">
        <v>0</v>
      </c>
      <c r="C61" s="1">
        <v>10</v>
      </c>
      <c r="D61" s="1">
        <v>20</v>
      </c>
      <c r="E61" s="1">
        <v>30</v>
      </c>
      <c r="F61" s="1">
        <v>40</v>
      </c>
      <c r="G61" s="1">
        <v>50</v>
      </c>
      <c r="H61" s="1">
        <v>60</v>
      </c>
      <c r="I61" s="1">
        <v>70</v>
      </c>
      <c r="J61" s="1">
        <v>80</v>
      </c>
      <c r="K61" s="1">
        <v>90</v>
      </c>
      <c r="L61" s="1">
        <v>100</v>
      </c>
      <c r="M61" s="1">
        <v>110</v>
      </c>
      <c r="N61" s="1">
        <v>120</v>
      </c>
    </row>
    <row r="62" spans="1:15">
      <c r="A62" s="1" t="s">
        <v>52</v>
      </c>
      <c r="B62" s="1">
        <v>20170906</v>
      </c>
      <c r="C62" s="1">
        <v>0.75</v>
      </c>
      <c r="D62" s="1">
        <v>0.96</v>
      </c>
      <c r="E62" s="1">
        <v>0.84</v>
      </c>
      <c r="F62" s="1">
        <v>0.82</v>
      </c>
      <c r="G62" s="1">
        <v>0.8</v>
      </c>
      <c r="H62" s="1">
        <v>0.8</v>
      </c>
      <c r="I62" s="1">
        <v>0.88</v>
      </c>
      <c r="J62" s="1">
        <v>0.9</v>
      </c>
      <c r="K62" s="1">
        <v>0.89</v>
      </c>
      <c r="L62" s="1">
        <v>0.92</v>
      </c>
      <c r="M62" s="1">
        <v>0.89</v>
      </c>
      <c r="N62" s="1">
        <v>0.86</v>
      </c>
      <c r="O62" s="1" t="s">
        <v>53</v>
      </c>
    </row>
    <row r="63" spans="1:15">
      <c r="A63" s="1" t="s">
        <v>54</v>
      </c>
      <c r="B63" s="1">
        <v>20170906</v>
      </c>
      <c r="C63" s="1">
        <v>0.96</v>
      </c>
      <c r="D63" s="1">
        <v>0.96</v>
      </c>
      <c r="E63" s="1">
        <v>0.96</v>
      </c>
      <c r="F63" s="1">
        <v>0.97</v>
      </c>
      <c r="G63" s="1">
        <v>0.97</v>
      </c>
      <c r="H63" s="1">
        <v>0.93</v>
      </c>
      <c r="I63" s="1">
        <v>0.89</v>
      </c>
      <c r="J63" s="1">
        <v>0.89</v>
      </c>
      <c r="K63" s="1">
        <v>0.91</v>
      </c>
      <c r="L63" s="1">
        <v>0.9</v>
      </c>
      <c r="M63" s="1">
        <v>0.9</v>
      </c>
      <c r="N63" s="1">
        <v>0.9</v>
      </c>
    </row>
    <row r="65" spans="3:47">
      <c r="AI65" s="1">
        <v>20170926</v>
      </c>
      <c r="AJ65" s="1">
        <v>0</v>
      </c>
      <c r="AK65" s="1">
        <v>0</v>
      </c>
      <c r="AL65" s="1">
        <v>0</v>
      </c>
      <c r="AM65" s="1">
        <v>0.78</v>
      </c>
      <c r="AN65" s="1">
        <v>0.56899999999999995</v>
      </c>
      <c r="AO65" s="1">
        <v>0.72599999999999998</v>
      </c>
      <c r="AP65" s="1">
        <v>0.71299999999999997</v>
      </c>
      <c r="AQ65" s="1">
        <v>0.73899999999999999</v>
      </c>
      <c r="AR65" s="1">
        <v>0.80100000000000005</v>
      </c>
      <c r="AS65" s="1">
        <v>0.79500000000000004</v>
      </c>
      <c r="AT65" s="1">
        <v>0.73599999999999999</v>
      </c>
      <c r="AU65" s="1">
        <v>0.58299999999999996</v>
      </c>
    </row>
    <row r="68" spans="3:47" customForma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3:47" customForma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3:47" customForma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3:47" customFormat="1">
      <c r="C71" s="1">
        <f>AVERAGE(C62:C68)</f>
        <v>0.85499999999999998</v>
      </c>
      <c r="D71" s="1">
        <f t="shared" ref="D71:N71" si="5">AVERAGE(D62:D68)</f>
        <v>0.96</v>
      </c>
      <c r="E71" s="1">
        <f t="shared" si="5"/>
        <v>0.89999999999999991</v>
      </c>
      <c r="F71" s="1">
        <f t="shared" si="5"/>
        <v>0.89500000000000002</v>
      </c>
      <c r="G71" s="1">
        <f t="shared" si="5"/>
        <v>0.88500000000000001</v>
      </c>
      <c r="H71" s="1">
        <f t="shared" si="5"/>
        <v>0.86499999999999999</v>
      </c>
      <c r="I71" s="1">
        <f t="shared" si="5"/>
        <v>0.88500000000000001</v>
      </c>
      <c r="J71" s="1">
        <f t="shared" si="5"/>
        <v>0.89500000000000002</v>
      </c>
      <c r="K71" s="1">
        <f t="shared" si="5"/>
        <v>0.9</v>
      </c>
      <c r="L71" s="1">
        <f t="shared" si="5"/>
        <v>0.91</v>
      </c>
      <c r="M71" s="1">
        <f t="shared" si="5"/>
        <v>0.89500000000000002</v>
      </c>
      <c r="N71" s="1">
        <f t="shared" si="5"/>
        <v>0.88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>
        <f>STDEV(AH2:AH11)/SQRT(COUNT(AH2:AH11))</f>
        <v>7.8915642121372676</v>
      </c>
    </row>
    <row r="72" spans="3:47" customFormat="1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J72" s="1">
        <f t="shared" ref="AJ72:AR72" si="6">(V13-U13)/10</f>
        <v>5.000000000000115E-4</v>
      </c>
      <c r="AK72" s="1">
        <f t="shared" si="6"/>
        <v>-2.8750000000000164E-3</v>
      </c>
      <c r="AL72" s="1">
        <f t="shared" si="6"/>
        <v>-2.9999999999999914E-3</v>
      </c>
      <c r="AM72" s="1">
        <f t="shared" si="6"/>
        <v>-1.6249999999999986E-3</v>
      </c>
      <c r="AN72" s="1">
        <f t="shared" si="6"/>
        <v>-1.2500000000000067E-3</v>
      </c>
      <c r="AO72" s="1">
        <f t="shared" si="6"/>
        <v>-1.0499999999999987E-2</v>
      </c>
      <c r="AP72" s="1">
        <f t="shared" si="6"/>
        <v>-4.8750000000000069E-3</v>
      </c>
      <c r="AQ72" s="1">
        <f t="shared" si="6"/>
        <v>-7.000000000000001E-3</v>
      </c>
      <c r="AR72" s="1">
        <f t="shared" si="6"/>
        <v>-1.2124999999999997E-2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Fig S2A</vt:lpstr>
      <vt:lpstr>Figure S2B</vt:lpstr>
      <vt:lpstr>Fig S6</vt:lpstr>
      <vt:lpstr>Figure 5</vt:lpstr>
      <vt:lpstr>anova-beh</vt:lpstr>
      <vt:lpstr>anova-nuc</vt:lpstr>
      <vt:lpstr>butanone(N2)</vt:lpstr>
      <vt:lpstr>diacetyl(N2)</vt:lpstr>
      <vt:lpstr>Isoamyl alcohol(N2)</vt:lpstr>
      <vt:lpstr>2-hepatonone</vt:lpstr>
      <vt:lpstr>4-chlorobenzyl mercaptan</vt:lpstr>
      <vt:lpstr>2,4,5-Trimethylthiazole(N2)</vt:lpstr>
      <vt:lpstr>2-Ethoxythiazole(N2)</vt:lpstr>
      <vt:lpstr>1-Metylpyrrole(N2)</vt:lpstr>
      <vt:lpstr>Benzaldehyde</vt:lpstr>
      <vt:lpstr>1-pentanol(N2)</vt:lpstr>
      <vt:lpstr>2-methylpyrazine</vt:lpstr>
      <vt:lpstr>Isobutylthiazole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Behavior Genetics</cp:lastModifiedBy>
  <dcterms:created xsi:type="dcterms:W3CDTF">2017-07-28T06:04:37Z</dcterms:created>
  <dcterms:modified xsi:type="dcterms:W3CDTF">2018-05-09T05:04:24Z</dcterms:modified>
</cp:coreProperties>
</file>