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355" windowHeight="11820"/>
  </bookViews>
  <sheets>
    <sheet name="growth BAC" sheetId="3" r:id="rId1"/>
    <sheet name="growth BAC+FU" sheetId="4" r:id="rId2"/>
    <sheet name="%inh. BAC" sheetId="1" r:id="rId3"/>
    <sheet name="%inh. BAC+FU" sheetId="2" r:id="rId4"/>
  </sheets>
  <calcPr calcId="125725"/>
</workbook>
</file>

<file path=xl/calcChain.xml><?xml version="1.0" encoding="utf-8"?>
<calcChain xmlns="http://schemas.openxmlformats.org/spreadsheetml/2006/main">
  <c r="I99" i="3"/>
  <c r="P77" i="4"/>
  <c r="O51"/>
  <c r="N26"/>
  <c r="N25"/>
  <c r="Q47"/>
  <c r="Q48"/>
  <c r="Q49"/>
  <c r="Q51"/>
  <c r="Q52"/>
  <c r="L51"/>
  <c r="L52"/>
  <c r="L47"/>
  <c r="L48"/>
  <c r="L49"/>
  <c r="K47"/>
  <c r="K48"/>
  <c r="K49"/>
  <c r="K51"/>
  <c r="K52"/>
  <c r="K21"/>
  <c r="O49"/>
  <c r="L74"/>
  <c r="K74"/>
  <c r="M74"/>
  <c r="J104" i="3"/>
  <c r="P104"/>
  <c r="I104"/>
  <c r="J103"/>
  <c r="I103"/>
  <c r="J102"/>
  <c r="I102"/>
  <c r="O102"/>
  <c r="Q102"/>
  <c r="J101"/>
  <c r="I101"/>
  <c r="K101"/>
  <c r="M101"/>
  <c r="J100"/>
  <c r="I100"/>
  <c r="J99"/>
  <c r="P101"/>
  <c r="O103"/>
  <c r="J78"/>
  <c r="I78"/>
  <c r="J77"/>
  <c r="I77"/>
  <c r="J76"/>
  <c r="I76"/>
  <c r="J75"/>
  <c r="I75"/>
  <c r="H75"/>
  <c r="J74"/>
  <c r="I74"/>
  <c r="H74"/>
  <c r="K74"/>
  <c r="M74"/>
  <c r="J73"/>
  <c r="P73"/>
  <c r="I73"/>
  <c r="O76"/>
  <c r="J52"/>
  <c r="I52"/>
  <c r="H52"/>
  <c r="J51"/>
  <c r="I51"/>
  <c r="H51"/>
  <c r="K51"/>
  <c r="J50"/>
  <c r="I50"/>
  <c r="L50"/>
  <c r="M50"/>
  <c r="J49"/>
  <c r="I49"/>
  <c r="J48"/>
  <c r="I48"/>
  <c r="H48"/>
  <c r="K48"/>
  <c r="J47"/>
  <c r="P47"/>
  <c r="I47"/>
  <c r="O49"/>
  <c r="H47"/>
  <c r="N48"/>
  <c r="J26"/>
  <c r="H26"/>
  <c r="L26"/>
  <c r="M26"/>
  <c r="J25"/>
  <c r="I25"/>
  <c r="J24"/>
  <c r="I24"/>
  <c r="H24"/>
  <c r="J23"/>
  <c r="I23"/>
  <c r="J22"/>
  <c r="I22"/>
  <c r="I21"/>
  <c r="L21"/>
  <c r="J21"/>
  <c r="P22"/>
  <c r="H23"/>
  <c r="N23"/>
  <c r="H78"/>
  <c r="H101"/>
  <c r="H102"/>
  <c r="P78"/>
  <c r="P76"/>
  <c r="H21"/>
  <c r="N24"/>
  <c r="H25"/>
  <c r="K25"/>
  <c r="I26"/>
  <c r="H49"/>
  <c r="K49"/>
  <c r="H76"/>
  <c r="H99"/>
  <c r="K99"/>
  <c r="H103"/>
  <c r="H22"/>
  <c r="K22"/>
  <c r="H50"/>
  <c r="K50"/>
  <c r="H73"/>
  <c r="L73"/>
  <c r="M73"/>
  <c r="H77"/>
  <c r="H100"/>
  <c r="H104"/>
  <c r="K104"/>
  <c r="J78" i="4"/>
  <c r="I78"/>
  <c r="J77"/>
  <c r="I77"/>
  <c r="J76"/>
  <c r="I76"/>
  <c r="J75"/>
  <c r="I75"/>
  <c r="H75"/>
  <c r="J74"/>
  <c r="H74"/>
  <c r="J73"/>
  <c r="I73"/>
  <c r="J52"/>
  <c r="I52"/>
  <c r="H52"/>
  <c r="J51"/>
  <c r="I51"/>
  <c r="H51"/>
  <c r="J50"/>
  <c r="I50"/>
  <c r="H50"/>
  <c r="J49"/>
  <c r="I49"/>
  <c r="J48"/>
  <c r="I48"/>
  <c r="H48"/>
  <c r="J47"/>
  <c r="I47"/>
  <c r="H47"/>
  <c r="N47"/>
  <c r="J26"/>
  <c r="I26"/>
  <c r="I25"/>
  <c r="H25"/>
  <c r="J24"/>
  <c r="J23"/>
  <c r="I23"/>
  <c r="J22"/>
  <c r="I22"/>
  <c r="J21"/>
  <c r="H76"/>
  <c r="H26"/>
  <c r="H78"/>
  <c r="I21"/>
  <c r="O21"/>
  <c r="H23"/>
  <c r="J25"/>
  <c r="H73"/>
  <c r="H77"/>
  <c r="K26" i="3"/>
  <c r="K23"/>
  <c r="K77"/>
  <c r="K24"/>
  <c r="K52"/>
  <c r="P21"/>
  <c r="P74"/>
  <c r="K78"/>
  <c r="L48"/>
  <c r="L52"/>
  <c r="M52"/>
  <c r="L22"/>
  <c r="M22"/>
  <c r="L24"/>
  <c r="M24"/>
  <c r="L47"/>
  <c r="L49"/>
  <c r="M49"/>
  <c r="L51"/>
  <c r="M51"/>
  <c r="L23"/>
  <c r="M23"/>
  <c r="L25"/>
  <c r="K75"/>
  <c r="K100"/>
  <c r="K73"/>
  <c r="L74"/>
  <c r="O48"/>
  <c r="O50"/>
  <c r="O74"/>
  <c r="N51"/>
  <c r="O104"/>
  <c r="P23"/>
  <c r="O78"/>
  <c r="O101"/>
  <c r="P49"/>
  <c r="P75"/>
  <c r="P102"/>
  <c r="K76"/>
  <c r="P103"/>
  <c r="L102"/>
  <c r="L103"/>
  <c r="M103"/>
  <c r="P77"/>
  <c r="N52"/>
  <c r="N26"/>
  <c r="O26"/>
  <c r="L76"/>
  <c r="N47"/>
  <c r="P51"/>
  <c r="N76"/>
  <c r="O25"/>
  <c r="K103"/>
  <c r="N75"/>
  <c r="L100"/>
  <c r="M100"/>
  <c r="P99"/>
  <c r="N25"/>
  <c r="L75"/>
  <c r="M75"/>
  <c r="O73"/>
  <c r="N77"/>
  <c r="Q77"/>
  <c r="N104"/>
  <c r="Q104"/>
  <c r="L77"/>
  <c r="M77"/>
  <c r="N22"/>
  <c r="Q22"/>
  <c r="N99"/>
  <c r="Q99"/>
  <c r="N21"/>
  <c r="P24"/>
  <c r="N50"/>
  <c r="O21"/>
  <c r="O100"/>
  <c r="N78"/>
  <c r="N101"/>
  <c r="Q101"/>
  <c r="P26"/>
  <c r="N102"/>
  <c r="N103"/>
  <c r="Q103"/>
  <c r="L78"/>
  <c r="M78"/>
  <c r="P25"/>
  <c r="O77"/>
  <c r="O22"/>
  <c r="O99"/>
  <c r="K102"/>
  <c r="L101"/>
  <c r="O24"/>
  <c r="N76" i="4"/>
  <c r="N73"/>
  <c r="I24"/>
  <c r="O24"/>
  <c r="N77"/>
  <c r="O52"/>
  <c r="O47"/>
  <c r="P73"/>
  <c r="P78"/>
  <c r="N78"/>
  <c r="N50"/>
  <c r="N74"/>
  <c r="K73"/>
  <c r="O26"/>
  <c r="L23"/>
  <c r="P52"/>
  <c r="P47"/>
  <c r="P49"/>
  <c r="O73"/>
  <c r="K23"/>
  <c r="O23"/>
  <c r="N52"/>
  <c r="H49"/>
  <c r="O48"/>
  <c r="P50"/>
  <c r="P75"/>
  <c r="N75"/>
  <c r="P76"/>
  <c r="O22"/>
  <c r="P48"/>
  <c r="P74"/>
  <c r="K78"/>
  <c r="L78"/>
  <c r="N48"/>
  <c r="L50"/>
  <c r="O50"/>
  <c r="K50"/>
  <c r="O75"/>
  <c r="K75"/>
  <c r="L75"/>
  <c r="K26"/>
  <c r="L26"/>
  <c r="O76"/>
  <c r="K76"/>
  <c r="L76"/>
  <c r="K25"/>
  <c r="O25"/>
  <c r="L25"/>
  <c r="P21"/>
  <c r="Q21"/>
  <c r="P25"/>
  <c r="P24"/>
  <c r="P26"/>
  <c r="P22"/>
  <c r="P23"/>
  <c r="N51"/>
  <c r="O77"/>
  <c r="L77"/>
  <c r="K77"/>
  <c r="L73"/>
  <c r="P51"/>
  <c r="O78"/>
  <c r="H24"/>
  <c r="H22"/>
  <c r="H21"/>
  <c r="Q78" i="3"/>
  <c r="M76"/>
  <c r="M102"/>
  <c r="Q26"/>
  <c r="Q76"/>
  <c r="Q24"/>
  <c r="Q25"/>
  <c r="Q21"/>
  <c r="M77" i="4"/>
  <c r="M73"/>
  <c r="Q74"/>
  <c r="M23"/>
  <c r="Q73"/>
  <c r="Q78"/>
  <c r="Q77"/>
  <c r="Q75"/>
  <c r="M50"/>
  <c r="M52"/>
  <c r="N49"/>
  <c r="M48"/>
  <c r="Q76"/>
  <c r="M78"/>
  <c r="M47"/>
  <c r="M25"/>
  <c r="Q50"/>
  <c r="N23"/>
  <c r="Q23"/>
  <c r="L21"/>
  <c r="N24"/>
  <c r="Q24"/>
  <c r="N21"/>
  <c r="Q25"/>
  <c r="N22"/>
  <c r="Q22"/>
  <c r="Q26"/>
  <c r="L22"/>
  <c r="K22"/>
  <c r="K24"/>
  <c r="L24"/>
  <c r="M76"/>
  <c r="M26"/>
  <c r="M51"/>
  <c r="M75"/>
  <c r="M21"/>
  <c r="M49"/>
  <c r="M24"/>
  <c r="M22"/>
  <c r="M25" i="3"/>
  <c r="M47"/>
  <c r="M48"/>
  <c r="N73"/>
  <c r="Q73"/>
  <c r="P50"/>
  <c r="Q50"/>
  <c r="L99"/>
  <c r="M99"/>
  <c r="P52"/>
  <c r="P48"/>
  <c r="Q48"/>
  <c r="N49"/>
  <c r="Q49"/>
  <c r="L104"/>
  <c r="M104"/>
  <c r="O75"/>
  <c r="Q75"/>
  <c r="O23"/>
  <c r="Q23"/>
  <c r="N74"/>
  <c r="Q74"/>
  <c r="O51"/>
  <c r="Q51"/>
  <c r="K21"/>
  <c r="M21"/>
  <c r="O47"/>
  <c r="Q47"/>
  <c r="O52"/>
  <c r="Q52"/>
  <c r="P100"/>
  <c r="K47"/>
  <c r="N100"/>
  <c r="Q100"/>
</calcChain>
</file>

<file path=xl/sharedStrings.xml><?xml version="1.0" encoding="utf-8"?>
<sst xmlns="http://schemas.openxmlformats.org/spreadsheetml/2006/main" count="240" uniqueCount="51">
  <si>
    <t>BAC</t>
  </si>
  <si>
    <t>concentration (mg/L)</t>
  </si>
  <si>
    <t>control</t>
  </si>
  <si>
    <t>(control) 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</si>
  <si>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</si>
  <si>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</si>
  <si>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</si>
  <si>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</si>
  <si>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</si>
  <si>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</si>
  <si>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</si>
  <si>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</si>
  <si>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</si>
  <si>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</si>
  <si>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</si>
  <si>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</si>
  <si>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BAC+FU</t>
  </si>
  <si>
    <t>concentration/effect</t>
  </si>
  <si>
    <t>EC 5/3</t>
  </si>
  <si>
    <t>EC 10/3</t>
  </si>
  <si>
    <t>EC 20/3</t>
  </si>
  <si>
    <t>EC 50/3</t>
  </si>
  <si>
    <t>EC 90/3</t>
  </si>
  <si>
    <t>% of growth inhibition af all the paralels from all the experiments</t>
  </si>
  <si>
    <t>SD</t>
  </si>
  <si>
    <t>average</t>
  </si>
  <si>
    <t>KV (%)</t>
  </si>
  <si>
    <t>EC 5</t>
  </si>
  <si>
    <t>EC 10</t>
  </si>
  <si>
    <t>EC 20</t>
  </si>
  <si>
    <t>EC 50</t>
  </si>
  <si>
    <t>EC 90</t>
  </si>
  <si>
    <r>
      <t>growth rate  (day</t>
    </r>
    <r>
      <rPr>
        <b/>
        <vertAlign val="superscript"/>
        <sz val="11"/>
        <color indexed="9"/>
        <rFont val="Calibri"/>
        <family val="2"/>
        <charset val="238"/>
      </rPr>
      <t>-1</t>
    </r>
    <r>
      <rPr>
        <b/>
        <sz val="11"/>
        <color indexed="9"/>
        <rFont val="Calibri"/>
        <family val="2"/>
        <charset val="238"/>
      </rPr>
      <t>)</t>
    </r>
  </si>
  <si>
    <t>percent of inhibition</t>
  </si>
  <si>
    <t>average % I</t>
  </si>
  <si>
    <r>
      <t>Pseudokirchneriella subspicata +</t>
    </r>
    <r>
      <rPr>
        <b/>
        <sz val="14"/>
        <color indexed="8"/>
        <rFont val="Calibri"/>
        <family val="2"/>
        <charset val="238"/>
      </rPr>
      <t xml:space="preserve"> benzalkonijev klorid + 5-fluorouracil (2)</t>
    </r>
  </si>
  <si>
    <r>
      <rPr>
        <b/>
        <i/>
        <sz val="14"/>
        <color indexed="8"/>
        <rFont val="Calibri"/>
        <family val="2"/>
        <charset val="238"/>
      </rPr>
      <t xml:space="preserve">Pseudokirchneriella subspicata </t>
    </r>
    <r>
      <rPr>
        <b/>
        <sz val="14"/>
        <color indexed="8"/>
        <rFont val="Calibri"/>
        <family val="2"/>
        <charset val="238"/>
      </rPr>
      <t>+ benzalkonijev klorid + 5-fluorouracil (3)</t>
    </r>
  </si>
  <si>
    <t>growth rate  (day-1)</t>
  </si>
  <si>
    <r>
      <t>Pseudokirchneriella subspicata</t>
    </r>
    <r>
      <rPr>
        <b/>
        <sz val="14"/>
        <color indexed="8"/>
        <rFont val="Calibri"/>
        <family val="2"/>
        <charset val="238"/>
      </rPr>
      <t xml:space="preserve"> + BAC + 5-FU(1)</t>
    </r>
  </si>
  <si>
    <t>Pseudokirchneriella subspicata + BAC (3)</t>
  </si>
  <si>
    <t>Pseudokirchneriella subspicata + BAC (4)</t>
  </si>
  <si>
    <t>day 0</t>
  </si>
  <si>
    <t>day 1</t>
  </si>
  <si>
    <t>day 2</t>
  </si>
  <si>
    <t>day 3</t>
  </si>
  <si>
    <t>starting concentration</t>
  </si>
  <si>
    <t>number of cells/ml</t>
  </si>
  <si>
    <t>growth rate</t>
  </si>
  <si>
    <t>*</t>
  </si>
  <si>
    <r>
      <rPr>
        <b/>
        <i/>
        <sz val="14"/>
        <color indexed="8"/>
        <rFont val="Calibri"/>
        <family val="2"/>
        <charset val="238"/>
      </rPr>
      <t>Pseudokirchneriella subspicata</t>
    </r>
    <r>
      <rPr>
        <b/>
        <sz val="14"/>
        <color indexed="8"/>
        <rFont val="Calibri"/>
        <family val="2"/>
        <charset val="238"/>
      </rPr>
      <t xml:space="preserve"> + BAC (1)</t>
    </r>
  </si>
  <si>
    <t>Pseudokirchneriella subspicata + BAC (2)</t>
  </si>
</sst>
</file>

<file path=xl/styles.xml><?xml version="1.0" encoding="utf-8"?>
<styleSheet xmlns="http://schemas.openxmlformats.org/spreadsheetml/2006/main">
  <numFmts count="4">
    <numFmt numFmtId="168" formatCode="0.0"/>
    <numFmt numFmtId="169" formatCode="0.0E+00"/>
    <numFmt numFmtId="170" formatCode="0.000"/>
    <numFmt numFmtId="172" formatCode="0.0000"/>
  </numFmts>
  <fonts count="3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vertAlign val="superscript"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11"/>
      <color theme="4" tint="-0.499984740745262"/>
      <name val="Calibri"/>
      <family val="2"/>
      <charset val="238"/>
    </font>
    <font>
      <b/>
      <sz val="11"/>
      <color theme="3" tint="-0.499984740745262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9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b/>
      <sz val="11"/>
      <color theme="5" tint="0.79998168889431442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79747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1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169" fontId="0" fillId="0" borderId="0" xfId="0" applyNumberFormat="1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0" xfId="0" applyFill="1"/>
    <xf numFmtId="11" fontId="6" fillId="3" borderId="3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1" fontId="5" fillId="6" borderId="3" xfId="0" applyNumberFormat="1" applyFont="1" applyFill="1" applyBorder="1" applyAlignment="1">
      <alignment horizontal="center"/>
    </xf>
    <xf numFmtId="11" fontId="6" fillId="6" borderId="3" xfId="0" applyNumberFormat="1" applyFont="1" applyFill="1" applyBorder="1" applyAlignment="1">
      <alignment horizontal="center"/>
    </xf>
    <xf numFmtId="11" fontId="6" fillId="6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8" fontId="5" fillId="7" borderId="6" xfId="0" applyNumberFormat="1" applyFont="1" applyFill="1" applyBorder="1" applyAlignment="1">
      <alignment horizontal="center"/>
    </xf>
    <xf numFmtId="168" fontId="5" fillId="7" borderId="7" xfId="0" applyNumberFormat="1" applyFont="1" applyFill="1" applyBorder="1" applyAlignment="1">
      <alignment horizontal="center"/>
    </xf>
    <xf numFmtId="2" fontId="5" fillId="7" borderId="8" xfId="0" applyNumberFormat="1" applyFont="1" applyFill="1" applyBorder="1" applyAlignment="1">
      <alignment horizontal="center"/>
    </xf>
    <xf numFmtId="9" fontId="5" fillId="8" borderId="0" xfId="0" applyNumberFormat="1" applyFont="1" applyFill="1" applyBorder="1" applyAlignment="1">
      <alignment horizontal="center"/>
    </xf>
    <xf numFmtId="9" fontId="6" fillId="4" borderId="8" xfId="0" applyNumberFormat="1" applyFont="1" applyFill="1" applyBorder="1" applyAlignment="1">
      <alignment horizontal="center"/>
    </xf>
    <xf numFmtId="0" fontId="0" fillId="0" borderId="0" xfId="0" applyBorder="1"/>
    <xf numFmtId="168" fontId="5" fillId="7" borderId="8" xfId="0" applyNumberFormat="1" applyFont="1" applyFill="1" applyBorder="1" applyAlignment="1">
      <alignment horizontal="center"/>
    </xf>
    <xf numFmtId="168" fontId="5" fillId="7" borderId="0" xfId="0" applyNumberFormat="1" applyFont="1" applyFill="1" applyBorder="1" applyAlignment="1">
      <alignment horizontal="center"/>
    </xf>
    <xf numFmtId="168" fontId="5" fillId="7" borderId="9" xfId="0" applyNumberFormat="1" applyFont="1" applyFill="1" applyBorder="1" applyAlignment="1">
      <alignment horizontal="center"/>
    </xf>
    <xf numFmtId="9" fontId="17" fillId="9" borderId="3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5" fillId="7" borderId="1" xfId="0" applyNumberFormat="1" applyFont="1" applyFill="1" applyBorder="1" applyAlignment="1">
      <alignment horizontal="center"/>
    </xf>
    <xf numFmtId="168" fontId="5" fillId="7" borderId="11" xfId="0" applyNumberFormat="1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9" fontId="5" fillId="8" borderId="10" xfId="0" applyNumberFormat="1" applyFont="1" applyFill="1" applyBorder="1" applyAlignment="1">
      <alignment horizontal="center"/>
    </xf>
    <xf numFmtId="9" fontId="5" fillId="8" borderId="1" xfId="0" applyNumberFormat="1" applyFont="1" applyFill="1" applyBorder="1" applyAlignment="1">
      <alignment horizontal="center"/>
    </xf>
    <xf numFmtId="9" fontId="5" fillId="8" borderId="11" xfId="0" applyNumberFormat="1" applyFont="1" applyFill="1" applyBorder="1" applyAlignment="1">
      <alignment horizontal="center"/>
    </xf>
    <xf numFmtId="9" fontId="6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2" fontId="0" fillId="0" borderId="0" xfId="0" applyNumberFormat="1"/>
    <xf numFmtId="169" fontId="0" fillId="0" borderId="0" xfId="0" applyNumberFormat="1"/>
    <xf numFmtId="0" fontId="2" fillId="1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9" fontId="5" fillId="3" borderId="3" xfId="0" applyNumberFormat="1" applyFont="1" applyFill="1" applyBorder="1" applyAlignment="1">
      <alignment horizontal="center"/>
    </xf>
    <xf numFmtId="11" fontId="18" fillId="11" borderId="3" xfId="0" applyNumberFormat="1" applyFont="1" applyFill="1" applyBorder="1" applyAlignment="1">
      <alignment horizontal="center"/>
    </xf>
    <xf numFmtId="11" fontId="5" fillId="11" borderId="3" xfId="0" applyNumberFormat="1" applyFont="1" applyFill="1" applyBorder="1" applyAlignment="1">
      <alignment horizontal="center"/>
    </xf>
    <xf numFmtId="11" fontId="6" fillId="11" borderId="3" xfId="0" applyNumberFormat="1" applyFont="1" applyFill="1" applyBorder="1" applyAlignment="1">
      <alignment horizontal="center"/>
    </xf>
    <xf numFmtId="14" fontId="6" fillId="12" borderId="2" xfId="0" applyNumberFormat="1" applyFont="1" applyFill="1" applyBorder="1" applyAlignment="1">
      <alignment horizontal="left"/>
    </xf>
    <xf numFmtId="14" fontId="6" fillId="12" borderId="5" xfId="0" applyNumberFormat="1" applyFont="1" applyFill="1" applyBorder="1" applyAlignment="1">
      <alignment horizontal="left"/>
    </xf>
    <xf numFmtId="11" fontId="6" fillId="11" borderId="4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9" fontId="5" fillId="7" borderId="13" xfId="0" applyNumberFormat="1" applyFont="1" applyFill="1" applyBorder="1" applyAlignment="1">
      <alignment horizontal="center"/>
    </xf>
    <xf numFmtId="9" fontId="19" fillId="13" borderId="0" xfId="0" applyNumberFormat="1" applyFont="1" applyFill="1" applyBorder="1" applyAlignment="1">
      <alignment horizontal="center"/>
    </xf>
    <xf numFmtId="9" fontId="20" fillId="14" borderId="13" xfId="0" applyNumberFormat="1" applyFont="1" applyFill="1" applyBorder="1" applyAlignment="1">
      <alignment horizontal="center"/>
    </xf>
    <xf numFmtId="9" fontId="21" fillId="9" borderId="3" xfId="0" applyNumberFormat="1" applyFont="1" applyFill="1" applyBorder="1" applyAlignment="1">
      <alignment horizontal="center"/>
    </xf>
    <xf numFmtId="9" fontId="22" fillId="13" borderId="0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9" fontId="5" fillId="7" borderId="14" xfId="0" applyNumberFormat="1" applyFont="1" applyFill="1" applyBorder="1" applyAlignment="1">
      <alignment horizontal="center"/>
    </xf>
    <xf numFmtId="9" fontId="19" fillId="13" borderId="10" xfId="0" applyNumberFormat="1" applyFont="1" applyFill="1" applyBorder="1" applyAlignment="1">
      <alignment horizontal="center"/>
    </xf>
    <xf numFmtId="9" fontId="19" fillId="13" borderId="1" xfId="0" applyNumberFormat="1" applyFont="1" applyFill="1" applyBorder="1" applyAlignment="1">
      <alignment horizontal="center"/>
    </xf>
    <xf numFmtId="9" fontId="19" fillId="13" borderId="11" xfId="0" applyNumberFormat="1" applyFont="1" applyFill="1" applyBorder="1" applyAlignment="1">
      <alignment horizontal="center"/>
    </xf>
    <xf numFmtId="9" fontId="20" fillId="14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1" fontId="0" fillId="0" borderId="0" xfId="0" applyNumberFormat="1" applyFill="1" applyAlignment="1">
      <alignment horizontal="center"/>
    </xf>
    <xf numFmtId="0" fontId="3" fillId="15" borderId="2" xfId="0" applyFont="1" applyFill="1" applyBorder="1" applyAlignment="1">
      <alignment horizontal="left"/>
    </xf>
    <xf numFmtId="14" fontId="4" fillId="16" borderId="2" xfId="0" applyNumberFormat="1" applyFont="1" applyFill="1" applyBorder="1" applyAlignment="1">
      <alignment horizontal="left"/>
    </xf>
    <xf numFmtId="14" fontId="4" fillId="16" borderId="5" xfId="0" applyNumberFormat="1" applyFont="1" applyFill="1" applyBorder="1" applyAlignment="1">
      <alignment horizontal="left"/>
    </xf>
    <xf numFmtId="11" fontId="5" fillId="17" borderId="3" xfId="0" applyNumberFormat="1" applyFont="1" applyFill="1" applyBorder="1" applyAlignment="1">
      <alignment horizontal="center"/>
    </xf>
    <xf numFmtId="11" fontId="6" fillId="17" borderId="3" xfId="0" applyNumberFormat="1" applyFont="1" applyFill="1" applyBorder="1" applyAlignment="1">
      <alignment horizontal="center"/>
    </xf>
    <xf numFmtId="14" fontId="6" fillId="16" borderId="2" xfId="0" applyNumberFormat="1" applyFont="1" applyFill="1" applyBorder="1" applyAlignment="1">
      <alignment horizontal="left"/>
    </xf>
    <xf numFmtId="14" fontId="6" fillId="16" borderId="5" xfId="0" applyNumberFormat="1" applyFont="1" applyFill="1" applyBorder="1" applyAlignment="1">
      <alignment horizontal="left"/>
    </xf>
    <xf numFmtId="11" fontId="6" fillId="17" borderId="4" xfId="0" applyNumberFormat="1" applyFont="1" applyFill="1" applyBorder="1" applyAlignment="1">
      <alignment horizontal="center"/>
    </xf>
    <xf numFmtId="9" fontId="23" fillId="17" borderId="0" xfId="0" applyNumberFormat="1" applyFont="1" applyFill="1" applyBorder="1" applyAlignment="1">
      <alignment horizontal="center"/>
    </xf>
    <xf numFmtId="9" fontId="23" fillId="18" borderId="13" xfId="0" applyNumberFormat="1" applyFont="1" applyFill="1" applyBorder="1" applyAlignment="1">
      <alignment horizontal="center"/>
    </xf>
    <xf numFmtId="9" fontId="23" fillId="17" borderId="1" xfId="0" applyNumberFormat="1" applyFont="1" applyFill="1" applyBorder="1" applyAlignment="1">
      <alignment horizontal="center"/>
    </xf>
    <xf numFmtId="9" fontId="23" fillId="18" borderId="14" xfId="0" applyNumberFormat="1" applyFont="1" applyFill="1" applyBorder="1" applyAlignment="1">
      <alignment horizontal="center"/>
    </xf>
    <xf numFmtId="11" fontId="5" fillId="19" borderId="3" xfId="0" applyNumberFormat="1" applyFont="1" applyFill="1" applyBorder="1" applyAlignment="1">
      <alignment horizontal="center"/>
    </xf>
    <xf numFmtId="11" fontId="5" fillId="19" borderId="4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4" fillId="20" borderId="3" xfId="0" applyFont="1" applyFill="1" applyBorder="1" applyAlignment="1">
      <alignment horizontal="center"/>
    </xf>
    <xf numFmtId="9" fontId="9" fillId="19" borderId="8" xfId="0" applyNumberFormat="1" applyFont="1" applyFill="1" applyBorder="1" applyAlignment="1">
      <alignment horizontal="center"/>
    </xf>
    <xf numFmtId="9" fontId="25" fillId="19" borderId="0" xfId="0" applyNumberFormat="1" applyFont="1" applyFill="1" applyBorder="1" applyAlignment="1">
      <alignment horizontal="center"/>
    </xf>
    <xf numFmtId="9" fontId="9" fillId="19" borderId="9" xfId="0" applyNumberFormat="1" applyFont="1" applyFill="1" applyBorder="1" applyAlignment="1">
      <alignment horizontal="center"/>
    </xf>
    <xf numFmtId="9" fontId="9" fillId="21" borderId="13" xfId="0" applyNumberFormat="1" applyFont="1" applyFill="1" applyBorder="1" applyAlignment="1">
      <alignment horizontal="center"/>
    </xf>
    <xf numFmtId="9" fontId="9" fillId="19" borderId="10" xfId="0" applyNumberFormat="1" applyFont="1" applyFill="1" applyBorder="1" applyAlignment="1">
      <alignment horizontal="center"/>
    </xf>
    <xf numFmtId="9" fontId="25" fillId="19" borderId="1" xfId="0" applyNumberFormat="1" applyFont="1" applyFill="1" applyBorder="1" applyAlignment="1">
      <alignment horizontal="center"/>
    </xf>
    <xf numFmtId="9" fontId="9" fillId="19" borderId="11" xfId="0" applyNumberFormat="1" applyFont="1" applyFill="1" applyBorder="1" applyAlignment="1">
      <alignment horizontal="center"/>
    </xf>
    <xf numFmtId="9" fontId="9" fillId="21" borderId="14" xfId="0" applyNumberFormat="1" applyFont="1" applyFill="1" applyBorder="1" applyAlignment="1">
      <alignment horizontal="center"/>
    </xf>
    <xf numFmtId="14" fontId="6" fillId="22" borderId="2" xfId="0" applyNumberFormat="1" applyFont="1" applyFill="1" applyBorder="1" applyAlignment="1">
      <alignment horizontal="left"/>
    </xf>
    <xf numFmtId="14" fontId="6" fillId="22" borderId="5" xfId="0" applyNumberFormat="1" applyFont="1" applyFill="1" applyBorder="1" applyAlignment="1">
      <alignment horizontal="left"/>
    </xf>
    <xf numFmtId="11" fontId="5" fillId="23" borderId="3" xfId="0" applyNumberFormat="1" applyFont="1" applyFill="1" applyBorder="1" applyAlignment="1">
      <alignment horizontal="center"/>
    </xf>
    <xf numFmtId="11" fontId="6" fillId="23" borderId="3" xfId="0" applyNumberFormat="1" applyFont="1" applyFill="1" applyBorder="1" applyAlignment="1">
      <alignment horizontal="center"/>
    </xf>
    <xf numFmtId="11" fontId="6" fillId="23" borderId="4" xfId="0" applyNumberFormat="1" applyFont="1" applyFill="1" applyBorder="1" applyAlignment="1">
      <alignment horizontal="center"/>
    </xf>
    <xf numFmtId="9" fontId="26" fillId="22" borderId="9" xfId="0" applyNumberFormat="1" applyFont="1" applyFill="1" applyBorder="1" applyAlignment="1">
      <alignment horizontal="center"/>
    </xf>
    <xf numFmtId="9" fontId="27" fillId="24" borderId="8" xfId="0" applyNumberFormat="1" applyFont="1" applyFill="1" applyBorder="1" applyAlignment="1">
      <alignment horizontal="center"/>
    </xf>
    <xf numFmtId="9" fontId="27" fillId="24" borderId="0" xfId="0" applyNumberFormat="1" applyFont="1" applyFill="1" applyBorder="1" applyAlignment="1">
      <alignment horizontal="center"/>
    </xf>
    <xf numFmtId="9" fontId="27" fillId="24" borderId="9" xfId="0" applyNumberFormat="1" applyFont="1" applyFill="1" applyBorder="1" applyAlignment="1">
      <alignment horizontal="center"/>
    </xf>
    <xf numFmtId="9" fontId="27" fillId="24" borderId="10" xfId="0" applyNumberFormat="1" applyFont="1" applyFill="1" applyBorder="1" applyAlignment="1">
      <alignment horizontal="center"/>
    </xf>
    <xf numFmtId="9" fontId="27" fillId="24" borderId="1" xfId="0" applyNumberFormat="1" applyFont="1" applyFill="1" applyBorder="1" applyAlignment="1">
      <alignment horizontal="center"/>
    </xf>
    <xf numFmtId="9" fontId="27" fillId="24" borderId="11" xfId="0" applyNumberFormat="1" applyFont="1" applyFill="1" applyBorder="1" applyAlignment="1">
      <alignment horizontal="center"/>
    </xf>
    <xf numFmtId="9" fontId="26" fillId="22" borderId="11" xfId="0" applyNumberFormat="1" applyFont="1" applyFill="1" applyBorder="1" applyAlignment="1">
      <alignment horizontal="center"/>
    </xf>
    <xf numFmtId="9" fontId="5" fillId="13" borderId="0" xfId="0" applyNumberFormat="1" applyFont="1" applyFill="1" applyBorder="1" applyAlignment="1">
      <alignment horizontal="center"/>
    </xf>
    <xf numFmtId="0" fontId="3" fillId="20" borderId="2" xfId="0" applyFont="1" applyFill="1" applyBorder="1" applyAlignment="1">
      <alignment horizontal="left"/>
    </xf>
    <xf numFmtId="14" fontId="4" fillId="25" borderId="2" xfId="0" applyNumberFormat="1" applyFont="1" applyFill="1" applyBorder="1" applyAlignment="1"/>
    <xf numFmtId="14" fontId="4" fillId="25" borderId="5" xfId="0" applyNumberFormat="1" applyFont="1" applyFill="1" applyBorder="1" applyAlignment="1"/>
    <xf numFmtId="14" fontId="6" fillId="25" borderId="2" xfId="0" applyNumberFormat="1" applyFont="1" applyFill="1" applyBorder="1" applyAlignment="1"/>
    <xf numFmtId="14" fontId="6" fillId="25" borderId="5" xfId="0" applyNumberFormat="1" applyFont="1" applyFill="1" applyBorder="1" applyAlignment="1"/>
    <xf numFmtId="0" fontId="3" fillId="26" borderId="4" xfId="0" applyFont="1" applyFill="1" applyBorder="1" applyAlignment="1">
      <alignment horizontal="left"/>
    </xf>
    <xf numFmtId="0" fontId="3" fillId="26" borderId="2" xfId="0" applyFont="1" applyFill="1" applyBorder="1" applyAlignment="1">
      <alignment horizontal="left"/>
    </xf>
    <xf numFmtId="0" fontId="2" fillId="27" borderId="2" xfId="0" applyFont="1" applyFill="1" applyBorder="1" applyAlignment="1"/>
    <xf numFmtId="0" fontId="3" fillId="27" borderId="2" xfId="0" applyFont="1" applyFill="1" applyBorder="1" applyAlignment="1"/>
    <xf numFmtId="11" fontId="5" fillId="28" borderId="3" xfId="0" applyNumberFormat="1" applyFont="1" applyFill="1" applyBorder="1" applyAlignment="1">
      <alignment horizontal="center"/>
    </xf>
    <xf numFmtId="11" fontId="6" fillId="28" borderId="3" xfId="0" applyNumberFormat="1" applyFont="1" applyFill="1" applyBorder="1" applyAlignment="1">
      <alignment horizontal="center"/>
    </xf>
    <xf numFmtId="11" fontId="28" fillId="28" borderId="3" xfId="0" applyNumberFormat="1" applyFont="1" applyFill="1" applyBorder="1" applyAlignment="1">
      <alignment horizontal="center"/>
    </xf>
    <xf numFmtId="14" fontId="6" fillId="27" borderId="4" xfId="0" applyNumberFormat="1" applyFont="1" applyFill="1" applyBorder="1" applyAlignment="1"/>
    <xf numFmtId="14" fontId="6" fillId="27" borderId="2" xfId="0" applyNumberFormat="1" applyFont="1" applyFill="1" applyBorder="1" applyAlignment="1"/>
    <xf numFmtId="14" fontId="6" fillId="27" borderId="5" xfId="0" applyNumberFormat="1" applyFont="1" applyFill="1" applyBorder="1" applyAlignment="1"/>
    <xf numFmtId="14" fontId="6" fillId="27" borderId="22" xfId="0" applyNumberFormat="1" applyFont="1" applyFill="1" applyBorder="1" applyAlignment="1"/>
    <xf numFmtId="11" fontId="6" fillId="28" borderId="4" xfId="0" applyNumberFormat="1" applyFont="1" applyFill="1" applyBorder="1" applyAlignment="1">
      <alignment horizontal="center"/>
    </xf>
    <xf numFmtId="9" fontId="20" fillId="28" borderId="13" xfId="0" applyNumberFormat="1" applyFont="1" applyFill="1" applyBorder="1" applyAlignment="1">
      <alignment horizontal="center"/>
    </xf>
    <xf numFmtId="11" fontId="5" fillId="29" borderId="3" xfId="0" applyNumberFormat="1" applyFont="1" applyFill="1" applyBorder="1" applyAlignment="1">
      <alignment horizontal="center"/>
    </xf>
    <xf numFmtId="11" fontId="6" fillId="29" borderId="3" xfId="0" applyNumberFormat="1" applyFont="1" applyFill="1" applyBorder="1" applyAlignment="1">
      <alignment horizontal="center"/>
    </xf>
    <xf numFmtId="11" fontId="28" fillId="29" borderId="3" xfId="0" applyNumberFormat="1" applyFont="1" applyFill="1" applyBorder="1" applyAlignment="1">
      <alignment horizontal="center"/>
    </xf>
    <xf numFmtId="11" fontId="6" fillId="29" borderId="4" xfId="0" applyNumberFormat="1" applyFont="1" applyFill="1" applyBorder="1" applyAlignment="1">
      <alignment horizontal="center"/>
    </xf>
    <xf numFmtId="9" fontId="20" fillId="29" borderId="13" xfId="0" applyNumberFormat="1" applyFont="1" applyFill="1" applyBorder="1" applyAlignment="1">
      <alignment horizontal="center"/>
    </xf>
    <xf numFmtId="0" fontId="6" fillId="27" borderId="3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7" borderId="15" xfId="0" applyFont="1" applyFill="1" applyBorder="1"/>
    <xf numFmtId="11" fontId="6" fillId="7" borderId="12" xfId="0" applyNumberFormat="1" applyFont="1" applyFill="1" applyBorder="1" applyAlignment="1">
      <alignment horizontal="center"/>
    </xf>
    <xf numFmtId="14" fontId="6" fillId="7" borderId="16" xfId="0" applyNumberFormat="1" applyFont="1" applyFill="1" applyBorder="1" applyAlignment="1"/>
    <xf numFmtId="0" fontId="6" fillId="7" borderId="3" xfId="0" applyFont="1" applyFill="1" applyBorder="1" applyAlignment="1">
      <alignment horizontal="center"/>
    </xf>
    <xf numFmtId="14" fontId="6" fillId="7" borderId="17" xfId="0" applyNumberFormat="1" applyFont="1" applyFill="1" applyBorder="1" applyAlignment="1"/>
    <xf numFmtId="0" fontId="29" fillId="7" borderId="3" xfId="0" applyFont="1" applyFill="1" applyBorder="1"/>
    <xf numFmtId="0" fontId="5" fillId="7" borderId="3" xfId="0" applyFont="1" applyFill="1" applyBorder="1"/>
    <xf numFmtId="0" fontId="6" fillId="7" borderId="15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5" fillId="7" borderId="3" xfId="0" applyNumberFormat="1" applyFont="1" applyFill="1" applyBorder="1"/>
    <xf numFmtId="0" fontId="5" fillId="7" borderId="3" xfId="0" applyNumberFormat="1" applyFont="1" applyFill="1" applyBorder="1" applyAlignment="1">
      <alignment horizontal="left"/>
    </xf>
    <xf numFmtId="14" fontId="6" fillId="7" borderId="19" xfId="0" applyNumberFormat="1" applyFont="1" applyFill="1" applyBorder="1" applyAlignment="1"/>
    <xf numFmtId="0" fontId="0" fillId="0" borderId="8" xfId="0" applyBorder="1"/>
    <xf numFmtId="0" fontId="24" fillId="30" borderId="4" xfId="0" applyFont="1" applyFill="1" applyBorder="1" applyAlignment="1">
      <alignment horizontal="center"/>
    </xf>
    <xf numFmtId="0" fontId="24" fillId="31" borderId="12" xfId="0" applyFont="1" applyFill="1" applyBorder="1" applyAlignment="1">
      <alignment horizontal="center"/>
    </xf>
    <xf numFmtId="0" fontId="24" fillId="15" borderId="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2" fontId="5" fillId="7" borderId="20" xfId="0" applyNumberFormat="1" applyFont="1" applyFill="1" applyBorder="1" applyAlignment="1">
      <alignment horizontal="center"/>
    </xf>
    <xf numFmtId="2" fontId="5" fillId="7" borderId="6" xfId="0" applyNumberFormat="1" applyFont="1" applyFill="1" applyBorder="1" applyAlignment="1">
      <alignment horizontal="center"/>
    </xf>
    <xf numFmtId="9" fontId="20" fillId="28" borderId="20" xfId="0" applyNumberFormat="1" applyFont="1" applyFill="1" applyBorder="1" applyAlignment="1">
      <alignment horizontal="center"/>
    </xf>
    <xf numFmtId="9" fontId="20" fillId="28" borderId="14" xfId="0" applyNumberFormat="1" applyFont="1" applyFill="1" applyBorder="1" applyAlignment="1">
      <alignment horizontal="center"/>
    </xf>
    <xf numFmtId="9" fontId="20" fillId="29" borderId="20" xfId="0" applyNumberFormat="1" applyFont="1" applyFill="1" applyBorder="1" applyAlignment="1">
      <alignment horizontal="center"/>
    </xf>
    <xf numFmtId="9" fontId="20" fillId="29" borderId="14" xfId="0" applyNumberFormat="1" applyFont="1" applyFill="1" applyBorder="1" applyAlignment="1">
      <alignment horizontal="center"/>
    </xf>
    <xf numFmtId="14" fontId="1" fillId="32" borderId="4" xfId="0" applyNumberFormat="1" applyFont="1" applyFill="1" applyBorder="1" applyAlignment="1"/>
    <xf numFmtId="14" fontId="6" fillId="32" borderId="4" xfId="0" applyNumberFormat="1" applyFont="1" applyFill="1" applyBorder="1" applyAlignment="1"/>
    <xf numFmtId="14" fontId="1" fillId="22" borderId="4" xfId="0" applyNumberFormat="1" applyFont="1" applyFill="1" applyBorder="1" applyAlignment="1"/>
    <xf numFmtId="14" fontId="6" fillId="22" borderId="4" xfId="0" applyNumberFormat="1" applyFont="1" applyFill="1" applyBorder="1" applyAlignment="1"/>
    <xf numFmtId="14" fontId="1" fillId="27" borderId="4" xfId="0" applyNumberFormat="1" applyFont="1" applyFill="1" applyBorder="1" applyAlignment="1"/>
    <xf numFmtId="14" fontId="1" fillId="33" borderId="4" xfId="0" applyNumberFormat="1" applyFont="1" applyFill="1" applyBorder="1" applyAlignment="1"/>
    <xf numFmtId="14" fontId="6" fillId="33" borderId="4" xfId="0" applyNumberFormat="1" applyFont="1" applyFill="1" applyBorder="1" applyAlignment="1"/>
    <xf numFmtId="14" fontId="6" fillId="33" borderId="2" xfId="0" applyNumberFormat="1" applyFont="1" applyFill="1" applyBorder="1" applyAlignment="1"/>
    <xf numFmtId="14" fontId="6" fillId="33" borderId="22" xfId="0" applyNumberFormat="1" applyFont="1" applyFill="1" applyBorder="1" applyAlignment="1"/>
    <xf numFmtId="14" fontId="6" fillId="33" borderId="5" xfId="0" applyNumberFormat="1" applyFont="1" applyFill="1" applyBorder="1" applyAlignment="1"/>
    <xf numFmtId="0" fontId="2" fillId="33" borderId="2" xfId="0" applyFont="1" applyFill="1" applyBorder="1" applyAlignment="1"/>
    <xf numFmtId="0" fontId="3" fillId="33" borderId="2" xfId="0" applyFont="1" applyFill="1" applyBorder="1" applyAlignment="1"/>
    <xf numFmtId="0" fontId="24" fillId="34" borderId="3" xfId="0" applyFont="1" applyFill="1" applyBorder="1" applyAlignment="1">
      <alignment horizontal="center"/>
    </xf>
    <xf numFmtId="9" fontId="21" fillId="7" borderId="3" xfId="0" applyNumberFormat="1" applyFont="1" applyFill="1" applyBorder="1" applyAlignment="1">
      <alignment horizontal="center"/>
    </xf>
    <xf numFmtId="0" fontId="6" fillId="33" borderId="3" xfId="0" applyFont="1" applyFill="1" applyBorder="1" applyAlignment="1">
      <alignment horizontal="center"/>
    </xf>
    <xf numFmtId="0" fontId="6" fillId="13" borderId="4" xfId="0" applyNumberFormat="1" applyFont="1" applyFill="1" applyBorder="1" applyAlignment="1">
      <alignment horizontal="left"/>
    </xf>
    <xf numFmtId="169" fontId="5" fillId="13" borderId="3" xfId="0" applyNumberFormat="1" applyFont="1" applyFill="1" applyBorder="1" applyAlignment="1">
      <alignment horizontal="center"/>
    </xf>
    <xf numFmtId="11" fontId="6" fillId="13" borderId="3" xfId="0" applyNumberFormat="1" applyFont="1" applyFill="1" applyBorder="1" applyAlignment="1">
      <alignment horizontal="center"/>
    </xf>
    <xf numFmtId="11" fontId="18" fillId="13" borderId="3" xfId="0" applyNumberFormat="1" applyFont="1" applyFill="1" applyBorder="1" applyAlignment="1">
      <alignment horizontal="center"/>
    </xf>
    <xf numFmtId="9" fontId="5" fillId="7" borderId="20" xfId="0" applyNumberFormat="1" applyFont="1" applyFill="1" applyBorder="1" applyAlignment="1">
      <alignment horizontal="center"/>
    </xf>
    <xf numFmtId="0" fontId="10" fillId="0" borderId="0" xfId="0" applyFont="1"/>
    <xf numFmtId="172" fontId="12" fillId="0" borderId="0" xfId="0" applyNumberFormat="1" applyFont="1" applyAlignment="1">
      <alignment horizontal="center"/>
    </xf>
    <xf numFmtId="0" fontId="5" fillId="7" borderId="3" xfId="0" applyFont="1" applyFill="1" applyBorder="1" applyAlignment="1">
      <alignment horizontal="left"/>
    </xf>
    <xf numFmtId="172" fontId="5" fillId="7" borderId="3" xfId="0" applyNumberFormat="1" applyFont="1" applyFill="1" applyBorder="1" applyAlignment="1">
      <alignment horizontal="left"/>
    </xf>
    <xf numFmtId="0" fontId="11" fillId="0" borderId="0" xfId="0" applyFont="1"/>
    <xf numFmtId="0" fontId="31" fillId="0" borderId="0" xfId="0" applyFont="1"/>
    <xf numFmtId="170" fontId="13" fillId="0" borderId="0" xfId="0" applyNumberFormat="1" applyFont="1"/>
    <xf numFmtId="0" fontId="24" fillId="20" borderId="4" xfId="0" applyFont="1" applyFill="1" applyBorder="1" applyAlignment="1">
      <alignment horizontal="center"/>
    </xf>
    <xf numFmtId="0" fontId="24" fillId="20" borderId="2" xfId="0" applyFont="1" applyFill="1" applyBorder="1" applyAlignment="1">
      <alignment horizontal="center"/>
    </xf>
    <xf numFmtId="0" fontId="24" fillId="20" borderId="5" xfId="0" applyFont="1" applyFill="1" applyBorder="1" applyAlignment="1">
      <alignment horizontal="center"/>
    </xf>
    <xf numFmtId="0" fontId="24" fillId="34" borderId="4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5" xfId="0" applyFont="1" applyFill="1" applyBorder="1" applyAlignment="1">
      <alignment horizontal="center"/>
    </xf>
    <xf numFmtId="0" fontId="6" fillId="27" borderId="4" xfId="0" applyFont="1" applyFill="1" applyBorder="1" applyAlignment="1">
      <alignment horizontal="center"/>
    </xf>
    <xf numFmtId="0" fontId="6" fillId="27" borderId="2" xfId="0" applyFont="1" applyFill="1" applyBorder="1" applyAlignment="1">
      <alignment horizontal="center"/>
    </xf>
    <xf numFmtId="0" fontId="6" fillId="27" borderId="5" xfId="0" applyFont="1" applyFill="1" applyBorder="1" applyAlignment="1">
      <alignment horizontal="center"/>
    </xf>
    <xf numFmtId="0" fontId="6" fillId="33" borderId="4" xfId="0" applyFont="1" applyFill="1" applyBorder="1" applyAlignment="1">
      <alignment horizontal="center"/>
    </xf>
    <xf numFmtId="0" fontId="6" fillId="33" borderId="2" xfId="0" applyFont="1" applyFill="1" applyBorder="1" applyAlignment="1">
      <alignment horizontal="center"/>
    </xf>
    <xf numFmtId="0" fontId="6" fillId="33" borderId="5" xfId="0" applyFont="1" applyFill="1" applyBorder="1" applyAlignment="1">
      <alignment horizontal="center"/>
    </xf>
    <xf numFmtId="169" fontId="24" fillId="36" borderId="4" xfId="0" applyNumberFormat="1" applyFont="1" applyFill="1" applyBorder="1" applyAlignment="1">
      <alignment horizontal="center"/>
    </xf>
    <xf numFmtId="169" fontId="24" fillId="36" borderId="2" xfId="0" applyNumberFormat="1" applyFont="1" applyFill="1" applyBorder="1" applyAlignment="1">
      <alignment horizontal="center"/>
    </xf>
    <xf numFmtId="169" fontId="24" fillId="36" borderId="5" xfId="0" applyNumberFormat="1" applyFont="1" applyFill="1" applyBorder="1" applyAlignment="1">
      <alignment horizontal="center"/>
    </xf>
    <xf numFmtId="169" fontId="24" fillId="37" borderId="4" xfId="0" applyNumberFormat="1" applyFont="1" applyFill="1" applyBorder="1" applyAlignment="1">
      <alignment horizontal="center"/>
    </xf>
    <xf numFmtId="169" fontId="24" fillId="37" borderId="2" xfId="0" applyNumberFormat="1" applyFont="1" applyFill="1" applyBorder="1" applyAlignment="1">
      <alignment horizontal="center"/>
    </xf>
    <xf numFmtId="169" fontId="24" fillId="37" borderId="5" xfId="0" applyNumberFormat="1" applyFont="1" applyFill="1" applyBorder="1" applyAlignment="1">
      <alignment horizontal="center"/>
    </xf>
    <xf numFmtId="169" fontId="6" fillId="27" borderId="4" xfId="0" applyNumberFormat="1" applyFont="1" applyFill="1" applyBorder="1" applyAlignment="1">
      <alignment horizontal="center"/>
    </xf>
    <xf numFmtId="169" fontId="6" fillId="27" borderId="2" xfId="0" applyNumberFormat="1" applyFont="1" applyFill="1" applyBorder="1" applyAlignment="1">
      <alignment horizontal="center"/>
    </xf>
    <xf numFmtId="169" fontId="6" fillId="27" borderId="5" xfId="0" applyNumberFormat="1" applyFont="1" applyFill="1" applyBorder="1" applyAlignment="1">
      <alignment horizontal="center"/>
    </xf>
    <xf numFmtId="169" fontId="6" fillId="33" borderId="4" xfId="0" applyNumberFormat="1" applyFont="1" applyFill="1" applyBorder="1" applyAlignment="1">
      <alignment horizontal="center"/>
    </xf>
    <xf numFmtId="169" fontId="6" fillId="33" borderId="2" xfId="0" applyNumberFormat="1" applyFont="1" applyFill="1" applyBorder="1" applyAlignment="1">
      <alignment horizontal="center"/>
    </xf>
    <xf numFmtId="169" fontId="6" fillId="33" borderId="5" xfId="0" applyNumberFormat="1" applyFont="1" applyFill="1" applyBorder="1" applyAlignment="1">
      <alignment horizontal="center"/>
    </xf>
    <xf numFmtId="169" fontId="6" fillId="5" borderId="23" xfId="0" applyNumberFormat="1" applyFont="1" applyFill="1" applyBorder="1" applyAlignment="1">
      <alignment horizontal="center"/>
    </xf>
    <xf numFmtId="169" fontId="6" fillId="5" borderId="2" xfId="0" applyNumberFormat="1" applyFont="1" applyFill="1" applyBorder="1" applyAlignment="1">
      <alignment horizontal="center"/>
    </xf>
    <xf numFmtId="169" fontId="6" fillId="5" borderId="5" xfId="0" applyNumberFormat="1" applyFont="1" applyFill="1" applyBorder="1" applyAlignment="1">
      <alignment horizontal="center"/>
    </xf>
    <xf numFmtId="169" fontId="1" fillId="5" borderId="4" xfId="0" applyNumberFormat="1" applyFont="1" applyFill="1" applyBorder="1" applyAlignment="1">
      <alignment horizontal="center"/>
    </xf>
    <xf numFmtId="169" fontId="4" fillId="5" borderId="2" xfId="0" applyNumberFormat="1" applyFont="1" applyFill="1" applyBorder="1" applyAlignment="1">
      <alignment horizontal="center"/>
    </xf>
    <xf numFmtId="169" fontId="4" fillId="5" borderId="5" xfId="0" applyNumberFormat="1" applyFont="1" applyFill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0" fontId="24" fillId="15" borderId="2" xfId="0" applyFont="1" applyFill="1" applyBorder="1" applyAlignment="1">
      <alignment horizontal="center"/>
    </xf>
    <xf numFmtId="0" fontId="24" fillId="15" borderId="5" xfId="0" applyFont="1" applyFill="1" applyBorder="1" applyAlignment="1">
      <alignment horizontal="center"/>
    </xf>
    <xf numFmtId="169" fontId="24" fillId="38" borderId="4" xfId="0" applyNumberFormat="1" applyFont="1" applyFill="1" applyBorder="1" applyAlignment="1">
      <alignment horizontal="center"/>
    </xf>
    <xf numFmtId="169" fontId="24" fillId="38" borderId="2" xfId="0" applyNumberFormat="1" applyFont="1" applyFill="1" applyBorder="1" applyAlignment="1">
      <alignment horizontal="center"/>
    </xf>
    <xf numFmtId="169" fontId="24" fillId="38" borderId="5" xfId="0" applyNumberFormat="1" applyFont="1" applyFill="1" applyBorder="1" applyAlignment="1">
      <alignment horizontal="center"/>
    </xf>
    <xf numFmtId="169" fontId="6" fillId="5" borderId="24" xfId="0" applyNumberFormat="1" applyFont="1" applyFill="1" applyBorder="1" applyAlignment="1">
      <alignment horizontal="center"/>
    </xf>
    <xf numFmtId="169" fontId="6" fillId="5" borderId="18" xfId="0" applyNumberFormat="1" applyFont="1" applyFill="1" applyBorder="1" applyAlignment="1">
      <alignment horizontal="center"/>
    </xf>
    <xf numFmtId="169" fontId="6" fillId="5" borderId="21" xfId="0" applyNumberFormat="1" applyFont="1" applyFill="1" applyBorder="1" applyAlignment="1">
      <alignment horizontal="center"/>
    </xf>
    <xf numFmtId="0" fontId="24" fillId="31" borderId="15" xfId="0" applyFont="1" applyFill="1" applyBorder="1" applyAlignment="1">
      <alignment horizontal="center"/>
    </xf>
    <xf numFmtId="0" fontId="24" fillId="31" borderId="18" xfId="0" applyFont="1" applyFill="1" applyBorder="1" applyAlignment="1">
      <alignment horizontal="center"/>
    </xf>
    <xf numFmtId="0" fontId="24" fillId="31" borderId="21" xfId="0" applyFont="1" applyFill="1" applyBorder="1" applyAlignment="1">
      <alignment horizontal="center"/>
    </xf>
    <xf numFmtId="169" fontId="24" fillId="35" borderId="4" xfId="0" applyNumberFormat="1" applyFont="1" applyFill="1" applyBorder="1" applyAlignment="1">
      <alignment horizontal="center"/>
    </xf>
    <xf numFmtId="169" fontId="24" fillId="35" borderId="2" xfId="0" applyNumberFormat="1" applyFont="1" applyFill="1" applyBorder="1" applyAlignment="1">
      <alignment horizontal="center"/>
    </xf>
    <xf numFmtId="169" fontId="24" fillId="35" borderId="5" xfId="0" applyNumberFormat="1" applyFont="1" applyFill="1" applyBorder="1" applyAlignment="1">
      <alignment horizontal="center"/>
    </xf>
    <xf numFmtId="169" fontId="24" fillId="39" borderId="4" xfId="0" applyNumberFormat="1" applyFont="1" applyFill="1" applyBorder="1" applyAlignment="1">
      <alignment horizontal="center"/>
    </xf>
    <xf numFmtId="169" fontId="24" fillId="39" borderId="2" xfId="0" applyNumberFormat="1" applyFont="1" applyFill="1" applyBorder="1" applyAlignment="1">
      <alignment horizontal="center"/>
    </xf>
    <xf numFmtId="169" fontId="6" fillId="5" borderId="4" xfId="0" applyNumberFormat="1" applyFont="1" applyFill="1" applyBorder="1" applyAlignment="1">
      <alignment horizontal="center"/>
    </xf>
    <xf numFmtId="0" fontId="30" fillId="30" borderId="4" xfId="0" applyFont="1" applyFill="1" applyBorder="1" applyAlignment="1">
      <alignment horizontal="center"/>
    </xf>
    <xf numFmtId="0" fontId="30" fillId="30" borderId="2" xfId="0" applyFont="1" applyFill="1" applyBorder="1" applyAlignment="1">
      <alignment horizontal="center"/>
    </xf>
    <xf numFmtId="0" fontId="30" fillId="30" borderId="5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1"/>
  <sheetViews>
    <sheetView tabSelected="1" zoomScale="60" zoomScaleNormal="60" workbookViewId="0">
      <selection activeCell="Z23" sqref="Z23"/>
    </sheetView>
  </sheetViews>
  <sheetFormatPr defaultRowHeight="15"/>
  <cols>
    <col min="1" max="1" width="7.42578125" customWidth="1"/>
    <col min="2" max="2" width="21.85546875" customWidth="1"/>
    <col min="3" max="4" width="9.7109375" style="14" customWidth="1"/>
    <col min="5" max="5" width="9.85546875" style="14" customWidth="1"/>
    <col min="6" max="6" width="10.5703125" style="12" customWidth="1"/>
    <col min="7" max="7" width="12" style="12" customWidth="1"/>
    <col min="8" max="8" width="9.5703125" style="50" customWidth="1"/>
    <col min="9" max="9" width="8.85546875" style="50" customWidth="1"/>
    <col min="10" max="10" width="8.42578125" style="50" customWidth="1"/>
    <col min="11" max="11" width="8" style="16" customWidth="1"/>
    <col min="12" max="12" width="8.140625" customWidth="1"/>
    <col min="13" max="13" width="8.5703125" customWidth="1"/>
    <col min="14" max="14" width="9.42578125" customWidth="1"/>
    <col min="15" max="15" width="8.5703125" style="16" customWidth="1"/>
    <col min="16" max="16" width="9.7109375" customWidth="1"/>
    <col min="17" max="17" width="11.5703125" style="12" bestFit="1" customWidth="1"/>
    <col min="20" max="20" width="12" customWidth="1"/>
  </cols>
  <sheetData>
    <row r="1" spans="2:34">
      <c r="B1" s="73"/>
      <c r="K1" s="74"/>
      <c r="R1" s="34"/>
      <c r="S1" s="34"/>
      <c r="T1" s="34"/>
    </row>
    <row r="2" spans="2:34" ht="18.75">
      <c r="B2" s="113" t="s">
        <v>49</v>
      </c>
      <c r="C2" s="113"/>
      <c r="D2" s="113"/>
      <c r="E2" s="113"/>
      <c r="F2" s="113"/>
      <c r="G2" s="113"/>
      <c r="H2"/>
      <c r="I2"/>
      <c r="J2"/>
      <c r="K2"/>
      <c r="O2"/>
      <c r="Q2"/>
    </row>
    <row r="3" spans="2:34" ht="15.75" thickBot="1">
      <c r="B3" s="140"/>
      <c r="C3" s="147" t="s">
        <v>46</v>
      </c>
      <c r="D3" s="148"/>
      <c r="E3" s="148"/>
      <c r="F3" s="141" t="s">
        <v>24</v>
      </c>
      <c r="G3" s="141" t="s">
        <v>25</v>
      </c>
      <c r="H3"/>
      <c r="I3"/>
      <c r="J3"/>
      <c r="K3"/>
      <c r="O3"/>
      <c r="Q3"/>
    </row>
    <row r="4" spans="2:34" ht="15.75" thickTop="1">
      <c r="B4" s="142" t="s">
        <v>41</v>
      </c>
      <c r="C4" s="143" t="s">
        <v>4</v>
      </c>
      <c r="D4" s="143" t="s">
        <v>5</v>
      </c>
      <c r="E4" s="143" t="s">
        <v>6</v>
      </c>
      <c r="F4" s="142"/>
      <c r="G4" s="144"/>
      <c r="H4"/>
      <c r="I4"/>
      <c r="J4"/>
      <c r="K4"/>
      <c r="O4"/>
      <c r="Q4"/>
    </row>
    <row r="5" spans="2:34">
      <c r="B5" s="145" t="s">
        <v>45</v>
      </c>
      <c r="C5" s="53"/>
      <c r="D5" s="53"/>
      <c r="E5" s="53"/>
      <c r="F5" s="20"/>
      <c r="G5" s="54">
        <v>50000</v>
      </c>
      <c r="H5"/>
      <c r="I5"/>
      <c r="J5"/>
      <c r="K5"/>
      <c r="O5"/>
      <c r="Q5"/>
    </row>
    <row r="6" spans="2:34">
      <c r="B6" s="163" t="s">
        <v>42</v>
      </c>
      <c r="C6" s="114"/>
      <c r="D6" s="114"/>
      <c r="E6" s="114"/>
      <c r="F6" s="114"/>
      <c r="G6" s="115"/>
      <c r="H6"/>
      <c r="I6"/>
      <c r="J6"/>
      <c r="K6"/>
      <c r="O6"/>
      <c r="Q6"/>
    </row>
    <row r="7" spans="2:34">
      <c r="B7" s="146" t="s">
        <v>2</v>
      </c>
      <c r="C7" s="87">
        <v>139300</v>
      </c>
      <c r="D7" s="87">
        <v>123320</v>
      </c>
      <c r="E7" s="87">
        <v>174120</v>
      </c>
      <c r="F7" s="87">
        <v>25975.734830799302</v>
      </c>
      <c r="G7" s="87">
        <v>145580</v>
      </c>
      <c r="H7"/>
      <c r="I7"/>
      <c r="J7"/>
      <c r="K7"/>
      <c r="O7"/>
      <c r="Q7"/>
    </row>
    <row r="8" spans="2:34" ht="15.75">
      <c r="B8" s="185">
        <v>7.4999999999999997E-3</v>
      </c>
      <c r="C8" s="87">
        <v>122960</v>
      </c>
      <c r="D8" s="87">
        <v>143840</v>
      </c>
      <c r="E8" s="87">
        <v>203940</v>
      </c>
      <c r="F8" s="87">
        <v>42043.12230714241</v>
      </c>
      <c r="G8" s="87">
        <v>156913.33333333334</v>
      </c>
      <c r="H8"/>
      <c r="I8"/>
      <c r="J8"/>
      <c r="K8"/>
      <c r="O8"/>
      <c r="Q8"/>
      <c r="AB8" s="187"/>
      <c r="AC8" s="187"/>
      <c r="AD8" s="187"/>
      <c r="AE8" s="188"/>
      <c r="AF8" s="188"/>
      <c r="AG8" s="188"/>
      <c r="AH8" s="188"/>
    </row>
    <row r="9" spans="2:34" ht="15.75">
      <c r="B9" s="185">
        <v>2.2499999999999999E-2</v>
      </c>
      <c r="C9" s="87">
        <v>139440</v>
      </c>
      <c r="D9" s="87">
        <v>103320</v>
      </c>
      <c r="E9" s="87">
        <v>72460</v>
      </c>
      <c r="F9" s="87">
        <v>33524.405040706297</v>
      </c>
      <c r="G9" s="87">
        <v>105073.33333333333</v>
      </c>
      <c r="H9"/>
      <c r="I9"/>
      <c r="J9"/>
      <c r="K9"/>
      <c r="O9"/>
      <c r="Q9"/>
      <c r="AB9" s="187"/>
      <c r="AC9" s="187"/>
      <c r="AD9" s="187"/>
      <c r="AE9" s="188"/>
      <c r="AF9" s="188"/>
      <c r="AG9" s="188"/>
      <c r="AH9" s="188"/>
    </row>
    <row r="10" spans="2:34" ht="15.75">
      <c r="B10" s="185">
        <v>6.7500000000000004E-2</v>
      </c>
      <c r="C10" s="87">
        <v>29080</v>
      </c>
      <c r="D10" s="87">
        <v>44020</v>
      </c>
      <c r="E10" s="87">
        <v>45180</v>
      </c>
      <c r="F10" s="87">
        <v>8979.2278806884897</v>
      </c>
      <c r="G10" s="87">
        <v>39426.666666666664</v>
      </c>
      <c r="H10"/>
      <c r="I10"/>
      <c r="J10"/>
      <c r="K10"/>
      <c r="O10"/>
      <c r="Q10"/>
      <c r="AB10" s="187"/>
      <c r="AC10" s="187"/>
      <c r="AD10" s="187"/>
      <c r="AE10" s="188"/>
      <c r="AF10" s="188"/>
      <c r="AG10" s="188"/>
      <c r="AH10" s="188"/>
    </row>
    <row r="11" spans="2:34" ht="15.75">
      <c r="B11" s="185">
        <v>0.20250000000000001</v>
      </c>
      <c r="C11" s="87">
        <v>65140</v>
      </c>
      <c r="D11" s="87">
        <v>26920</v>
      </c>
      <c r="E11" s="87">
        <v>16780</v>
      </c>
      <c r="F11" s="87">
        <v>25502.54104986403</v>
      </c>
      <c r="G11" s="87">
        <v>36280</v>
      </c>
      <c r="H11"/>
      <c r="I11"/>
      <c r="J11"/>
      <c r="K11"/>
      <c r="O11"/>
      <c r="Q11"/>
      <c r="AB11" s="187"/>
      <c r="AC11" s="187"/>
      <c r="AD11" s="187"/>
      <c r="AE11" s="188"/>
      <c r="AF11" s="188"/>
      <c r="AG11" s="188"/>
      <c r="AH11" s="188"/>
    </row>
    <row r="12" spans="2:34" ht="15.75">
      <c r="B12" s="186">
        <v>1.95</v>
      </c>
      <c r="C12" s="87">
        <v>5320</v>
      </c>
      <c r="D12" s="87">
        <v>780</v>
      </c>
      <c r="E12" s="87">
        <v>2600</v>
      </c>
      <c r="F12" s="87">
        <v>2284.8194677041774</v>
      </c>
      <c r="G12" s="87">
        <v>2900</v>
      </c>
      <c r="H12"/>
      <c r="I12"/>
      <c r="J12"/>
      <c r="K12"/>
      <c r="O12"/>
      <c r="Q12"/>
      <c r="AB12" s="187"/>
      <c r="AC12" s="187"/>
      <c r="AD12" s="187"/>
      <c r="AE12" s="188"/>
      <c r="AF12" s="188"/>
      <c r="AG12" s="188"/>
      <c r="AH12" s="188"/>
    </row>
    <row r="13" spans="2:34" ht="15.75">
      <c r="B13" s="164" t="s">
        <v>43</v>
      </c>
      <c r="C13" s="116"/>
      <c r="D13" s="116"/>
      <c r="E13" s="116"/>
      <c r="F13" s="116"/>
      <c r="G13" s="117"/>
      <c r="H13"/>
      <c r="I13"/>
      <c r="J13"/>
      <c r="K13"/>
      <c r="O13"/>
      <c r="Q13"/>
      <c r="AB13" s="187"/>
      <c r="AC13" s="187"/>
      <c r="AD13" s="187"/>
      <c r="AE13" s="188"/>
      <c r="AF13" s="188"/>
      <c r="AG13" s="188"/>
      <c r="AH13" s="188"/>
    </row>
    <row r="14" spans="2:34" ht="15.75">
      <c r="B14" s="146" t="s">
        <v>2</v>
      </c>
      <c r="C14" s="87">
        <v>977060</v>
      </c>
      <c r="D14" s="87">
        <v>1188020</v>
      </c>
      <c r="E14" s="87">
        <v>1547980</v>
      </c>
      <c r="F14" s="87">
        <v>288682.34260746447</v>
      </c>
      <c r="G14" s="87">
        <v>1237686.6666666667</v>
      </c>
      <c r="H14"/>
      <c r="I14"/>
      <c r="J14"/>
      <c r="K14"/>
      <c r="O14"/>
      <c r="Q14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</row>
    <row r="15" spans="2:34" ht="15.75">
      <c r="B15" s="185">
        <v>7.4999999999999997E-3</v>
      </c>
      <c r="C15" s="87">
        <v>1065040</v>
      </c>
      <c r="D15" s="87">
        <v>1205760</v>
      </c>
      <c r="E15" s="87">
        <v>2166360</v>
      </c>
      <c r="F15" s="87">
        <v>599369.14346113405</v>
      </c>
      <c r="G15" s="87">
        <v>1479053.3333333333</v>
      </c>
      <c r="H15"/>
      <c r="I15"/>
      <c r="J15"/>
      <c r="K15"/>
      <c r="O15"/>
      <c r="Q15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</row>
    <row r="16" spans="2:34" ht="15.75">
      <c r="B16" s="185">
        <v>2.2499999999999999E-2</v>
      </c>
      <c r="C16" s="87">
        <v>1001460</v>
      </c>
      <c r="D16" s="87">
        <v>968580</v>
      </c>
      <c r="E16" s="87">
        <v>970460</v>
      </c>
      <c r="F16" s="87">
        <v>18464.510102714667</v>
      </c>
      <c r="G16" s="87">
        <v>980166.66666666663</v>
      </c>
      <c r="H16"/>
      <c r="I16"/>
      <c r="J16"/>
      <c r="K16"/>
      <c r="O16"/>
      <c r="Q16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</row>
    <row r="17" spans="2:17">
      <c r="B17" s="185">
        <v>6.7500000000000004E-2</v>
      </c>
      <c r="C17" s="87">
        <v>327880</v>
      </c>
      <c r="D17" s="87">
        <v>654280</v>
      </c>
      <c r="E17" s="87">
        <v>502980</v>
      </c>
      <c r="F17" s="87">
        <v>163344.55403634769</v>
      </c>
      <c r="G17" s="87">
        <v>495046.66666666669</v>
      </c>
      <c r="H17"/>
      <c r="I17"/>
      <c r="J17"/>
      <c r="K17"/>
      <c r="O17"/>
      <c r="Q17"/>
    </row>
    <row r="18" spans="2:17">
      <c r="B18" s="185">
        <v>0.20250000000000001</v>
      </c>
      <c r="C18" s="87">
        <v>96160</v>
      </c>
      <c r="D18" s="87">
        <v>84500</v>
      </c>
      <c r="E18" s="87">
        <v>36100</v>
      </c>
      <c r="F18" s="87">
        <v>31847.865443908999</v>
      </c>
      <c r="G18" s="87">
        <v>72253.333333333328</v>
      </c>
      <c r="H18"/>
      <c r="I18"/>
      <c r="J18"/>
      <c r="K18"/>
      <c r="O18"/>
      <c r="Q18"/>
    </row>
    <row r="19" spans="2:17" ht="17.25">
      <c r="B19" s="186">
        <v>1.95</v>
      </c>
      <c r="C19" s="87">
        <v>940</v>
      </c>
      <c r="D19" s="87">
        <v>880</v>
      </c>
      <c r="E19" s="87">
        <v>2820</v>
      </c>
      <c r="F19" s="87">
        <v>1103.1470134725168</v>
      </c>
      <c r="G19" s="88">
        <v>1546.6666666666667</v>
      </c>
      <c r="H19" s="202" t="s">
        <v>32</v>
      </c>
      <c r="I19" s="203"/>
      <c r="J19" s="203"/>
      <c r="K19" s="203"/>
      <c r="L19" s="203"/>
      <c r="M19" s="203"/>
      <c r="N19" s="203"/>
      <c r="O19" s="203"/>
      <c r="P19" s="203"/>
      <c r="Q19" s="204"/>
    </row>
    <row r="20" spans="2:17">
      <c r="B20" s="164" t="s">
        <v>44</v>
      </c>
      <c r="C20" s="116"/>
      <c r="D20" s="116"/>
      <c r="E20" s="116"/>
      <c r="F20" s="116"/>
      <c r="G20" s="117"/>
      <c r="H20" s="214" t="s">
        <v>47</v>
      </c>
      <c r="I20" s="215"/>
      <c r="J20" s="216"/>
      <c r="K20" s="156" t="s">
        <v>25</v>
      </c>
      <c r="L20" s="156" t="s">
        <v>24</v>
      </c>
      <c r="M20" s="89" t="s">
        <v>26</v>
      </c>
      <c r="N20" s="190" t="s">
        <v>33</v>
      </c>
      <c r="O20" s="191"/>
      <c r="P20" s="192"/>
      <c r="Q20" s="90" t="s">
        <v>34</v>
      </c>
    </row>
    <row r="21" spans="2:17">
      <c r="B21" s="146" t="s">
        <v>2</v>
      </c>
      <c r="C21" s="87">
        <v>2209020</v>
      </c>
      <c r="D21" s="87">
        <v>1657280</v>
      </c>
      <c r="E21" s="87">
        <v>1891140</v>
      </c>
      <c r="F21" s="87">
        <v>224775.10360357972</v>
      </c>
      <c r="G21" s="88">
        <v>2050080</v>
      </c>
      <c r="H21" s="35">
        <f t="shared" ref="H21:J26" si="0">(LN(C21)-LN($G$5))/3</f>
        <v>1.262760417273838</v>
      </c>
      <c r="I21" s="36">
        <f t="shared" si="0"/>
        <v>1.1669699926024599</v>
      </c>
      <c r="J21" s="37">
        <f t="shared" si="0"/>
        <v>1.2109706984640105</v>
      </c>
      <c r="K21" s="157">
        <f>AVERAGE(H21:I21)</f>
        <v>1.214865204938149</v>
      </c>
      <c r="L21" s="158">
        <f>STDEV(H21:I21)</f>
        <v>6.7734058857873161E-2</v>
      </c>
      <c r="M21" s="176">
        <f t="shared" ref="M21:M26" si="1">L21/K21</f>
        <v>5.5754382117908813E-2</v>
      </c>
      <c r="N21" s="91">
        <f t="shared" ref="N21:P26" si="2">(H$21-H21)/H$21</f>
        <v>0</v>
      </c>
      <c r="O21" s="92">
        <f t="shared" si="2"/>
        <v>0</v>
      </c>
      <c r="P21" s="93">
        <f t="shared" si="2"/>
        <v>0</v>
      </c>
      <c r="Q21" s="94">
        <f t="shared" ref="Q21:Q26" si="3">AVERAGE(N21:P21)</f>
        <v>0</v>
      </c>
    </row>
    <row r="22" spans="2:17">
      <c r="B22" s="185">
        <v>7.4999999999999997E-3</v>
      </c>
      <c r="C22" s="87">
        <v>1749120</v>
      </c>
      <c r="D22" s="87">
        <v>1984380</v>
      </c>
      <c r="E22" s="87">
        <v>1958460</v>
      </c>
      <c r="F22" s="87">
        <v>128997.64183891115</v>
      </c>
      <c r="G22" s="88">
        <v>1897320</v>
      </c>
      <c r="H22" s="35">
        <f t="shared" si="0"/>
        <v>1.1849483592905006</v>
      </c>
      <c r="I22" s="36">
        <f t="shared" si="0"/>
        <v>1.2270129321115917</v>
      </c>
      <c r="J22" s="37">
        <f t="shared" si="0"/>
        <v>1.2226302412251506</v>
      </c>
      <c r="K22" s="61">
        <f>AVERAGE(H22:J22)</f>
        <v>1.2115305108757477</v>
      </c>
      <c r="L22" s="31">
        <f>STDEV(H22:J22)</f>
        <v>2.3124880151631329E-2</v>
      </c>
      <c r="M22" s="62">
        <f t="shared" si="1"/>
        <v>1.9087327924507361E-2</v>
      </c>
      <c r="N22" s="91">
        <f t="shared" si="2"/>
        <v>6.1620602704133852E-2</v>
      </c>
      <c r="O22" s="92">
        <f t="shared" si="2"/>
        <v>-5.1451999528479724E-2</v>
      </c>
      <c r="P22" s="93">
        <f t="shared" si="2"/>
        <v>-9.6282616713426888E-3</v>
      </c>
      <c r="Q22" s="94">
        <f t="shared" si="3"/>
        <v>1.8011383477047985E-4</v>
      </c>
    </row>
    <row r="23" spans="2:17">
      <c r="B23" s="185">
        <v>2.2499999999999999E-2</v>
      </c>
      <c r="C23" s="87">
        <v>4776840</v>
      </c>
      <c r="D23" s="87">
        <v>4500420</v>
      </c>
      <c r="E23" s="87">
        <v>4046660</v>
      </c>
      <c r="F23" s="87">
        <v>368661.76603132038</v>
      </c>
      <c r="G23" s="88">
        <v>4441306.666666667</v>
      </c>
      <c r="H23" s="35">
        <f t="shared" si="0"/>
        <v>1.519837171192103</v>
      </c>
      <c r="I23" s="36">
        <f t="shared" si="0"/>
        <v>1.4999676664361044</v>
      </c>
      <c r="J23" s="37">
        <f t="shared" si="0"/>
        <v>1.4645413743564728</v>
      </c>
      <c r="K23" s="61">
        <f>AVERAGE(H23:J23)</f>
        <v>1.49478207066156</v>
      </c>
      <c r="L23" s="31">
        <f>STDEV(H23:J23)</f>
        <v>2.8010249723530715E-2</v>
      </c>
      <c r="M23" s="62">
        <f t="shared" si="1"/>
        <v>1.8738684570342719E-2</v>
      </c>
      <c r="N23" s="91">
        <f t="shared" si="2"/>
        <v>-0.20358315829479806</v>
      </c>
      <c r="O23" s="92">
        <f t="shared" si="2"/>
        <v>-0.28535238776022531</v>
      </c>
      <c r="P23" s="93">
        <f t="shared" si="2"/>
        <v>-0.20939455943408883</v>
      </c>
      <c r="Q23" s="94">
        <f t="shared" si="3"/>
        <v>-0.23277670182970409</v>
      </c>
    </row>
    <row r="24" spans="2:17">
      <c r="B24" s="185">
        <v>6.7500000000000004E-2</v>
      </c>
      <c r="C24" s="87">
        <v>2531400</v>
      </c>
      <c r="D24" s="87">
        <v>3659020</v>
      </c>
      <c r="E24" s="87">
        <v>3453360</v>
      </c>
      <c r="F24" s="87">
        <v>600532.14479604166</v>
      </c>
      <c r="G24" s="88">
        <v>3214593.3333333335</v>
      </c>
      <c r="H24" s="35">
        <f t="shared" si="0"/>
        <v>1.3081682609767338</v>
      </c>
      <c r="I24" s="36">
        <f t="shared" si="0"/>
        <v>1.4309758751834771</v>
      </c>
      <c r="J24" s="37">
        <f t="shared" si="0"/>
        <v>1.4116933145650421</v>
      </c>
      <c r="K24" s="61">
        <f>AVERAGE(H24:J24)</f>
        <v>1.3836124835750843</v>
      </c>
      <c r="L24" s="31">
        <f>STDEV(H24:J24)</f>
        <v>6.6044131674231593E-2</v>
      </c>
      <c r="M24" s="62">
        <f t="shared" si="1"/>
        <v>4.7733113468000583E-2</v>
      </c>
      <c r="N24" s="91">
        <f t="shared" si="2"/>
        <v>-3.5959191531301185E-2</v>
      </c>
      <c r="O24" s="92">
        <f t="shared" si="2"/>
        <v>-0.22623193762871113</v>
      </c>
      <c r="P24" s="93">
        <f t="shared" si="2"/>
        <v>-0.16575348714516974</v>
      </c>
      <c r="Q24" s="94">
        <f t="shared" si="3"/>
        <v>-0.14264820543506068</v>
      </c>
    </row>
    <row r="25" spans="2:17">
      <c r="B25" s="185">
        <v>0.20250000000000001</v>
      </c>
      <c r="C25" s="87">
        <v>250280</v>
      </c>
      <c r="D25" s="87">
        <v>131320</v>
      </c>
      <c r="E25" s="87">
        <v>62220</v>
      </c>
      <c r="F25" s="87">
        <v>95125.229040460137</v>
      </c>
      <c r="G25" s="88">
        <v>147940</v>
      </c>
      <c r="H25" s="35">
        <f t="shared" si="0"/>
        <v>0.53685242856733895</v>
      </c>
      <c r="I25" s="36">
        <f t="shared" si="0"/>
        <v>0.32187136240174868</v>
      </c>
      <c r="J25" s="37">
        <f t="shared" si="0"/>
        <v>7.2884495347115205E-2</v>
      </c>
      <c r="K25" s="61">
        <f>AVERAGE(H25:J25)</f>
        <v>0.31053609543873428</v>
      </c>
      <c r="L25" s="31">
        <f>STDEV(H25:J25)</f>
        <v>0.23219157386090389</v>
      </c>
      <c r="M25" s="62">
        <f t="shared" si="1"/>
        <v>0.74771202855776553</v>
      </c>
      <c r="N25" s="91">
        <f t="shared" si="2"/>
        <v>0.57485804811149788</v>
      </c>
      <c r="O25" s="92">
        <f t="shared" si="2"/>
        <v>0.72418197173695675</v>
      </c>
      <c r="P25" s="93">
        <f t="shared" si="2"/>
        <v>0.93981316357236255</v>
      </c>
      <c r="Q25" s="94">
        <f t="shared" si="3"/>
        <v>0.74628439447360562</v>
      </c>
    </row>
    <row r="26" spans="2:17">
      <c r="B26" s="186">
        <v>1.95</v>
      </c>
      <c r="C26" s="87">
        <v>36040</v>
      </c>
      <c r="D26" s="87">
        <v>8620</v>
      </c>
      <c r="E26" s="87">
        <v>3900</v>
      </c>
      <c r="F26" s="87">
        <v>3337.5440072005044</v>
      </c>
      <c r="G26" s="88">
        <v>6260</v>
      </c>
      <c r="H26" s="39">
        <f t="shared" si="0"/>
        <v>-0.10913119089600325</v>
      </c>
      <c r="I26" s="40">
        <f t="shared" si="0"/>
        <v>-0.58597930691751487</v>
      </c>
      <c r="J26" s="41">
        <f t="shared" si="0"/>
        <v>-0.85034881743084867</v>
      </c>
      <c r="K26" s="67">
        <f>AVERAGE(H26:J26)</f>
        <v>-0.51515310508145562</v>
      </c>
      <c r="L26" s="42">
        <f>STDEV(H26:J26)</f>
        <v>0.37565031029054019</v>
      </c>
      <c r="M26" s="68">
        <f t="shared" si="1"/>
        <v>-0.72920129294599256</v>
      </c>
      <c r="N26" s="95">
        <f t="shared" si="2"/>
        <v>1.0864227207339978</v>
      </c>
      <c r="O26" s="96">
        <f t="shared" si="2"/>
        <v>1.5021374248113459</v>
      </c>
      <c r="P26" s="97">
        <f t="shared" si="2"/>
        <v>1.7022042882700856</v>
      </c>
      <c r="Q26" s="98">
        <f t="shared" si="3"/>
        <v>1.4302548112718096</v>
      </c>
    </row>
    <row r="27" spans="2:17" ht="15.75">
      <c r="K27" s="50"/>
      <c r="L27" s="50"/>
      <c r="N27" s="187"/>
      <c r="O27" s="187"/>
      <c r="P27" s="187"/>
      <c r="Q27"/>
    </row>
    <row r="28" spans="2:17" ht="18.75">
      <c r="B28" s="118" t="s">
        <v>50</v>
      </c>
      <c r="C28" s="119"/>
      <c r="D28" s="119"/>
      <c r="E28" s="119"/>
      <c r="F28" s="119"/>
      <c r="G28" s="119"/>
      <c r="H28"/>
      <c r="I28"/>
      <c r="J28"/>
      <c r="K28"/>
      <c r="N28" s="187"/>
      <c r="O28" s="187"/>
      <c r="P28" s="187"/>
      <c r="Q28"/>
    </row>
    <row r="29" spans="2:17" ht="16.5" thickBot="1">
      <c r="B29" s="140"/>
      <c r="C29" s="147" t="s">
        <v>46</v>
      </c>
      <c r="D29" s="148"/>
      <c r="E29" s="148"/>
      <c r="F29" s="141" t="s">
        <v>24</v>
      </c>
      <c r="G29" s="141" t="s">
        <v>25</v>
      </c>
      <c r="H29"/>
      <c r="I29"/>
      <c r="J29"/>
      <c r="K29"/>
      <c r="N29" s="187"/>
      <c r="O29" s="187"/>
      <c r="P29" s="187"/>
      <c r="Q29"/>
    </row>
    <row r="30" spans="2:17" ht="16.5" thickTop="1">
      <c r="B30" s="142" t="s">
        <v>41</v>
      </c>
      <c r="C30" s="143" t="s">
        <v>4</v>
      </c>
      <c r="D30" s="143" t="s">
        <v>5</v>
      </c>
      <c r="E30" s="143" t="s">
        <v>6</v>
      </c>
      <c r="F30" s="142"/>
      <c r="G30" s="144"/>
      <c r="H30"/>
      <c r="I30"/>
      <c r="J30"/>
      <c r="K30"/>
      <c r="N30" s="187"/>
      <c r="O30" s="187"/>
      <c r="P30" s="187"/>
      <c r="Q30"/>
    </row>
    <row r="31" spans="2:17" ht="15.75">
      <c r="B31" s="145" t="s">
        <v>45</v>
      </c>
      <c r="C31" s="53"/>
      <c r="D31" s="53"/>
      <c r="E31" s="53"/>
      <c r="F31" s="20"/>
      <c r="G31" s="54">
        <v>50000</v>
      </c>
      <c r="H31"/>
      <c r="I31"/>
      <c r="J31"/>
      <c r="K31"/>
      <c r="N31" s="187"/>
      <c r="O31" s="187"/>
      <c r="P31" s="187"/>
      <c r="Q31"/>
    </row>
    <row r="32" spans="2:17" ht="15.75">
      <c r="B32" s="165" t="s">
        <v>42</v>
      </c>
      <c r="C32" s="99"/>
      <c r="D32" s="99"/>
      <c r="E32" s="99"/>
      <c r="F32" s="99"/>
      <c r="G32" s="100"/>
      <c r="H32"/>
      <c r="I32"/>
      <c r="J32"/>
      <c r="K32"/>
      <c r="N32" s="187"/>
      <c r="O32" s="187"/>
      <c r="P32" s="187"/>
      <c r="Q32"/>
    </row>
    <row r="33" spans="2:17">
      <c r="B33" s="146" t="s">
        <v>2</v>
      </c>
      <c r="C33" s="101">
        <v>122400</v>
      </c>
      <c r="D33" s="101">
        <v>237640</v>
      </c>
      <c r="E33" s="101">
        <v>233940</v>
      </c>
      <c r="F33" s="101">
        <v>2616.2950903902261</v>
      </c>
      <c r="G33" s="102">
        <v>235790</v>
      </c>
      <c r="H33"/>
      <c r="I33"/>
      <c r="J33"/>
      <c r="K33"/>
      <c r="O33"/>
      <c r="Q33"/>
    </row>
    <row r="34" spans="2:17">
      <c r="B34" s="185">
        <v>7.4999999999999997E-3</v>
      </c>
      <c r="C34" s="101">
        <v>286640</v>
      </c>
      <c r="D34" s="101">
        <v>358220</v>
      </c>
      <c r="E34" s="101">
        <v>343220</v>
      </c>
      <c r="F34" s="101">
        <v>37749.156281962118</v>
      </c>
      <c r="G34" s="102">
        <v>329360</v>
      </c>
      <c r="H34"/>
      <c r="I34"/>
      <c r="J34"/>
      <c r="K34"/>
      <c r="O34"/>
      <c r="Q34"/>
    </row>
    <row r="35" spans="2:17">
      <c r="B35" s="185">
        <v>2.2499999999999999E-2</v>
      </c>
      <c r="C35" s="101">
        <v>365920</v>
      </c>
      <c r="D35" s="101">
        <v>183080</v>
      </c>
      <c r="E35" s="101">
        <v>390100</v>
      </c>
      <c r="F35" s="101">
        <v>17097.841969090718</v>
      </c>
      <c r="G35" s="102">
        <v>378010</v>
      </c>
      <c r="H35"/>
      <c r="I35"/>
      <c r="J35"/>
      <c r="K35"/>
      <c r="O35"/>
      <c r="Q35"/>
    </row>
    <row r="36" spans="2:17">
      <c r="B36" s="185">
        <v>6.7500000000000004E-2</v>
      </c>
      <c r="C36" s="101">
        <v>202460</v>
      </c>
      <c r="D36" s="101">
        <v>156520</v>
      </c>
      <c r="E36" s="101">
        <v>155080</v>
      </c>
      <c r="F36" s="101">
        <v>26948.783522328718</v>
      </c>
      <c r="G36" s="102">
        <v>171353.33333333334</v>
      </c>
      <c r="H36"/>
      <c r="I36"/>
      <c r="J36"/>
      <c r="K36"/>
      <c r="O36"/>
      <c r="Q36"/>
    </row>
    <row r="37" spans="2:17">
      <c r="B37" s="185">
        <v>0.20250000000000001</v>
      </c>
      <c r="C37" s="101">
        <v>60540</v>
      </c>
      <c r="D37" s="101">
        <v>58160</v>
      </c>
      <c r="E37" s="101">
        <v>208220</v>
      </c>
      <c r="F37" s="101">
        <v>1682.9141392239831</v>
      </c>
      <c r="G37" s="102">
        <v>59350</v>
      </c>
      <c r="H37"/>
      <c r="I37"/>
      <c r="J37"/>
      <c r="K37"/>
      <c r="O37"/>
      <c r="Q37"/>
    </row>
    <row r="38" spans="2:17">
      <c r="B38" s="186">
        <v>1.95</v>
      </c>
      <c r="C38" s="101">
        <v>73900</v>
      </c>
      <c r="D38" s="101">
        <v>55200</v>
      </c>
      <c r="E38" s="101">
        <v>26820</v>
      </c>
      <c r="F38" s="101">
        <v>23705.276487173345</v>
      </c>
      <c r="G38" s="102">
        <v>51973.333333333336</v>
      </c>
      <c r="H38"/>
      <c r="I38"/>
      <c r="J38"/>
      <c r="K38"/>
      <c r="O38"/>
      <c r="Q38"/>
    </row>
    <row r="39" spans="2:17">
      <c r="B39" s="166" t="s">
        <v>43</v>
      </c>
      <c r="C39" s="99"/>
      <c r="D39" s="99"/>
      <c r="E39" s="99"/>
      <c r="F39" s="99"/>
      <c r="G39" s="100"/>
      <c r="H39"/>
      <c r="I39"/>
      <c r="J39"/>
      <c r="K39"/>
      <c r="O39"/>
      <c r="Q39"/>
    </row>
    <row r="40" spans="2:17">
      <c r="B40" s="146" t="s">
        <v>2</v>
      </c>
      <c r="C40" s="101">
        <v>422620</v>
      </c>
      <c r="D40" s="101">
        <v>1525460</v>
      </c>
      <c r="E40" s="101">
        <v>1223520</v>
      </c>
      <c r="F40" s="101">
        <v>569921.72550272197</v>
      </c>
      <c r="G40" s="102">
        <v>1057200</v>
      </c>
      <c r="H40"/>
      <c r="I40"/>
      <c r="J40"/>
      <c r="K40"/>
      <c r="O40"/>
      <c r="Q40"/>
    </row>
    <row r="41" spans="2:17">
      <c r="B41" s="185">
        <v>7.4999999999999997E-3</v>
      </c>
      <c r="C41" s="101">
        <v>2436600</v>
      </c>
      <c r="D41" s="101">
        <v>2340820</v>
      </c>
      <c r="E41" s="101">
        <v>2821280</v>
      </c>
      <c r="F41" s="101">
        <v>254294.55440492625</v>
      </c>
      <c r="G41" s="102">
        <v>2532900</v>
      </c>
      <c r="H41"/>
      <c r="I41"/>
      <c r="J41"/>
      <c r="K41"/>
      <c r="O41"/>
      <c r="Q41"/>
    </row>
    <row r="42" spans="2:17">
      <c r="B42" s="185">
        <v>2.2499999999999999E-2</v>
      </c>
      <c r="C42" s="101">
        <v>2279580</v>
      </c>
      <c r="D42" s="101">
        <v>1917060</v>
      </c>
      <c r="E42" s="101">
        <v>1832340</v>
      </c>
      <c r="F42" s="101">
        <v>237564.67414159034</v>
      </c>
      <c r="G42" s="102">
        <v>2009660</v>
      </c>
      <c r="H42"/>
      <c r="I42"/>
      <c r="J42"/>
      <c r="K42"/>
      <c r="O42"/>
      <c r="Q42"/>
    </row>
    <row r="43" spans="2:17">
      <c r="B43" s="185">
        <v>6.7500000000000004E-2</v>
      </c>
      <c r="C43" s="101">
        <v>1123420</v>
      </c>
      <c r="D43" s="101">
        <v>820060</v>
      </c>
      <c r="E43" s="101">
        <v>1816780</v>
      </c>
      <c r="F43" s="101">
        <v>510918.4764715404</v>
      </c>
      <c r="G43" s="102">
        <v>1253420</v>
      </c>
      <c r="H43"/>
      <c r="I43"/>
      <c r="J43"/>
      <c r="K43"/>
      <c r="O43"/>
      <c r="Q43"/>
    </row>
    <row r="44" spans="2:17">
      <c r="B44" s="185">
        <v>0.20250000000000001</v>
      </c>
      <c r="C44" s="101">
        <v>601020</v>
      </c>
      <c r="D44" s="101">
        <v>446400</v>
      </c>
      <c r="E44" s="101">
        <v>1836720</v>
      </c>
      <c r="F44" s="101">
        <v>761998.63700665499</v>
      </c>
      <c r="G44" s="102">
        <v>961380</v>
      </c>
      <c r="H44"/>
      <c r="I44"/>
      <c r="J44"/>
      <c r="K44"/>
      <c r="O44"/>
      <c r="Q44"/>
    </row>
    <row r="45" spans="2:17">
      <c r="B45" s="186">
        <v>1.95</v>
      </c>
      <c r="C45" s="101">
        <v>169200</v>
      </c>
      <c r="D45" s="101">
        <v>61220</v>
      </c>
      <c r="E45" s="101">
        <v>13960</v>
      </c>
      <c r="F45" s="101">
        <v>79574.541154819104</v>
      </c>
      <c r="G45" s="103">
        <v>81460</v>
      </c>
      <c r="H45" s="205" t="s">
        <v>37</v>
      </c>
      <c r="I45" s="206"/>
      <c r="J45" s="206"/>
      <c r="K45" s="206"/>
      <c r="L45" s="206"/>
      <c r="M45" s="206"/>
      <c r="N45" s="206"/>
      <c r="O45" s="206"/>
      <c r="P45" s="206"/>
      <c r="Q45" s="207"/>
    </row>
    <row r="46" spans="2:17">
      <c r="B46" s="166" t="s">
        <v>44</v>
      </c>
      <c r="C46" s="99"/>
      <c r="D46" s="99"/>
      <c r="E46" s="99"/>
      <c r="F46" s="99"/>
      <c r="G46" s="99"/>
      <c r="H46" s="214" t="s">
        <v>47</v>
      </c>
      <c r="I46" s="215"/>
      <c r="J46" s="216"/>
      <c r="K46" s="156" t="s">
        <v>25</v>
      </c>
      <c r="L46" s="156" t="s">
        <v>24</v>
      </c>
      <c r="M46" s="23" t="s">
        <v>26</v>
      </c>
      <c r="N46" s="193" t="s">
        <v>33</v>
      </c>
      <c r="O46" s="194"/>
      <c r="P46" s="195"/>
      <c r="Q46" s="175" t="s">
        <v>34</v>
      </c>
    </row>
    <row r="47" spans="2:17">
      <c r="B47" s="146" t="s">
        <v>2</v>
      </c>
      <c r="C47" s="101">
        <v>1837800</v>
      </c>
      <c r="D47" s="101">
        <v>1768900</v>
      </c>
      <c r="E47" s="101">
        <v>1880700</v>
      </c>
      <c r="F47" s="101">
        <v>56401.625272087753</v>
      </c>
      <c r="G47" s="103">
        <v>1829133.3333333333</v>
      </c>
      <c r="H47" s="35">
        <f t="shared" ref="H47:J52" si="4">(LN(C47)-LN($G$31))/3</f>
        <v>1.2014338258795465</v>
      </c>
      <c r="I47" s="36">
        <f t="shared" si="4"/>
        <v>1.1886967193404387</v>
      </c>
      <c r="J47" s="37">
        <f t="shared" si="4"/>
        <v>1.2091254405066287</v>
      </c>
      <c r="K47" s="157">
        <f>AVERAGE(H47:I47)</f>
        <v>1.1950652726099926</v>
      </c>
      <c r="L47" s="158">
        <f>STDEV(H47:I47)</f>
        <v>9.0064944064986129E-3</v>
      </c>
      <c r="M47" s="176">
        <f t="shared" ref="M47:M52" si="5">L47/K47</f>
        <v>7.5364037537704147E-3</v>
      </c>
      <c r="N47" s="105">
        <f t="shared" ref="N47:P52" si="6">(H$47-H47)/H$47</f>
        <v>0</v>
      </c>
      <c r="O47" s="106">
        <f t="shared" si="6"/>
        <v>0</v>
      </c>
      <c r="P47" s="107">
        <f t="shared" si="6"/>
        <v>0</v>
      </c>
      <c r="Q47" s="104">
        <f t="shared" ref="Q47:Q52" si="7">AVERAGE(N47:P47)</f>
        <v>0</v>
      </c>
    </row>
    <row r="48" spans="2:17">
      <c r="B48" s="185">
        <v>7.4999999999999997E-3</v>
      </c>
      <c r="C48" s="101">
        <v>2501920</v>
      </c>
      <c r="D48" s="101">
        <v>2118120</v>
      </c>
      <c r="E48" s="101">
        <v>2572380</v>
      </c>
      <c r="F48" s="101">
        <v>244478.76499469849</v>
      </c>
      <c r="G48" s="103">
        <v>2397473.3333333335</v>
      </c>
      <c r="H48" s="35">
        <f t="shared" si="4"/>
        <v>1.3042635702223511</v>
      </c>
      <c r="I48" s="36">
        <f t="shared" si="4"/>
        <v>1.2487537254506804</v>
      </c>
      <c r="J48" s="37">
        <f t="shared" si="4"/>
        <v>1.3135212713205739</v>
      </c>
      <c r="K48" s="61">
        <f>AVERAGE(H48:J48)</f>
        <v>1.2888461889978684</v>
      </c>
      <c r="L48" s="31">
        <f>STDEV(H48:J48)</f>
        <v>3.5028281179183794E-2</v>
      </c>
      <c r="M48" s="62">
        <f t="shared" si="5"/>
        <v>2.7178015094586068E-2</v>
      </c>
      <c r="N48" s="105">
        <f t="shared" si="6"/>
        <v>-8.5589186959610444E-2</v>
      </c>
      <c r="O48" s="106">
        <f t="shared" si="6"/>
        <v>-5.0523405283363576E-2</v>
      </c>
      <c r="P48" s="107">
        <f t="shared" si="6"/>
        <v>-8.6339950609428007E-2</v>
      </c>
      <c r="Q48" s="104">
        <f t="shared" si="7"/>
        <v>-7.4150847617467333E-2</v>
      </c>
    </row>
    <row r="49" spans="2:17">
      <c r="B49" s="185">
        <v>2.2499999999999999E-2</v>
      </c>
      <c r="C49" s="101">
        <v>2295240</v>
      </c>
      <c r="D49" s="101">
        <v>1833740</v>
      </c>
      <c r="E49" s="101">
        <v>2330540</v>
      </c>
      <c r="F49" s="101">
        <v>277199.86171232664</v>
      </c>
      <c r="G49" s="103">
        <v>2153173.3333333335</v>
      </c>
      <c r="H49" s="35">
        <f t="shared" si="4"/>
        <v>1.2755232289207654</v>
      </c>
      <c r="I49" s="36">
        <f t="shared" si="4"/>
        <v>1.2006966235693699</v>
      </c>
      <c r="J49" s="37">
        <f t="shared" si="4"/>
        <v>1.2806107579787109</v>
      </c>
      <c r="K49" s="61">
        <f>AVERAGE(H49:J49)</f>
        <v>1.2522768701562821</v>
      </c>
      <c r="L49" s="31">
        <f>STDEV(H49:J49)</f>
        <v>4.4742173801170466E-2</v>
      </c>
      <c r="M49" s="62">
        <f t="shared" si="5"/>
        <v>3.5728659426239116E-2</v>
      </c>
      <c r="N49" s="105">
        <f t="shared" si="6"/>
        <v>-6.1667485503814158E-2</v>
      </c>
      <c r="O49" s="106">
        <f t="shared" si="6"/>
        <v>-1.0095009125279183E-2</v>
      </c>
      <c r="P49" s="107">
        <f t="shared" si="6"/>
        <v>-5.9121506402288207E-2</v>
      </c>
      <c r="Q49" s="104">
        <f t="shared" si="7"/>
        <v>-4.3628000343793848E-2</v>
      </c>
    </row>
    <row r="50" spans="2:17">
      <c r="B50" s="185">
        <v>6.7500000000000004E-2</v>
      </c>
      <c r="C50" s="101">
        <v>1809720</v>
      </c>
      <c r="D50" s="101">
        <v>2124900</v>
      </c>
      <c r="E50" s="101">
        <v>1914360</v>
      </c>
      <c r="F50" s="101">
        <v>160527.80319932121</v>
      </c>
      <c r="G50" s="103">
        <v>1949660</v>
      </c>
      <c r="H50" s="35">
        <f t="shared" si="4"/>
        <v>1.1963014702441495</v>
      </c>
      <c r="I50" s="36">
        <f t="shared" si="4"/>
        <v>1.2498190053331804</v>
      </c>
      <c r="J50" s="37">
        <f t="shared" si="4"/>
        <v>1.2150385455575865</v>
      </c>
      <c r="K50" s="61">
        <f>AVERAGE(H50:J50)</f>
        <v>1.2203863403783055</v>
      </c>
      <c r="L50" s="31">
        <f>STDEV(H50:J50)</f>
        <v>2.7156598140871666E-2</v>
      </c>
      <c r="M50" s="62">
        <f t="shared" si="5"/>
        <v>2.2252459932035489E-2</v>
      </c>
      <c r="N50" s="105">
        <f t="shared" si="6"/>
        <v>4.2718587781060248E-3</v>
      </c>
      <c r="O50" s="106">
        <f t="shared" si="6"/>
        <v>-5.1419579946898455E-2</v>
      </c>
      <c r="P50" s="107">
        <f t="shared" si="6"/>
        <v>-4.8903983431860896E-3</v>
      </c>
      <c r="Q50" s="104">
        <f t="shared" si="7"/>
        <v>-1.7346039837326171E-2</v>
      </c>
    </row>
    <row r="51" spans="2:17">
      <c r="B51" s="185">
        <v>0.20250000000000001</v>
      </c>
      <c r="C51" s="101">
        <v>1238160</v>
      </c>
      <c r="D51" s="101">
        <v>1759120</v>
      </c>
      <c r="E51" s="101">
        <v>3036900</v>
      </c>
      <c r="F51" s="101">
        <v>925525.67383802647</v>
      </c>
      <c r="G51" s="103">
        <v>2011393.3333333333</v>
      </c>
      <c r="H51" s="35">
        <f t="shared" si="4"/>
        <v>1.0697862267254525</v>
      </c>
      <c r="I51" s="36">
        <f t="shared" si="4"/>
        <v>1.1868486525207895</v>
      </c>
      <c r="J51" s="37">
        <f t="shared" si="4"/>
        <v>1.36885651061489</v>
      </c>
      <c r="K51" s="61">
        <f>AVERAGE(H51:J51)</f>
        <v>1.2084971299537106</v>
      </c>
      <c r="L51" s="31">
        <f>STDEV(H51:J51)</f>
        <v>0.15070584297830053</v>
      </c>
      <c r="M51" s="62">
        <f t="shared" si="5"/>
        <v>0.12470517243518241</v>
      </c>
      <c r="N51" s="105">
        <f t="shared" si="6"/>
        <v>0.10957540591777271</v>
      </c>
      <c r="O51" s="106">
        <f t="shared" si="6"/>
        <v>1.5547000253139749E-3</v>
      </c>
      <c r="P51" s="107">
        <f t="shared" si="6"/>
        <v>-0.13210463096478497</v>
      </c>
      <c r="Q51" s="104">
        <f t="shared" si="7"/>
        <v>-6.9915083405660966E-3</v>
      </c>
    </row>
    <row r="52" spans="2:17">
      <c r="B52" s="186">
        <v>1.95</v>
      </c>
      <c r="C52" s="101">
        <v>24320</v>
      </c>
      <c r="D52" s="101">
        <v>47020</v>
      </c>
      <c r="E52" s="101">
        <v>20640</v>
      </c>
      <c r="F52" s="101">
        <v>14287.155070202045</v>
      </c>
      <c r="G52" s="103">
        <v>30660</v>
      </c>
      <c r="H52" s="39">
        <f t="shared" si="4"/>
        <v>-0.24024131611006005</v>
      </c>
      <c r="I52" s="40">
        <f t="shared" si="4"/>
        <v>-2.0483320772074265E-2</v>
      </c>
      <c r="J52" s="41">
        <f t="shared" si="4"/>
        <v>-0.29493068827159458</v>
      </c>
      <c r="K52" s="67">
        <f>AVERAGE(H52:J52)</f>
        <v>-0.1852184417179096</v>
      </c>
      <c r="L52" s="42">
        <f>STDEV(H52:J52)</f>
        <v>0.14526175309294242</v>
      </c>
      <c r="M52" s="68">
        <f t="shared" si="5"/>
        <v>-0.78427262288589061</v>
      </c>
      <c r="N52" s="108">
        <f t="shared" si="6"/>
        <v>1.1999621709786505</v>
      </c>
      <c r="O52" s="109">
        <f t="shared" si="6"/>
        <v>1.0172317467010759</v>
      </c>
      <c r="P52" s="110">
        <f t="shared" si="6"/>
        <v>1.2439206705865169</v>
      </c>
      <c r="Q52" s="111">
        <f t="shared" si="7"/>
        <v>1.1537048627554143</v>
      </c>
    </row>
    <row r="54" spans="2:17" ht="18.75">
      <c r="B54" s="120" t="s">
        <v>39</v>
      </c>
      <c r="C54" s="121"/>
      <c r="D54" s="121"/>
      <c r="E54" s="121"/>
      <c r="F54" s="121"/>
      <c r="G54" s="121"/>
      <c r="H54"/>
      <c r="I54"/>
      <c r="J54"/>
      <c r="K54"/>
      <c r="N54" s="187"/>
      <c r="O54" s="187"/>
      <c r="P54" s="187"/>
      <c r="Q54"/>
    </row>
    <row r="55" spans="2:17" ht="16.5" thickBot="1">
      <c r="B55" s="140"/>
      <c r="C55" s="147" t="s">
        <v>46</v>
      </c>
      <c r="D55" s="148"/>
      <c r="E55" s="148"/>
      <c r="F55" s="141" t="s">
        <v>24</v>
      </c>
      <c r="G55" s="141" t="s">
        <v>25</v>
      </c>
      <c r="H55"/>
      <c r="I55"/>
      <c r="J55"/>
      <c r="K55"/>
      <c r="N55" s="187"/>
      <c r="O55" s="187"/>
      <c r="P55" s="187"/>
      <c r="Q55"/>
    </row>
    <row r="56" spans="2:17" ht="16.5" thickTop="1">
      <c r="B56" s="142" t="s">
        <v>41</v>
      </c>
      <c r="C56" s="143" t="s">
        <v>4</v>
      </c>
      <c r="D56" s="143" t="s">
        <v>5</v>
      </c>
      <c r="E56" s="143" t="s">
        <v>6</v>
      </c>
      <c r="F56" s="142"/>
      <c r="G56" s="144"/>
      <c r="H56"/>
      <c r="I56"/>
      <c r="J56"/>
      <c r="K56"/>
      <c r="N56" s="187"/>
      <c r="O56" s="187"/>
      <c r="P56" s="187"/>
      <c r="Q56"/>
    </row>
    <row r="57" spans="2:17" ht="15.75">
      <c r="B57" s="145" t="s">
        <v>45</v>
      </c>
      <c r="C57" s="53"/>
      <c r="D57" s="53"/>
      <c r="E57" s="53"/>
      <c r="F57" s="20"/>
      <c r="G57" s="54">
        <v>50000</v>
      </c>
      <c r="H57"/>
      <c r="I57"/>
      <c r="J57"/>
      <c r="K57"/>
      <c r="N57" s="187"/>
      <c r="O57" s="187"/>
      <c r="P57" s="187"/>
      <c r="Q57"/>
    </row>
    <row r="58" spans="2:17" ht="15.75">
      <c r="B58" s="167" t="s">
        <v>42</v>
      </c>
      <c r="C58" s="126"/>
      <c r="D58" s="126"/>
      <c r="E58" s="126"/>
      <c r="F58" s="126"/>
      <c r="G58" s="127"/>
      <c r="H58"/>
      <c r="I58"/>
      <c r="J58"/>
      <c r="K58"/>
      <c r="N58" s="187"/>
      <c r="O58" s="187"/>
      <c r="P58" s="187"/>
      <c r="Q58"/>
    </row>
    <row r="59" spans="2:17" ht="15.75">
      <c r="B59" s="146" t="s">
        <v>2</v>
      </c>
      <c r="C59" s="122">
        <v>217520</v>
      </c>
      <c r="D59" s="122">
        <v>218220</v>
      </c>
      <c r="E59" s="122">
        <v>193740</v>
      </c>
      <c r="F59" s="122">
        <v>13935.857825528212</v>
      </c>
      <c r="G59" s="123">
        <v>209826.66666666666</v>
      </c>
      <c r="H59"/>
      <c r="I59"/>
      <c r="J59"/>
      <c r="K59"/>
      <c r="N59" s="187"/>
      <c r="O59" s="187"/>
      <c r="P59" s="187"/>
      <c r="Q59"/>
    </row>
    <row r="60" spans="2:17">
      <c r="B60" s="185">
        <v>7.4999999999999997E-3</v>
      </c>
      <c r="C60" s="122">
        <v>185120</v>
      </c>
      <c r="D60" s="124">
        <v>184460</v>
      </c>
      <c r="E60" s="122">
        <v>102980</v>
      </c>
      <c r="F60" s="122">
        <v>47234.178303427696</v>
      </c>
      <c r="G60" s="123">
        <v>157520</v>
      </c>
      <c r="H60"/>
      <c r="I60"/>
      <c r="J60"/>
      <c r="K60"/>
      <c r="O60"/>
      <c r="Q60"/>
    </row>
    <row r="61" spans="2:17">
      <c r="B61" s="185">
        <v>2.2499999999999999E-2</v>
      </c>
      <c r="C61" s="122">
        <v>122120</v>
      </c>
      <c r="D61" s="122">
        <v>122880</v>
      </c>
      <c r="E61" s="122">
        <v>78420</v>
      </c>
      <c r="F61" s="122">
        <v>25452.436687541962</v>
      </c>
      <c r="G61" s="123">
        <v>107806.66666666667</v>
      </c>
      <c r="H61"/>
      <c r="I61"/>
      <c r="J61"/>
      <c r="K61"/>
      <c r="O61"/>
      <c r="Q61"/>
    </row>
    <row r="62" spans="2:17">
      <c r="B62" s="185">
        <v>6.7500000000000004E-2</v>
      </c>
      <c r="C62" s="122">
        <v>31860</v>
      </c>
      <c r="D62" s="122">
        <v>32940</v>
      </c>
      <c r="E62" s="122">
        <v>66420</v>
      </c>
      <c r="F62" s="122">
        <v>19648.877830553072</v>
      </c>
      <c r="G62" s="123">
        <v>43740</v>
      </c>
      <c r="H62"/>
      <c r="I62"/>
      <c r="J62"/>
      <c r="K62"/>
      <c r="O62"/>
      <c r="Q62"/>
    </row>
    <row r="63" spans="2:17">
      <c r="B63" s="185">
        <v>0.20250000000000001</v>
      </c>
      <c r="C63" s="122">
        <v>50640</v>
      </c>
      <c r="D63" s="122">
        <v>23720</v>
      </c>
      <c r="E63" s="122">
        <v>26480</v>
      </c>
      <c r="F63" s="122">
        <v>14809.960612146586</v>
      </c>
      <c r="G63" s="123">
        <v>33613.333333333336</v>
      </c>
      <c r="H63"/>
      <c r="I63"/>
      <c r="J63"/>
      <c r="K63"/>
      <c r="O63"/>
      <c r="Q63"/>
    </row>
    <row r="64" spans="2:17">
      <c r="B64" s="186">
        <v>1.95</v>
      </c>
      <c r="C64" s="122">
        <v>11280</v>
      </c>
      <c r="D64" s="122">
        <v>10500</v>
      </c>
      <c r="E64" s="122">
        <v>15040</v>
      </c>
      <c r="F64" s="122">
        <v>2427.5364741509743</v>
      </c>
      <c r="G64" s="123">
        <v>12273.333333333334</v>
      </c>
      <c r="H64"/>
      <c r="I64"/>
      <c r="J64"/>
      <c r="K64"/>
      <c r="O64"/>
      <c r="Q64"/>
    </row>
    <row r="65" spans="2:18">
      <c r="B65" s="125" t="s">
        <v>43</v>
      </c>
      <c r="C65" s="126"/>
      <c r="D65" s="126"/>
      <c r="E65" s="126"/>
      <c r="F65" s="126"/>
      <c r="G65" s="127"/>
      <c r="H65"/>
      <c r="I65"/>
      <c r="J65"/>
      <c r="K65"/>
      <c r="O65"/>
      <c r="Q65"/>
    </row>
    <row r="66" spans="2:18">
      <c r="B66" s="146" t="s">
        <v>2</v>
      </c>
      <c r="C66" s="122">
        <v>1111600</v>
      </c>
      <c r="D66" s="122">
        <v>839760</v>
      </c>
      <c r="E66" s="122">
        <v>368340</v>
      </c>
      <c r="F66" s="122">
        <v>376069.41504638921</v>
      </c>
      <c r="G66" s="123">
        <v>773233.33333333337</v>
      </c>
      <c r="H66"/>
      <c r="I66"/>
      <c r="J66"/>
      <c r="K66"/>
      <c r="O66"/>
      <c r="Q66"/>
    </row>
    <row r="67" spans="2:18">
      <c r="B67" s="185">
        <v>7.4999999999999997E-3</v>
      </c>
      <c r="C67" s="122">
        <v>833840</v>
      </c>
      <c r="D67" s="122">
        <v>780000</v>
      </c>
      <c r="E67" s="122">
        <v>200560</v>
      </c>
      <c r="F67" s="122">
        <v>351115.60717233858</v>
      </c>
      <c r="G67" s="123">
        <v>604800</v>
      </c>
      <c r="H67"/>
      <c r="I67"/>
      <c r="J67"/>
      <c r="K67"/>
      <c r="O67"/>
      <c r="Q67"/>
    </row>
    <row r="68" spans="2:18">
      <c r="B68" s="185">
        <v>2.2499999999999999E-2</v>
      </c>
      <c r="C68" s="122">
        <v>669980</v>
      </c>
      <c r="D68" s="124">
        <v>652960</v>
      </c>
      <c r="E68" s="122">
        <v>280040</v>
      </c>
      <c r="F68" s="122">
        <v>220383.07950778189</v>
      </c>
      <c r="G68" s="123">
        <v>534326.66666666663</v>
      </c>
      <c r="H68"/>
      <c r="I68"/>
      <c r="J68"/>
      <c r="K68"/>
      <c r="O68"/>
      <c r="Q68"/>
    </row>
    <row r="69" spans="2:18">
      <c r="B69" s="185">
        <v>6.7500000000000004E-2</v>
      </c>
      <c r="C69" s="122">
        <v>301340</v>
      </c>
      <c r="D69" s="122">
        <v>52100</v>
      </c>
      <c r="E69" s="122">
        <v>301500</v>
      </c>
      <c r="F69" s="122">
        <v>143944.99134507365</v>
      </c>
      <c r="G69" s="123">
        <v>218313.33333333334</v>
      </c>
      <c r="H69"/>
      <c r="I69"/>
      <c r="J69"/>
      <c r="K69"/>
      <c r="O69"/>
      <c r="Q69"/>
    </row>
    <row r="70" spans="2:18">
      <c r="B70" s="185">
        <v>0.20250000000000001</v>
      </c>
      <c r="C70" s="122">
        <v>54760</v>
      </c>
      <c r="D70" s="122">
        <v>33900</v>
      </c>
      <c r="E70" s="122">
        <v>50020</v>
      </c>
      <c r="F70" s="122">
        <v>10935.123837128389</v>
      </c>
      <c r="G70" s="123">
        <v>46226.666666666664</v>
      </c>
      <c r="H70"/>
      <c r="I70"/>
      <c r="J70"/>
      <c r="K70"/>
      <c r="O70"/>
      <c r="Q70"/>
    </row>
    <row r="71" spans="2:18">
      <c r="B71" s="186">
        <v>1.95</v>
      </c>
      <c r="C71" s="122">
        <v>10240</v>
      </c>
      <c r="D71" s="122">
        <v>17040</v>
      </c>
      <c r="E71" s="122">
        <v>11380</v>
      </c>
      <c r="F71" s="122">
        <v>3641.7761234503892</v>
      </c>
      <c r="G71" s="123">
        <v>12886.666666666666</v>
      </c>
      <c r="H71" s="208" t="s">
        <v>37</v>
      </c>
      <c r="I71" s="209"/>
      <c r="J71" s="209"/>
      <c r="K71" s="209"/>
      <c r="L71" s="209"/>
      <c r="M71" s="209"/>
      <c r="N71" s="209"/>
      <c r="O71" s="209"/>
      <c r="P71" s="209"/>
      <c r="Q71" s="210"/>
    </row>
    <row r="72" spans="2:18">
      <c r="B72" s="125" t="s">
        <v>44</v>
      </c>
      <c r="C72" s="126"/>
      <c r="D72" s="126"/>
      <c r="E72" s="126"/>
      <c r="F72" s="126"/>
      <c r="G72" s="128"/>
      <c r="H72" s="214" t="s">
        <v>47</v>
      </c>
      <c r="I72" s="215"/>
      <c r="J72" s="216"/>
      <c r="K72" s="156" t="s">
        <v>25</v>
      </c>
      <c r="L72" s="156" t="s">
        <v>24</v>
      </c>
      <c r="M72" s="156" t="s">
        <v>26</v>
      </c>
      <c r="N72" s="196" t="s">
        <v>33</v>
      </c>
      <c r="O72" s="197"/>
      <c r="P72" s="198"/>
      <c r="Q72" s="136" t="s">
        <v>34</v>
      </c>
      <c r="R72" s="47"/>
    </row>
    <row r="73" spans="2:18">
      <c r="B73" s="146" t="s">
        <v>2</v>
      </c>
      <c r="C73" s="122">
        <v>3033280</v>
      </c>
      <c r="D73" s="122">
        <v>2885280</v>
      </c>
      <c r="E73" s="122">
        <v>1963340</v>
      </c>
      <c r="F73" s="122">
        <v>579748.36023916444</v>
      </c>
      <c r="G73" s="129">
        <v>2627300</v>
      </c>
      <c r="H73" s="29">
        <f>(LN(C73)-LN($G$57))/3</f>
        <v>1.3684589386121768</v>
      </c>
      <c r="I73" s="30">
        <f>(LN(D73)-LN($G$57))/3</f>
        <v>1.3517847408436048</v>
      </c>
      <c r="J73" s="30">
        <f>(LN(E73)-LN($G$57))/3</f>
        <v>1.2234597927097834</v>
      </c>
      <c r="K73" s="157">
        <f t="shared" ref="K73:K78" si="8">AVERAGE(H73:J73)</f>
        <v>1.3145678240551881</v>
      </c>
      <c r="L73" s="158">
        <f t="shared" ref="L73:L78" si="9">STDEV(H73:J73)</f>
        <v>7.93411132360336E-2</v>
      </c>
      <c r="M73" s="176">
        <f t="shared" ref="M73:M78" si="10">L73/K73</f>
        <v>6.035528314642722E-2</v>
      </c>
      <c r="N73" s="159">
        <f t="shared" ref="N73:P78" si="11">(H$73-H73)/H$73</f>
        <v>0</v>
      </c>
      <c r="O73" s="159">
        <f t="shared" si="11"/>
        <v>0</v>
      </c>
      <c r="P73" s="159">
        <f t="shared" si="11"/>
        <v>0</v>
      </c>
      <c r="Q73" s="130">
        <f t="shared" ref="Q73:Q78" si="12">AVERAGE(N73:P73)</f>
        <v>0</v>
      </c>
      <c r="R73" s="47"/>
    </row>
    <row r="74" spans="2:18">
      <c r="B74" s="185">
        <v>7.4999999999999997E-3</v>
      </c>
      <c r="C74" s="122">
        <v>2958220</v>
      </c>
      <c r="D74" s="122">
        <v>2527640</v>
      </c>
      <c r="E74" s="122">
        <v>1590480</v>
      </c>
      <c r="F74" s="122">
        <v>699330.71690009441</v>
      </c>
      <c r="G74" s="129">
        <v>2358780</v>
      </c>
      <c r="H74" s="35">
        <f t="shared" ref="H74:J78" si="13">(LN(C74)-LN($G$57))/3</f>
        <v>1.3601066698847883</v>
      </c>
      <c r="I74" s="36">
        <f t="shared" si="13"/>
        <v>1.3076727782115825</v>
      </c>
      <c r="J74" s="36">
        <f t="shared" si="13"/>
        <v>1.1532560436733117</v>
      </c>
      <c r="K74" s="61">
        <f t="shared" si="8"/>
        <v>1.2736784972565609</v>
      </c>
      <c r="L74" s="31">
        <f t="shared" si="9"/>
        <v>0.10753373305273027</v>
      </c>
      <c r="M74" s="62">
        <f t="shared" si="10"/>
        <v>8.4427689785414844E-2</v>
      </c>
      <c r="N74" s="130">
        <f t="shared" si="11"/>
        <v>6.1034120145825755E-3</v>
      </c>
      <c r="O74" s="130">
        <f t="shared" si="11"/>
        <v>3.2632386872848917E-2</v>
      </c>
      <c r="P74" s="130">
        <f t="shared" si="11"/>
        <v>5.7381329124826227E-2</v>
      </c>
      <c r="Q74" s="130">
        <f t="shared" si="12"/>
        <v>3.2039042670752575E-2</v>
      </c>
      <c r="R74" s="47"/>
    </row>
    <row r="75" spans="2:18">
      <c r="B75" s="185">
        <v>2.2499999999999999E-2</v>
      </c>
      <c r="C75" s="122">
        <v>3160940</v>
      </c>
      <c r="D75" s="124">
        <v>3140040</v>
      </c>
      <c r="E75" s="122">
        <v>2081700</v>
      </c>
      <c r="F75" s="122">
        <v>617154.67310337524</v>
      </c>
      <c r="G75" s="129">
        <v>2794226.6666666665</v>
      </c>
      <c r="H75" s="35">
        <f t="shared" si="13"/>
        <v>1.3822005750907678</v>
      </c>
      <c r="I75" s="36">
        <f t="shared" si="13"/>
        <v>1.3799892707488393</v>
      </c>
      <c r="J75" s="36">
        <f t="shared" si="13"/>
        <v>1.242972380381822</v>
      </c>
      <c r="K75" s="61">
        <f t="shared" si="8"/>
        <v>1.3350540754071432</v>
      </c>
      <c r="L75" s="31">
        <f t="shared" si="9"/>
        <v>7.9752751587484683E-2</v>
      </c>
      <c r="M75" s="62">
        <f t="shared" si="10"/>
        <v>5.9737469108255392E-2</v>
      </c>
      <c r="N75" s="130">
        <f t="shared" si="11"/>
        <v>-1.004168710573591E-2</v>
      </c>
      <c r="O75" s="130">
        <f t="shared" si="11"/>
        <v>-2.0864660661602787E-2</v>
      </c>
      <c r="P75" s="130">
        <f t="shared" si="11"/>
        <v>-1.5948695484974663E-2</v>
      </c>
      <c r="Q75" s="130">
        <f t="shared" si="12"/>
        <v>-1.5618347750771122E-2</v>
      </c>
      <c r="R75" s="47"/>
    </row>
    <row r="76" spans="2:18">
      <c r="B76" s="185">
        <v>6.7500000000000004E-2</v>
      </c>
      <c r="C76" s="122">
        <v>2256620</v>
      </c>
      <c r="D76" s="122">
        <v>307340</v>
      </c>
      <c r="E76" s="122">
        <v>1713500</v>
      </c>
      <c r="F76" s="122">
        <v>1005978.6113034412</v>
      </c>
      <c r="G76" s="129">
        <v>1425820</v>
      </c>
      <c r="H76" s="35">
        <f t="shared" si="13"/>
        <v>1.2698667973759996</v>
      </c>
      <c r="I76" s="36">
        <f t="shared" si="13"/>
        <v>0.60531054039967991</v>
      </c>
      <c r="J76" s="36">
        <f t="shared" si="13"/>
        <v>1.1780901119621727</v>
      </c>
      <c r="K76" s="61">
        <f>AVERAGE(H76:J76)</f>
        <v>1.0177558165792842</v>
      </c>
      <c r="L76" s="31">
        <f t="shared" si="9"/>
        <v>0.36012368622258067</v>
      </c>
      <c r="M76" s="62">
        <f t="shared" si="10"/>
        <v>0.35384095119492415</v>
      </c>
      <c r="N76" s="130">
        <f t="shared" si="11"/>
        <v>7.2046108549054799E-2</v>
      </c>
      <c r="O76" s="130">
        <f t="shared" si="11"/>
        <v>0.55221380881846227</v>
      </c>
      <c r="P76" s="130">
        <f t="shared" si="11"/>
        <v>3.7083099107918821E-2</v>
      </c>
      <c r="Q76" s="130">
        <f t="shared" si="12"/>
        <v>0.22044767215847863</v>
      </c>
      <c r="R76" s="47"/>
    </row>
    <row r="77" spans="2:18">
      <c r="B77" s="185">
        <v>0.20250000000000001</v>
      </c>
      <c r="C77" s="122">
        <v>290160</v>
      </c>
      <c r="D77" s="122">
        <v>140420</v>
      </c>
      <c r="E77" s="122">
        <v>169220</v>
      </c>
      <c r="F77" s="122">
        <v>79454.380202310655</v>
      </c>
      <c r="G77" s="129">
        <v>199933.33333333334</v>
      </c>
      <c r="H77" s="35">
        <f t="shared" si="13"/>
        <v>0.58613649651550048</v>
      </c>
      <c r="I77" s="36">
        <f t="shared" si="13"/>
        <v>0.34420497538698552</v>
      </c>
      <c r="J77" s="36">
        <f t="shared" si="13"/>
        <v>0.40639221268940301</v>
      </c>
      <c r="K77" s="61">
        <f t="shared" si="8"/>
        <v>0.44557789486396304</v>
      </c>
      <c r="L77" s="31">
        <f t="shared" si="9"/>
        <v>0.12563579702657784</v>
      </c>
      <c r="M77" s="62">
        <f t="shared" si="10"/>
        <v>0.28196146728718446</v>
      </c>
      <c r="N77" s="130">
        <f t="shared" si="11"/>
        <v>0.57168134170694884</v>
      </c>
      <c r="O77" s="130">
        <f t="shared" si="11"/>
        <v>0.74536998015514033</v>
      </c>
      <c r="P77" s="130">
        <f t="shared" si="11"/>
        <v>0.66783361814506048</v>
      </c>
      <c r="Q77" s="130">
        <f t="shared" si="12"/>
        <v>0.66162831333571648</v>
      </c>
      <c r="R77" s="47"/>
    </row>
    <row r="78" spans="2:18">
      <c r="B78" s="186">
        <v>1.95</v>
      </c>
      <c r="C78" s="122">
        <v>10180</v>
      </c>
      <c r="D78" s="122">
        <v>3560</v>
      </c>
      <c r="E78" s="122">
        <v>7580</v>
      </c>
      <c r="F78" s="122">
        <v>3335.2860946751371</v>
      </c>
      <c r="G78" s="129">
        <v>7106.666666666667</v>
      </c>
      <c r="H78" s="39">
        <f t="shared" si="13"/>
        <v>-0.53053266476859007</v>
      </c>
      <c r="I78" s="40">
        <f t="shared" si="13"/>
        <v>-0.88075415352140263</v>
      </c>
      <c r="J78" s="40">
        <f t="shared" si="13"/>
        <v>-0.62883660192462187</v>
      </c>
      <c r="K78" s="67">
        <f t="shared" si="8"/>
        <v>-0.68004114007153815</v>
      </c>
      <c r="L78" s="42">
        <f t="shared" si="9"/>
        <v>0.18063831637055391</v>
      </c>
      <c r="M78" s="68">
        <f t="shared" si="10"/>
        <v>-0.26562851234493157</v>
      </c>
      <c r="N78" s="160">
        <f t="shared" si="11"/>
        <v>1.3876862138856938</v>
      </c>
      <c r="O78" s="160">
        <f t="shared" si="11"/>
        <v>1.6515491164456795</v>
      </c>
      <c r="P78" s="160">
        <f t="shared" si="11"/>
        <v>1.5139822376441496</v>
      </c>
      <c r="Q78" s="160">
        <f t="shared" si="12"/>
        <v>1.5177391893251742</v>
      </c>
      <c r="R78" s="47"/>
    </row>
    <row r="80" spans="2:18" ht="18.75">
      <c r="B80" s="173" t="s">
        <v>40</v>
      </c>
      <c r="C80" s="174"/>
      <c r="D80" s="174"/>
      <c r="E80" s="174"/>
      <c r="F80" s="174"/>
      <c r="G80" s="174"/>
      <c r="H80"/>
      <c r="I80"/>
      <c r="J80"/>
      <c r="K80"/>
      <c r="N80" s="187"/>
      <c r="O80" s="187"/>
      <c r="P80" s="187"/>
      <c r="Q80"/>
    </row>
    <row r="81" spans="2:17" ht="16.5" thickBot="1">
      <c r="B81" s="140"/>
      <c r="C81" s="147" t="s">
        <v>46</v>
      </c>
      <c r="D81" s="148"/>
      <c r="E81" s="148"/>
      <c r="F81" s="141" t="s">
        <v>24</v>
      </c>
      <c r="G81" s="141" t="s">
        <v>25</v>
      </c>
      <c r="H81"/>
      <c r="I81"/>
      <c r="J81"/>
      <c r="K81"/>
      <c r="N81" s="187"/>
      <c r="O81" s="187"/>
      <c r="P81" s="187"/>
      <c r="Q81"/>
    </row>
    <row r="82" spans="2:17" ht="16.5" thickTop="1">
      <c r="B82" s="142" t="s">
        <v>41</v>
      </c>
      <c r="C82" s="143" t="s">
        <v>4</v>
      </c>
      <c r="D82" s="143" t="s">
        <v>5</v>
      </c>
      <c r="E82" s="143" t="s">
        <v>6</v>
      </c>
      <c r="F82" s="142"/>
      <c r="G82" s="144"/>
      <c r="H82"/>
      <c r="I82"/>
      <c r="J82"/>
      <c r="K82"/>
      <c r="N82" s="187"/>
      <c r="O82" s="187"/>
      <c r="P82" s="187"/>
      <c r="Q82"/>
    </row>
    <row r="83" spans="2:17" ht="15.75">
      <c r="B83" s="145" t="s">
        <v>45</v>
      </c>
      <c r="C83" s="53"/>
      <c r="D83" s="53"/>
      <c r="E83" s="53"/>
      <c r="F83" s="20"/>
      <c r="G83" s="54">
        <v>50000</v>
      </c>
      <c r="H83"/>
      <c r="I83"/>
      <c r="J83"/>
      <c r="K83"/>
      <c r="N83" s="187"/>
      <c r="O83" s="187"/>
      <c r="P83" s="187"/>
      <c r="Q83"/>
    </row>
    <row r="84" spans="2:17" ht="15.75">
      <c r="B84" s="168" t="s">
        <v>42</v>
      </c>
      <c r="C84" s="170"/>
      <c r="D84" s="170"/>
      <c r="E84" s="170"/>
      <c r="F84" s="170"/>
      <c r="G84" s="172"/>
      <c r="H84"/>
      <c r="I84"/>
      <c r="J84"/>
      <c r="K84"/>
      <c r="N84" s="187"/>
      <c r="O84" s="187"/>
      <c r="P84" s="187"/>
      <c r="Q84"/>
    </row>
    <row r="85" spans="2:17" ht="15.75">
      <c r="B85" s="146" t="s">
        <v>2</v>
      </c>
      <c r="C85" s="131">
        <v>221240</v>
      </c>
      <c r="D85" s="131">
        <v>178440</v>
      </c>
      <c r="E85" s="131">
        <v>181080</v>
      </c>
      <c r="F85" s="131">
        <v>23984.839656193992</v>
      </c>
      <c r="G85" s="132">
        <v>193586.66666666666</v>
      </c>
      <c r="H85"/>
      <c r="I85"/>
      <c r="J85"/>
      <c r="K85"/>
      <c r="N85" s="187"/>
      <c r="O85" s="187"/>
      <c r="P85" s="187"/>
      <c r="Q85"/>
    </row>
    <row r="86" spans="2:17">
      <c r="B86" s="185">
        <v>7.4999999999999997E-3</v>
      </c>
      <c r="C86" s="131">
        <v>158760</v>
      </c>
      <c r="D86" s="133">
        <v>118400</v>
      </c>
      <c r="E86" s="131">
        <v>173580</v>
      </c>
      <c r="F86" s="131">
        <v>28558.111515527984</v>
      </c>
      <c r="G86" s="132">
        <v>150246.66666666666</v>
      </c>
      <c r="H86"/>
      <c r="I86"/>
      <c r="J86"/>
      <c r="K86"/>
      <c r="O86"/>
      <c r="Q86"/>
    </row>
    <row r="87" spans="2:17">
      <c r="B87" s="185">
        <v>2.2499999999999999E-2</v>
      </c>
      <c r="C87" s="131">
        <v>57940</v>
      </c>
      <c r="D87" s="131">
        <v>104460</v>
      </c>
      <c r="E87" s="131">
        <v>115300</v>
      </c>
      <c r="F87" s="131">
        <v>30473.446364553747</v>
      </c>
      <c r="G87" s="132">
        <v>92566.666666666672</v>
      </c>
      <c r="H87"/>
      <c r="I87"/>
      <c r="J87"/>
      <c r="K87"/>
      <c r="O87"/>
      <c r="Q87"/>
    </row>
    <row r="88" spans="2:17">
      <c r="B88" s="185">
        <v>6.7500000000000004E-2</v>
      </c>
      <c r="C88" s="131">
        <v>16900</v>
      </c>
      <c r="D88" s="131">
        <v>42380</v>
      </c>
      <c r="E88" s="131">
        <v>52840</v>
      </c>
      <c r="F88" s="131">
        <v>18485.695370565136</v>
      </c>
      <c r="G88" s="132">
        <v>37373.333333333336</v>
      </c>
      <c r="H88"/>
      <c r="I88"/>
      <c r="J88"/>
      <c r="K88"/>
      <c r="O88"/>
      <c r="Q88"/>
    </row>
    <row r="89" spans="2:17">
      <c r="B89" s="185">
        <v>0.20250000000000001</v>
      </c>
      <c r="C89" s="131">
        <v>20300</v>
      </c>
      <c r="D89" s="131">
        <v>15800</v>
      </c>
      <c r="E89" s="131">
        <v>15720</v>
      </c>
      <c r="F89" s="131">
        <v>2621.4754115446731</v>
      </c>
      <c r="G89" s="132">
        <v>17273.333333333332</v>
      </c>
      <c r="H89"/>
      <c r="I89"/>
      <c r="J89"/>
      <c r="K89"/>
      <c r="O89"/>
      <c r="Q89"/>
    </row>
    <row r="90" spans="2:17">
      <c r="B90" s="186">
        <v>1.95</v>
      </c>
      <c r="C90" s="131">
        <v>5780</v>
      </c>
      <c r="D90" s="131">
        <v>21720</v>
      </c>
      <c r="E90" s="131">
        <v>1860</v>
      </c>
      <c r="F90" s="131">
        <v>10518.789537457878</v>
      </c>
      <c r="G90" s="132">
        <v>9786.6666666666661</v>
      </c>
      <c r="H90"/>
      <c r="I90"/>
      <c r="J90"/>
      <c r="K90"/>
      <c r="O90"/>
      <c r="Q90"/>
    </row>
    <row r="91" spans="2:17">
      <c r="B91" s="169" t="s">
        <v>43</v>
      </c>
      <c r="C91" s="170"/>
      <c r="D91" s="170"/>
      <c r="E91" s="170"/>
      <c r="F91" s="170"/>
      <c r="G91" s="172"/>
      <c r="H91"/>
      <c r="I91"/>
      <c r="J91"/>
      <c r="K91"/>
      <c r="O91"/>
      <c r="Q91"/>
    </row>
    <row r="92" spans="2:17">
      <c r="B92" s="146" t="s">
        <v>2</v>
      </c>
      <c r="C92" s="131">
        <v>1075200</v>
      </c>
      <c r="D92" s="131">
        <v>277060</v>
      </c>
      <c r="E92" s="131">
        <v>480480</v>
      </c>
      <c r="F92" s="131">
        <v>414748.72601773398</v>
      </c>
      <c r="G92" s="132">
        <v>610913.33333333337</v>
      </c>
      <c r="H92"/>
      <c r="I92"/>
      <c r="J92"/>
      <c r="K92"/>
      <c r="O92"/>
      <c r="Q92"/>
    </row>
    <row r="93" spans="2:17">
      <c r="B93" s="185">
        <v>7.4999999999999997E-3</v>
      </c>
      <c r="C93" s="131">
        <v>672360</v>
      </c>
      <c r="D93" s="131">
        <v>282440</v>
      </c>
      <c r="E93" s="131">
        <v>829980</v>
      </c>
      <c r="F93" s="131">
        <v>281863.36004052265</v>
      </c>
      <c r="G93" s="132">
        <v>594926.66666666663</v>
      </c>
      <c r="H93"/>
      <c r="I93"/>
      <c r="J93"/>
      <c r="K93"/>
      <c r="O93"/>
      <c r="Q93"/>
    </row>
    <row r="94" spans="2:17">
      <c r="B94" s="185">
        <v>2.2499999999999999E-2</v>
      </c>
      <c r="C94" s="131">
        <v>179640</v>
      </c>
      <c r="D94" s="133">
        <v>417960</v>
      </c>
      <c r="E94" s="131">
        <v>400040</v>
      </c>
      <c r="F94" s="131">
        <v>132723.84161609149</v>
      </c>
      <c r="G94" s="132">
        <v>332546.66666666669</v>
      </c>
      <c r="H94"/>
      <c r="I94"/>
      <c r="J94"/>
      <c r="K94"/>
      <c r="O94"/>
      <c r="Q94"/>
    </row>
    <row r="95" spans="2:17">
      <c r="B95" s="185">
        <v>6.7500000000000004E-2</v>
      </c>
      <c r="C95" s="131">
        <v>219120</v>
      </c>
      <c r="D95" s="131">
        <v>238960</v>
      </c>
      <c r="E95" s="131">
        <v>160240</v>
      </c>
      <c r="F95" s="131">
        <v>40941.662561910402</v>
      </c>
      <c r="G95" s="132">
        <v>206106.66666666666</v>
      </c>
      <c r="H95"/>
      <c r="I95"/>
      <c r="J95"/>
      <c r="K95"/>
      <c r="O95"/>
      <c r="Q95"/>
    </row>
    <row r="96" spans="2:17">
      <c r="B96" s="185">
        <v>0.20250000000000001</v>
      </c>
      <c r="C96" s="131">
        <v>37760</v>
      </c>
      <c r="D96" s="131">
        <v>48380</v>
      </c>
      <c r="E96" s="131">
        <v>32740</v>
      </c>
      <c r="F96" s="131">
        <v>7985.3449101046035</v>
      </c>
      <c r="G96" s="132">
        <v>39626.666666666664</v>
      </c>
      <c r="H96"/>
      <c r="I96"/>
      <c r="J96"/>
      <c r="K96"/>
      <c r="O96"/>
      <c r="Q96"/>
    </row>
    <row r="97" spans="2:18">
      <c r="B97" s="186">
        <v>1.95</v>
      </c>
      <c r="C97" s="131">
        <v>12720</v>
      </c>
      <c r="D97" s="131">
        <v>17920</v>
      </c>
      <c r="E97" s="131">
        <v>9500</v>
      </c>
      <c r="F97" s="131">
        <v>4248.623306437039</v>
      </c>
      <c r="G97" s="132">
        <v>13380</v>
      </c>
      <c r="H97" s="211" t="s">
        <v>37</v>
      </c>
      <c r="I97" s="212"/>
      <c r="J97" s="212"/>
      <c r="K97" s="212"/>
      <c r="L97" s="212"/>
      <c r="M97" s="212"/>
      <c r="N97" s="212"/>
      <c r="O97" s="212"/>
      <c r="P97" s="212"/>
      <c r="Q97" s="213"/>
    </row>
    <row r="98" spans="2:18">
      <c r="B98" s="169" t="s">
        <v>44</v>
      </c>
      <c r="C98" s="170"/>
      <c r="D98" s="170"/>
      <c r="E98" s="170"/>
      <c r="F98" s="170"/>
      <c r="G98" s="171"/>
      <c r="H98" s="214" t="s">
        <v>47</v>
      </c>
      <c r="I98" s="215"/>
      <c r="J98" s="216"/>
      <c r="K98" s="156" t="s">
        <v>25</v>
      </c>
      <c r="L98" s="156" t="s">
        <v>24</v>
      </c>
      <c r="M98" s="156" t="s">
        <v>26</v>
      </c>
      <c r="N98" s="199" t="s">
        <v>33</v>
      </c>
      <c r="O98" s="200"/>
      <c r="P98" s="201"/>
      <c r="Q98" s="177" t="s">
        <v>34</v>
      </c>
      <c r="R98" s="47"/>
    </row>
    <row r="99" spans="2:18">
      <c r="B99" s="146" t="s">
        <v>2</v>
      </c>
      <c r="C99" s="131">
        <v>1301160</v>
      </c>
      <c r="D99" s="131">
        <v>1559360</v>
      </c>
      <c r="E99" s="131">
        <v>2818440</v>
      </c>
      <c r="F99" s="131">
        <v>182574.97090236656</v>
      </c>
      <c r="G99" s="134">
        <v>1430260</v>
      </c>
      <c r="H99" s="29">
        <f>(LN(C99)-LN($G$83))/3</f>
        <v>1.0863294826146486</v>
      </c>
      <c r="I99" s="30">
        <f>(LN(D99)-LN($G$83))/3</f>
        <v>1.1466692514089984</v>
      </c>
      <c r="J99" s="30">
        <f>(LN(E99)-LN($G$83))/3</f>
        <v>1.3439719379825956</v>
      </c>
      <c r="K99" s="157">
        <f>AVERAGE(H99:I99)</f>
        <v>1.1164993670118235</v>
      </c>
      <c r="L99" s="158">
        <f>STDEV(H99:I99)</f>
        <v>4.2666659689714032E-2</v>
      </c>
      <c r="M99" s="176">
        <f t="shared" ref="M99:M104" si="14">L99/K99</f>
        <v>3.8214674320780156E-2</v>
      </c>
      <c r="N99" s="161">
        <f t="shared" ref="N99:P104" si="15">(H$99-H99)/H$99</f>
        <v>0</v>
      </c>
      <c r="O99" s="161">
        <f t="shared" si="15"/>
        <v>0</v>
      </c>
      <c r="P99" s="161">
        <f t="shared" si="15"/>
        <v>0</v>
      </c>
      <c r="Q99" s="135">
        <f t="shared" ref="Q99:Q104" si="16">AVERAGE(N99:P99)</f>
        <v>0</v>
      </c>
      <c r="R99" s="47"/>
    </row>
    <row r="100" spans="2:18">
      <c r="B100" s="185">
        <v>7.4999999999999997E-3</v>
      </c>
      <c r="C100" s="131">
        <v>3846500</v>
      </c>
      <c r="D100" s="131">
        <v>2684260</v>
      </c>
      <c r="E100" s="131">
        <v>4455660</v>
      </c>
      <c r="F100" s="131">
        <v>899975.52588945441</v>
      </c>
      <c r="G100" s="134">
        <v>3662140</v>
      </c>
      <c r="H100" s="35">
        <f t="shared" ref="H100:J104" si="17">(LN(C100)-LN($G$83))/3</f>
        <v>1.4476319724902809</v>
      </c>
      <c r="I100" s="36">
        <f t="shared" si="17"/>
        <v>1.3277124527715234</v>
      </c>
      <c r="J100" s="36">
        <f t="shared" si="17"/>
        <v>1.4966358238840194</v>
      </c>
      <c r="K100" s="61">
        <f>AVERAGE(H100:J100)</f>
        <v>1.423993416381941</v>
      </c>
      <c r="L100" s="31">
        <f>STDEV(H100:J100)</f>
        <v>8.6907205271881074E-2</v>
      </c>
      <c r="M100" s="62">
        <f t="shared" si="14"/>
        <v>6.1030622945359866E-2</v>
      </c>
      <c r="N100" s="135">
        <f t="shared" si="15"/>
        <v>-0.33259015396141689</v>
      </c>
      <c r="O100" s="135">
        <f t="shared" si="15"/>
        <v>-0.15788615691932403</v>
      </c>
      <c r="P100" s="135">
        <f t="shared" si="15"/>
        <v>-0.11359157255216497</v>
      </c>
      <c r="Q100" s="135">
        <f t="shared" si="16"/>
        <v>-0.20135596114430199</v>
      </c>
      <c r="R100" s="47"/>
    </row>
    <row r="101" spans="2:18">
      <c r="B101" s="185">
        <v>2.2499999999999999E-2</v>
      </c>
      <c r="C101" s="131">
        <v>1266900</v>
      </c>
      <c r="D101" s="133">
        <v>3482080</v>
      </c>
      <c r="E101" s="131">
        <v>2623300</v>
      </c>
      <c r="F101" s="131">
        <v>1116866.6348912632</v>
      </c>
      <c r="G101" s="134">
        <v>2457426.6666666665</v>
      </c>
      <c r="H101" s="35">
        <f t="shared" si="17"/>
        <v>1.0774350817266203</v>
      </c>
      <c r="I101" s="36">
        <f t="shared" si="17"/>
        <v>1.4144540299792034</v>
      </c>
      <c r="J101" s="36">
        <f t="shared" si="17"/>
        <v>1.3200551135847203</v>
      </c>
      <c r="K101" s="61">
        <f>AVERAGE(H101:J101)</f>
        <v>1.2706480750968481</v>
      </c>
      <c r="L101" s="31">
        <f>STDEV(H101:J101)</f>
        <v>0.17385693675958391</v>
      </c>
      <c r="M101" s="62">
        <f t="shared" si="14"/>
        <v>0.13682540442705399</v>
      </c>
      <c r="N101" s="135">
        <f t="shared" si="15"/>
        <v>8.1875720307439896E-3</v>
      </c>
      <c r="O101" s="135">
        <f t="shared" si="15"/>
        <v>-0.23353271071074572</v>
      </c>
      <c r="P101" s="135">
        <f t="shared" si="15"/>
        <v>1.7795627811824942E-2</v>
      </c>
      <c r="Q101" s="135">
        <f t="shared" si="16"/>
        <v>-6.9183170289392262E-2</v>
      </c>
      <c r="R101" s="47"/>
    </row>
    <row r="102" spans="2:18">
      <c r="B102" s="185">
        <v>6.7500000000000004E-2</v>
      </c>
      <c r="C102" s="131">
        <v>1397880</v>
      </c>
      <c r="D102" s="131">
        <v>1798620</v>
      </c>
      <c r="E102" s="131">
        <v>1128580</v>
      </c>
      <c r="F102" s="131">
        <v>337161.84026863641</v>
      </c>
      <c r="G102" s="134">
        <v>1441693.3333333333</v>
      </c>
      <c r="H102" s="35">
        <f t="shared" si="17"/>
        <v>1.1102296922571799</v>
      </c>
      <c r="I102" s="36">
        <f t="shared" si="17"/>
        <v>1.1942506592500859</v>
      </c>
      <c r="J102" s="36">
        <f t="shared" si="17"/>
        <v>1.0388974929598405</v>
      </c>
      <c r="K102" s="61">
        <f>AVERAGE(H102:J102)</f>
        <v>1.1144592814890355</v>
      </c>
      <c r="L102" s="31">
        <f>STDEV(H102:J102)</f>
        <v>7.7762900138201765E-2</v>
      </c>
      <c r="M102" s="62">
        <f t="shared" si="14"/>
        <v>6.9776349329068621E-2</v>
      </c>
      <c r="N102" s="135">
        <f t="shared" si="15"/>
        <v>-2.2000884653343648E-2</v>
      </c>
      <c r="O102" s="135">
        <f t="shared" si="15"/>
        <v>-4.1495320278816757E-2</v>
      </c>
      <c r="P102" s="135">
        <f t="shared" si="15"/>
        <v>0.22699465398116508</v>
      </c>
      <c r="Q102" s="135">
        <f t="shared" si="16"/>
        <v>5.4499483016334893E-2</v>
      </c>
      <c r="R102" s="47"/>
    </row>
    <row r="103" spans="2:18">
      <c r="B103" s="185">
        <v>0.20250000000000001</v>
      </c>
      <c r="C103" s="131">
        <v>135740</v>
      </c>
      <c r="D103" s="131">
        <v>224960</v>
      </c>
      <c r="E103" s="131">
        <v>274140</v>
      </c>
      <c r="F103" s="131">
        <v>70158.678246766707</v>
      </c>
      <c r="G103" s="134">
        <v>211613.33333333334</v>
      </c>
      <c r="H103" s="35">
        <f t="shared" si="17"/>
        <v>0.33290609528248893</v>
      </c>
      <c r="I103" s="36">
        <f t="shared" si="17"/>
        <v>0.50129986773138491</v>
      </c>
      <c r="J103" s="36">
        <f t="shared" si="17"/>
        <v>0.56720530645836276</v>
      </c>
      <c r="K103" s="61">
        <f>AVERAGE(H103:J103)</f>
        <v>0.46713708982407881</v>
      </c>
      <c r="L103" s="31">
        <f>STDEV(H103:J103)</f>
        <v>0.12082777675339053</v>
      </c>
      <c r="M103" s="62">
        <f t="shared" si="14"/>
        <v>0.25865592646238728</v>
      </c>
      <c r="N103" s="135">
        <f t="shared" si="15"/>
        <v>0.69354960846572178</v>
      </c>
      <c r="O103" s="135">
        <f t="shared" si="15"/>
        <v>0.56282086825350885</v>
      </c>
      <c r="P103" s="135">
        <f t="shared" si="15"/>
        <v>0.57796343031553088</v>
      </c>
      <c r="Q103" s="135">
        <f t="shared" si="16"/>
        <v>0.6114446356782538</v>
      </c>
      <c r="R103" s="47"/>
    </row>
    <row r="104" spans="2:18">
      <c r="B104" s="186">
        <v>1.95</v>
      </c>
      <c r="C104" s="131">
        <v>7500</v>
      </c>
      <c r="D104" s="131">
        <v>10280</v>
      </c>
      <c r="E104" s="131">
        <v>3460</v>
      </c>
      <c r="F104" s="131">
        <v>3429.3439605848812</v>
      </c>
      <c r="G104" s="134">
        <v>7080</v>
      </c>
      <c r="H104" s="39">
        <f t="shared" si="17"/>
        <v>-0.6323733282952938</v>
      </c>
      <c r="I104" s="40">
        <f t="shared" si="17"/>
        <v>-0.52727424846704218</v>
      </c>
      <c r="J104" s="40">
        <f t="shared" si="17"/>
        <v>-0.89025147211950417</v>
      </c>
      <c r="K104" s="67">
        <f>AVERAGE(H104:J104)</f>
        <v>-0.68329968296061339</v>
      </c>
      <c r="L104" s="42">
        <f>STDEV(H104:J104)</f>
        <v>0.18677054484643899</v>
      </c>
      <c r="M104" s="68">
        <f t="shared" si="14"/>
        <v>-0.27333620884645543</v>
      </c>
      <c r="N104" s="162">
        <f t="shared" si="15"/>
        <v>1.5821192726660207</v>
      </c>
      <c r="O104" s="162">
        <f t="shared" si="15"/>
        <v>1.4598311569087081</v>
      </c>
      <c r="P104" s="162">
        <f t="shared" si="15"/>
        <v>1.6624033188191709</v>
      </c>
      <c r="Q104" s="162">
        <f t="shared" si="16"/>
        <v>1.5681179161312997</v>
      </c>
      <c r="R104" s="47"/>
    </row>
    <row r="106" spans="2:18" ht="15.75">
      <c r="N106" s="187"/>
      <c r="O106" s="187"/>
      <c r="P106" s="187"/>
    </row>
    <row r="107" spans="2:18" ht="15.75">
      <c r="N107" s="187"/>
      <c r="O107" s="187"/>
      <c r="P107" s="187"/>
    </row>
    <row r="108" spans="2:18" ht="15.75">
      <c r="N108" s="187"/>
      <c r="O108" s="187"/>
      <c r="P108" s="187"/>
    </row>
    <row r="109" spans="2:18" ht="15.75">
      <c r="N109" s="187"/>
      <c r="O109" s="187"/>
      <c r="P109" s="187"/>
    </row>
    <row r="110" spans="2:18" ht="15.75">
      <c r="N110" s="187"/>
      <c r="O110" s="187"/>
      <c r="P110" s="187"/>
    </row>
    <row r="111" spans="2:18" ht="15.75">
      <c r="N111" s="187"/>
      <c r="O111" s="187"/>
      <c r="P111" s="187"/>
    </row>
  </sheetData>
  <mergeCells count="12">
    <mergeCell ref="H46:J46"/>
    <mergeCell ref="H20:J20"/>
    <mergeCell ref="N20:P20"/>
    <mergeCell ref="N46:P46"/>
    <mergeCell ref="N72:P72"/>
    <mergeCell ref="N98:P98"/>
    <mergeCell ref="H19:Q19"/>
    <mergeCell ref="H45:Q45"/>
    <mergeCell ref="H71:Q71"/>
    <mergeCell ref="H97:Q97"/>
    <mergeCell ref="H98:J98"/>
    <mergeCell ref="H72:J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78"/>
  <sheetViews>
    <sheetView zoomScale="60" zoomScaleNormal="60" workbookViewId="0">
      <selection activeCell="V83" sqref="V83"/>
    </sheetView>
  </sheetViews>
  <sheetFormatPr defaultRowHeight="15"/>
  <cols>
    <col min="1" max="1" width="5.5703125" customWidth="1"/>
    <col min="2" max="2" width="30" customWidth="1"/>
    <col min="3" max="4" width="9.7109375" style="14" customWidth="1"/>
    <col min="5" max="5" width="9.85546875" style="14" customWidth="1"/>
    <col min="6" max="6" width="9.85546875" style="12" bestFit="1" customWidth="1"/>
    <col min="7" max="7" width="19.85546875" style="12" bestFit="1" customWidth="1"/>
    <col min="8" max="8" width="9.5703125" style="50" customWidth="1"/>
    <col min="9" max="9" width="7.28515625" style="50" customWidth="1"/>
    <col min="10" max="10" width="8.42578125" style="50" customWidth="1"/>
    <col min="11" max="11" width="9.140625" style="16"/>
    <col min="12" max="12" width="6.85546875" style="16" customWidth="1"/>
    <col min="13" max="13" width="8" style="16" customWidth="1"/>
    <col min="14" max="14" width="8.140625" customWidth="1"/>
    <col min="15" max="15" width="8.5703125" customWidth="1"/>
    <col min="16" max="16" width="9.85546875" customWidth="1"/>
    <col min="17" max="17" width="12.42578125" style="16" customWidth="1"/>
    <col min="18" max="18" width="10.140625" bestFit="1" customWidth="1"/>
    <col min="19" max="19" width="13.28515625" customWidth="1"/>
    <col min="20" max="20" width="10.140625" bestFit="1" customWidth="1"/>
    <col min="21" max="21" width="10.5703125" style="12" customWidth="1"/>
    <col min="23" max="23" width="15.140625" customWidth="1"/>
    <col min="25" max="25" width="12" customWidth="1"/>
    <col min="26" max="26" width="34.5703125" style="13" customWidth="1"/>
  </cols>
  <sheetData>
    <row r="1" spans="2:26">
      <c r="H1" s="15"/>
      <c r="I1" s="15"/>
      <c r="J1" s="15"/>
    </row>
    <row r="2" spans="2:26" s="19" customFormat="1" ht="18.75">
      <c r="B2" s="17" t="s">
        <v>38</v>
      </c>
      <c r="C2" s="18"/>
      <c r="D2" s="18"/>
      <c r="E2" s="18"/>
      <c r="F2" s="18"/>
      <c r="G2" s="18"/>
    </row>
    <row r="3" spans="2:26" ht="15.75" thickBot="1">
      <c r="B3" s="140"/>
      <c r="C3" s="147" t="s">
        <v>46</v>
      </c>
      <c r="D3" s="148"/>
      <c r="E3" s="148"/>
      <c r="F3" s="141" t="s">
        <v>24</v>
      </c>
      <c r="G3" s="141" t="s">
        <v>25</v>
      </c>
      <c r="H3"/>
      <c r="I3"/>
      <c r="J3"/>
      <c r="K3"/>
      <c r="L3"/>
      <c r="M3"/>
      <c r="Q3"/>
      <c r="U3"/>
      <c r="Z3"/>
    </row>
    <row r="4" spans="2:26" ht="15.75" thickTop="1">
      <c r="B4" s="151" t="s">
        <v>41</v>
      </c>
      <c r="C4" s="143" t="s">
        <v>4</v>
      </c>
      <c r="D4" s="143" t="s">
        <v>5</v>
      </c>
      <c r="E4" s="143" t="s">
        <v>6</v>
      </c>
      <c r="F4" s="142"/>
      <c r="G4" s="144"/>
      <c r="H4"/>
      <c r="I4"/>
      <c r="J4"/>
      <c r="K4"/>
      <c r="L4"/>
      <c r="M4"/>
      <c r="Q4"/>
      <c r="U4"/>
      <c r="Z4"/>
    </row>
    <row r="5" spans="2:26" ht="15" customHeight="1">
      <c r="B5" s="145" t="s">
        <v>45</v>
      </c>
      <c r="C5" s="53"/>
      <c r="D5" s="53"/>
      <c r="E5" s="53"/>
      <c r="F5" s="20"/>
      <c r="G5" s="54">
        <v>50000</v>
      </c>
      <c r="H5"/>
      <c r="I5"/>
      <c r="J5"/>
      <c r="K5"/>
      <c r="L5"/>
      <c r="M5"/>
      <c r="Q5"/>
      <c r="U5"/>
      <c r="Z5"/>
    </row>
    <row r="6" spans="2:26">
      <c r="B6" s="21" t="s">
        <v>42</v>
      </c>
      <c r="C6" s="138"/>
      <c r="D6" s="138"/>
      <c r="E6" s="138"/>
      <c r="F6" s="138"/>
      <c r="G6" s="139"/>
      <c r="H6"/>
      <c r="I6"/>
      <c r="J6"/>
      <c r="K6"/>
      <c r="L6"/>
      <c r="M6"/>
      <c r="Q6"/>
      <c r="U6"/>
      <c r="Z6"/>
    </row>
    <row r="7" spans="2:26">
      <c r="B7" s="149" t="s">
        <v>2</v>
      </c>
      <c r="C7" s="24">
        <v>196380</v>
      </c>
      <c r="D7" s="24">
        <v>206600</v>
      </c>
      <c r="E7" s="24">
        <v>198200</v>
      </c>
      <c r="F7" s="24">
        <v>5451.6174969760923</v>
      </c>
      <c r="G7" s="25">
        <v>200393.33333333334</v>
      </c>
      <c r="H7"/>
      <c r="I7"/>
      <c r="J7"/>
      <c r="K7"/>
      <c r="L7"/>
      <c r="M7"/>
      <c r="Q7"/>
      <c r="U7"/>
      <c r="Z7"/>
    </row>
    <row r="8" spans="2:26">
      <c r="B8" s="150" t="s">
        <v>27</v>
      </c>
      <c r="C8" s="24">
        <v>112760</v>
      </c>
      <c r="D8" s="24">
        <v>63960</v>
      </c>
      <c r="E8" s="24">
        <v>69800</v>
      </c>
      <c r="F8" s="24">
        <v>26649.287670279933</v>
      </c>
      <c r="G8" s="25">
        <v>82173.333333333328</v>
      </c>
      <c r="H8"/>
      <c r="I8"/>
      <c r="J8"/>
      <c r="K8"/>
      <c r="L8"/>
      <c r="M8"/>
      <c r="Q8"/>
      <c r="U8"/>
      <c r="Z8"/>
    </row>
    <row r="9" spans="2:26">
      <c r="B9" s="150" t="s">
        <v>28</v>
      </c>
      <c r="C9" s="24">
        <v>48040</v>
      </c>
      <c r="D9" s="24">
        <v>86300</v>
      </c>
      <c r="E9" s="24">
        <v>56060</v>
      </c>
      <c r="F9" s="24">
        <v>20176.742386553211</v>
      </c>
      <c r="G9" s="25">
        <v>63466.666666666664</v>
      </c>
      <c r="H9"/>
      <c r="I9"/>
      <c r="J9"/>
      <c r="K9"/>
      <c r="L9"/>
      <c r="M9"/>
      <c r="Q9"/>
      <c r="U9"/>
      <c r="Z9"/>
    </row>
    <row r="10" spans="2:26">
      <c r="B10" s="150" t="s">
        <v>29</v>
      </c>
      <c r="C10" s="24">
        <v>7620</v>
      </c>
      <c r="D10" s="24">
        <v>32400</v>
      </c>
      <c r="E10" s="24">
        <v>29880</v>
      </c>
      <c r="F10" s="24">
        <v>13637.609761244819</v>
      </c>
      <c r="G10" s="25">
        <v>23300</v>
      </c>
      <c r="H10"/>
      <c r="I10"/>
      <c r="J10"/>
      <c r="K10"/>
      <c r="L10"/>
      <c r="M10"/>
      <c r="Q10"/>
      <c r="U10"/>
      <c r="Z10"/>
    </row>
    <row r="11" spans="2:26">
      <c r="B11" s="150" t="s">
        <v>30</v>
      </c>
      <c r="C11" s="24">
        <v>49780</v>
      </c>
      <c r="D11" s="24">
        <v>31080</v>
      </c>
      <c r="E11" s="24">
        <v>29160</v>
      </c>
      <c r="F11" s="24">
        <v>11391.230545175235</v>
      </c>
      <c r="G11" s="25">
        <v>36673.333333333336</v>
      </c>
      <c r="H11"/>
      <c r="I11"/>
      <c r="J11"/>
      <c r="K11"/>
      <c r="L11"/>
      <c r="M11"/>
      <c r="Q11"/>
      <c r="U11"/>
      <c r="Z11"/>
    </row>
    <row r="12" spans="2:26">
      <c r="B12" s="150" t="s">
        <v>31</v>
      </c>
      <c r="C12" s="24">
        <v>21280</v>
      </c>
      <c r="D12" s="24">
        <v>54220</v>
      </c>
      <c r="E12" s="24">
        <v>26120</v>
      </c>
      <c r="F12" s="24">
        <v>17786.133175407555</v>
      </c>
      <c r="G12" s="25">
        <v>33873.333333333336</v>
      </c>
      <c r="H12"/>
      <c r="I12"/>
      <c r="J12"/>
      <c r="K12"/>
      <c r="L12"/>
      <c r="M12"/>
      <c r="Q12"/>
      <c r="U12"/>
      <c r="Z12"/>
    </row>
    <row r="13" spans="2:26">
      <c r="B13" s="21" t="s">
        <v>43</v>
      </c>
      <c r="C13" s="138"/>
      <c r="D13" s="138"/>
      <c r="E13" s="138"/>
      <c r="F13" s="138"/>
      <c r="G13" s="139"/>
      <c r="H13"/>
      <c r="I13"/>
      <c r="J13"/>
      <c r="K13"/>
      <c r="L13"/>
      <c r="M13"/>
      <c r="Q13"/>
      <c r="U13"/>
      <c r="Z13"/>
    </row>
    <row r="14" spans="2:26">
      <c r="B14" s="149" t="s">
        <v>2</v>
      </c>
      <c r="C14" s="24">
        <v>686900</v>
      </c>
      <c r="D14" s="24">
        <v>1223620</v>
      </c>
      <c r="E14" s="24">
        <v>747280</v>
      </c>
      <c r="F14" s="24">
        <v>293999.40430778638</v>
      </c>
      <c r="G14" s="25">
        <v>885933.33333333337</v>
      </c>
      <c r="H14"/>
      <c r="I14"/>
      <c r="J14"/>
      <c r="K14"/>
      <c r="L14"/>
      <c r="M14"/>
      <c r="Q14"/>
      <c r="U14"/>
      <c r="Z14"/>
    </row>
    <row r="15" spans="2:26">
      <c r="B15" s="150" t="s">
        <v>27</v>
      </c>
      <c r="C15" s="24">
        <v>619500</v>
      </c>
      <c r="D15" s="24">
        <v>585180</v>
      </c>
      <c r="E15" s="24">
        <v>121180</v>
      </c>
      <c r="F15" s="24">
        <v>278327.35067422554</v>
      </c>
      <c r="G15" s="25">
        <v>441953.33333333331</v>
      </c>
      <c r="H15"/>
      <c r="I15"/>
      <c r="J15"/>
      <c r="K15"/>
      <c r="L15"/>
      <c r="M15"/>
      <c r="Q15"/>
      <c r="U15"/>
      <c r="Z15"/>
    </row>
    <row r="16" spans="2:26">
      <c r="B16" s="150" t="s">
        <v>28</v>
      </c>
      <c r="C16" s="24">
        <v>285440</v>
      </c>
      <c r="D16" s="24">
        <v>407780</v>
      </c>
      <c r="E16" s="24">
        <v>401120</v>
      </c>
      <c r="F16" s="24">
        <v>68791.101168683148</v>
      </c>
      <c r="G16" s="25">
        <v>364780</v>
      </c>
      <c r="H16"/>
      <c r="I16"/>
      <c r="J16"/>
      <c r="K16"/>
      <c r="L16"/>
      <c r="M16"/>
      <c r="Q16"/>
      <c r="U16"/>
      <c r="Z16"/>
    </row>
    <row r="17" spans="2:26">
      <c r="B17" s="150" t="s">
        <v>29</v>
      </c>
      <c r="C17" s="24">
        <v>136940</v>
      </c>
      <c r="D17" s="24">
        <v>52140</v>
      </c>
      <c r="E17" s="24">
        <v>111600</v>
      </c>
      <c r="F17" s="24">
        <v>43529.007952551983</v>
      </c>
      <c r="G17" s="25">
        <v>100226.66666666667</v>
      </c>
      <c r="H17"/>
      <c r="I17"/>
      <c r="J17"/>
      <c r="K17"/>
      <c r="L17"/>
      <c r="M17"/>
      <c r="Q17"/>
      <c r="U17"/>
      <c r="Z17"/>
    </row>
    <row r="18" spans="2:26">
      <c r="B18" s="150" t="s">
        <v>30</v>
      </c>
      <c r="C18" s="24">
        <v>16440</v>
      </c>
      <c r="D18" s="24">
        <v>23480</v>
      </c>
      <c r="E18" s="24">
        <v>29840</v>
      </c>
      <c r="F18" s="24">
        <v>6702.875005050696</v>
      </c>
      <c r="G18" s="25">
        <v>23253.333333333332</v>
      </c>
      <c r="H18"/>
      <c r="I18"/>
      <c r="J18"/>
      <c r="K18"/>
      <c r="L18"/>
      <c r="M18"/>
      <c r="Q18"/>
      <c r="U18"/>
      <c r="Z18"/>
    </row>
    <row r="19" spans="2:26" ht="17.25">
      <c r="B19" s="150" t="s">
        <v>31</v>
      </c>
      <c r="C19" s="24">
        <v>17800</v>
      </c>
      <c r="D19" s="24">
        <v>13680</v>
      </c>
      <c r="E19" s="24">
        <v>13180</v>
      </c>
      <c r="F19" s="24">
        <v>2535.3763691675667</v>
      </c>
      <c r="G19" s="26">
        <v>14886.666666666666</v>
      </c>
      <c r="H19" s="235" t="s">
        <v>32</v>
      </c>
      <c r="I19" s="236"/>
      <c r="J19" s="236"/>
      <c r="K19" s="236"/>
      <c r="L19" s="236"/>
      <c r="M19" s="236"/>
      <c r="N19" s="236"/>
      <c r="O19" s="236"/>
      <c r="P19" s="236"/>
      <c r="Q19" s="236"/>
      <c r="R19" s="152"/>
      <c r="U19"/>
      <c r="Z19"/>
    </row>
    <row r="20" spans="2:26">
      <c r="B20" s="21" t="s">
        <v>44</v>
      </c>
      <c r="C20" s="138"/>
      <c r="D20" s="138"/>
      <c r="E20" s="138"/>
      <c r="F20" s="138"/>
      <c r="G20" s="138"/>
      <c r="H20" s="237" t="s">
        <v>47</v>
      </c>
      <c r="I20" s="215"/>
      <c r="J20" s="216"/>
      <c r="K20" s="27" t="s">
        <v>25</v>
      </c>
      <c r="L20" s="27" t="s">
        <v>24</v>
      </c>
      <c r="M20" s="28" t="s">
        <v>26</v>
      </c>
      <c r="N20" s="238" t="s">
        <v>33</v>
      </c>
      <c r="O20" s="239"/>
      <c r="P20" s="240"/>
      <c r="Q20" s="153" t="s">
        <v>34</v>
      </c>
      <c r="R20" s="152"/>
      <c r="U20"/>
      <c r="Z20"/>
    </row>
    <row r="21" spans="2:26">
      <c r="B21" s="150" t="s">
        <v>2</v>
      </c>
      <c r="C21" s="24">
        <v>3701680</v>
      </c>
      <c r="D21" s="24">
        <v>2596340</v>
      </c>
      <c r="E21" s="24">
        <v>3833100</v>
      </c>
      <c r="F21" s="24">
        <v>679291.66902001679</v>
      </c>
      <c r="G21" s="26">
        <v>3377040</v>
      </c>
      <c r="H21" s="35">
        <f t="shared" ref="H21:H26" si="0">(LN(C21)-LN($G$5))/3</f>
        <v>1.4348396814022912</v>
      </c>
      <c r="I21" s="36">
        <f t="shared" ref="I21:J26" si="1">(LN(D21)-LN($G$5))/3</f>
        <v>1.3166116781813695</v>
      </c>
      <c r="J21" s="37">
        <f t="shared" si="1"/>
        <v>1.4464687162790806</v>
      </c>
      <c r="K21" s="31">
        <f t="shared" ref="K21:K26" si="2">AVERAGE(H21:J21)</f>
        <v>1.3993066919542472</v>
      </c>
      <c r="L21" s="31">
        <f t="shared" ref="L21:L26" si="3">STDEV(H21:J21)</f>
        <v>7.1851635960587829E-2</v>
      </c>
      <c r="M21" s="38">
        <f t="shared" ref="M21:M26" si="4">L21/K21</f>
        <v>5.1348025685663733E-2</v>
      </c>
      <c r="N21" s="32">
        <f t="shared" ref="N21:P26" si="5">(H$21-H21)/H$21</f>
        <v>0</v>
      </c>
      <c r="O21" s="32">
        <f t="shared" si="5"/>
        <v>0</v>
      </c>
      <c r="P21" s="32">
        <f>(J$21-J21)/J$21</f>
        <v>0</v>
      </c>
      <c r="Q21" s="33">
        <f>AVERAGE(O21:P21)</f>
        <v>0</v>
      </c>
      <c r="R21" s="152"/>
      <c r="U21"/>
      <c r="Z21"/>
    </row>
    <row r="22" spans="2:26">
      <c r="B22" s="150" t="s">
        <v>27</v>
      </c>
      <c r="C22" s="24">
        <v>2180760</v>
      </c>
      <c r="D22" s="24">
        <v>3106580</v>
      </c>
      <c r="E22" s="24">
        <v>384840</v>
      </c>
      <c r="F22" s="24">
        <v>654653.60015812947</v>
      </c>
      <c r="G22" s="26">
        <v>2643670</v>
      </c>
      <c r="H22" s="35">
        <f t="shared" si="0"/>
        <v>1.258468571151008</v>
      </c>
      <c r="I22" s="36">
        <f t="shared" si="1"/>
        <v>1.3764182387328479</v>
      </c>
      <c r="J22" s="37">
        <f t="shared" si="1"/>
        <v>0.68026821935497261</v>
      </c>
      <c r="K22" s="31">
        <f t="shared" si="2"/>
        <v>1.1050516764129428</v>
      </c>
      <c r="L22" s="31">
        <f t="shared" si="3"/>
        <v>0.37257049005960807</v>
      </c>
      <c r="M22" s="182">
        <f t="shared" si="4"/>
        <v>0.33715209705757104</v>
      </c>
      <c r="N22" s="32">
        <f t="shared" si="5"/>
        <v>0.12292042974370003</v>
      </c>
      <c r="O22" s="32">
        <f t="shared" si="5"/>
        <v>-4.5424601302404471E-2</v>
      </c>
      <c r="P22" s="32">
        <f t="shared" si="5"/>
        <v>0.52970416041564627</v>
      </c>
      <c r="Q22" s="33">
        <f>AVERAGE(N22:P22)</f>
        <v>0.20239999628564728</v>
      </c>
      <c r="R22" s="152"/>
      <c r="U22"/>
      <c r="Z22"/>
    </row>
    <row r="23" spans="2:26">
      <c r="B23" s="150" t="s">
        <v>28</v>
      </c>
      <c r="C23" s="24">
        <v>1412620</v>
      </c>
      <c r="D23" s="24">
        <v>2255780</v>
      </c>
      <c r="E23" s="24">
        <v>3254940</v>
      </c>
      <c r="F23" s="24">
        <v>922260.1290308499</v>
      </c>
      <c r="G23" s="26">
        <v>2307780</v>
      </c>
      <c r="H23" s="35">
        <f t="shared" si="0"/>
        <v>1.113726136578709</v>
      </c>
      <c r="I23" s="36">
        <f t="shared" si="1"/>
        <v>1.269742694901381</v>
      </c>
      <c r="J23" s="37">
        <f t="shared" si="1"/>
        <v>1.3919687052883021</v>
      </c>
      <c r="K23" s="31">
        <f t="shared" si="2"/>
        <v>1.2584791789227971</v>
      </c>
      <c r="L23" s="31">
        <f t="shared" si="3"/>
        <v>0.13946283323767264</v>
      </c>
      <c r="M23" s="62">
        <f t="shared" si="4"/>
        <v>0.11081854636406992</v>
      </c>
      <c r="N23" s="32">
        <f t="shared" si="5"/>
        <v>0.22379750782314087</v>
      </c>
      <c r="O23" s="32">
        <f t="shared" si="5"/>
        <v>3.559818286340008E-2</v>
      </c>
      <c r="P23" s="32">
        <f t="shared" si="5"/>
        <v>3.7677974212242359E-2</v>
      </c>
      <c r="Q23" s="33">
        <f>AVERAGE(N23:P23)</f>
        <v>9.90245549662611E-2</v>
      </c>
      <c r="R23" s="152"/>
      <c r="U23"/>
      <c r="Z23"/>
    </row>
    <row r="24" spans="2:26">
      <c r="B24" s="150" t="s">
        <v>29</v>
      </c>
      <c r="C24" s="24">
        <v>1373080</v>
      </c>
      <c r="D24" s="24">
        <v>73700</v>
      </c>
      <c r="E24" s="24">
        <v>93040</v>
      </c>
      <c r="F24" s="24">
        <v>744677.20317821822</v>
      </c>
      <c r="G24" s="26">
        <v>513273.33333333331</v>
      </c>
      <c r="H24" s="35">
        <f t="shared" si="0"/>
        <v>1.1042628884039836</v>
      </c>
      <c r="I24" s="36">
        <f t="shared" si="1"/>
        <v>0.12932659792238135</v>
      </c>
      <c r="J24" s="37">
        <f t="shared" si="1"/>
        <v>0.20700216759408777</v>
      </c>
      <c r="K24" s="31">
        <f t="shared" si="2"/>
        <v>0.4801972179734843</v>
      </c>
      <c r="L24" s="31">
        <f t="shared" si="3"/>
        <v>0.54185038921122641</v>
      </c>
      <c r="M24" s="62">
        <f t="shared" si="4"/>
        <v>1.1283913544895765</v>
      </c>
      <c r="N24" s="32">
        <f t="shared" si="5"/>
        <v>0.23039284268694729</v>
      </c>
      <c r="O24" s="32">
        <f>(I$21-I24)/I$21</f>
        <v>0.90177316511348304</v>
      </c>
      <c r="P24" s="32">
        <f t="shared" si="5"/>
        <v>0.85689136220893625</v>
      </c>
      <c r="Q24" s="33">
        <f>AVERAGE(N24:P24)</f>
        <v>0.66301912333645552</v>
      </c>
      <c r="R24" s="152"/>
      <c r="U24"/>
      <c r="Z24"/>
    </row>
    <row r="25" spans="2:26">
      <c r="B25" s="150" t="s">
        <v>30</v>
      </c>
      <c r="C25" s="24">
        <v>35520</v>
      </c>
      <c r="D25" s="24">
        <v>27800</v>
      </c>
      <c r="E25" s="24">
        <v>21680</v>
      </c>
      <c r="F25" s="24">
        <v>6935.3971287398717</v>
      </c>
      <c r="G25" s="26">
        <v>28333.333333333332</v>
      </c>
      <c r="H25" s="35">
        <f t="shared" si="0"/>
        <v>-0.11397569576805881</v>
      </c>
      <c r="I25" s="36">
        <f t="shared" si="1"/>
        <v>-0.19566232824385152</v>
      </c>
      <c r="J25" s="37">
        <f t="shared" si="1"/>
        <v>-0.27854427628556699</v>
      </c>
      <c r="K25" s="31">
        <f t="shared" si="2"/>
        <v>-0.19606076676582576</v>
      </c>
      <c r="L25" s="31">
        <f t="shared" si="3"/>
        <v>8.2285013752983846E-2</v>
      </c>
      <c r="M25" s="62">
        <f t="shared" si="4"/>
        <v>-0.41969137992439232</v>
      </c>
      <c r="N25" s="32">
        <f>(H$21-H25)/H$21</f>
        <v>1.0794344464021712</v>
      </c>
      <c r="O25" s="32">
        <f>(I$21-I25)/I$21</f>
        <v>1.1486105064130367</v>
      </c>
      <c r="P25" s="32">
        <f>(J$21-J25)/J$21</f>
        <v>1.1925684760069328</v>
      </c>
      <c r="Q25" s="33">
        <f>AVERAGE(N25:P25)</f>
        <v>1.1402044762740469</v>
      </c>
      <c r="R25" s="152"/>
      <c r="U25"/>
      <c r="Z25"/>
    </row>
    <row r="26" spans="2:26">
      <c r="B26" s="150" t="s">
        <v>31</v>
      </c>
      <c r="C26" s="24">
        <v>14540</v>
      </c>
      <c r="D26" s="24">
        <v>14420</v>
      </c>
      <c r="E26" s="24">
        <v>5760</v>
      </c>
      <c r="F26" s="24">
        <v>5034.8518680625893</v>
      </c>
      <c r="G26" s="26">
        <v>11573.333333333334</v>
      </c>
      <c r="H26" s="39">
        <f t="shared" si="0"/>
        <v>-0.41170651110759121</v>
      </c>
      <c r="I26" s="40">
        <f t="shared" si="1"/>
        <v>-0.41446895785711452</v>
      </c>
      <c r="J26" s="41">
        <f t="shared" si="1"/>
        <v>-0.72036184357344857</v>
      </c>
      <c r="K26" s="42">
        <f t="shared" si="2"/>
        <v>-0.51551243751271814</v>
      </c>
      <c r="L26" s="42">
        <f t="shared" si="3"/>
        <v>0.17741016642398638</v>
      </c>
      <c r="M26" s="68">
        <f t="shared" si="4"/>
        <v>-0.34414332907265605</v>
      </c>
      <c r="N26" s="43">
        <f>(H$21-H26)/H$21</f>
        <v>1.2869355485800504</v>
      </c>
      <c r="O26" s="44">
        <f t="shared" si="5"/>
        <v>1.3147996973789713</v>
      </c>
      <c r="P26" s="45">
        <f t="shared" si="5"/>
        <v>1.4980141191207501</v>
      </c>
      <c r="Q26" s="46">
        <f>AVERAGE(N26:P26)</f>
        <v>1.3665831216932574</v>
      </c>
      <c r="R26" s="152"/>
      <c r="U26"/>
      <c r="Z26"/>
    </row>
    <row r="27" spans="2:26">
      <c r="B27" s="49"/>
      <c r="N27" s="19"/>
      <c r="O27" s="19"/>
      <c r="P27" s="19"/>
      <c r="U27"/>
      <c r="Z27"/>
    </row>
    <row r="28" spans="2:26" s="48" customFormat="1" ht="18.75">
      <c r="B28" s="51" t="s">
        <v>35</v>
      </c>
      <c r="C28" s="51"/>
      <c r="D28" s="51"/>
      <c r="E28" s="51"/>
      <c r="F28" s="51"/>
      <c r="G28" s="51"/>
      <c r="H28" s="52"/>
      <c r="I28" s="52"/>
      <c r="J28" s="52"/>
    </row>
    <row r="29" spans="2:26" s="34" customFormat="1" ht="15.75" thickBot="1">
      <c r="B29" s="140"/>
      <c r="C29" s="147" t="s">
        <v>46</v>
      </c>
      <c r="D29" s="148"/>
      <c r="E29" s="148"/>
      <c r="F29" s="141" t="s">
        <v>24</v>
      </c>
      <c r="G29" s="141" t="s">
        <v>25</v>
      </c>
    </row>
    <row r="30" spans="2:26" ht="15.75" thickTop="1">
      <c r="B30" s="151" t="s">
        <v>41</v>
      </c>
      <c r="C30" s="143" t="s">
        <v>4</v>
      </c>
      <c r="D30" s="143" t="s">
        <v>5</v>
      </c>
      <c r="E30" s="143" t="s">
        <v>6</v>
      </c>
      <c r="F30" s="142"/>
      <c r="G30" s="144"/>
      <c r="H30"/>
      <c r="I30"/>
      <c r="J30"/>
      <c r="K30"/>
      <c r="L30"/>
      <c r="M30"/>
      <c r="Q30"/>
      <c r="U30"/>
      <c r="Z30"/>
    </row>
    <row r="31" spans="2:26" s="19" customFormat="1">
      <c r="B31" s="145" t="s">
        <v>45</v>
      </c>
      <c r="C31" s="53"/>
      <c r="D31" s="53"/>
      <c r="E31" s="53"/>
      <c r="F31" s="20"/>
      <c r="G31" s="54">
        <v>50000</v>
      </c>
    </row>
    <row r="32" spans="2:26" s="19" customFormat="1">
      <c r="B32" s="178" t="s">
        <v>42</v>
      </c>
      <c r="C32" s="179"/>
      <c r="D32" s="179"/>
      <c r="E32" s="179"/>
      <c r="F32" s="180"/>
      <c r="G32" s="181"/>
    </row>
    <row r="33" spans="2:26" s="19" customFormat="1">
      <c r="B33" s="149" t="s">
        <v>2</v>
      </c>
      <c r="C33" s="55">
        <v>186560</v>
      </c>
      <c r="D33" s="55">
        <v>160200</v>
      </c>
      <c r="E33" s="55">
        <v>231740</v>
      </c>
      <c r="F33" s="55">
        <v>36180.228486472217</v>
      </c>
      <c r="G33" s="56">
        <v>192833.33333333334</v>
      </c>
    </row>
    <row r="34" spans="2:26">
      <c r="B34" s="150" t="s">
        <v>27</v>
      </c>
      <c r="C34" s="55">
        <v>91680</v>
      </c>
      <c r="D34" s="55">
        <v>81400</v>
      </c>
      <c r="E34" s="55">
        <v>86620</v>
      </c>
      <c r="F34" s="55">
        <v>5140.2075185087588</v>
      </c>
      <c r="G34" s="56">
        <v>86566.666666666672</v>
      </c>
      <c r="H34"/>
      <c r="I34"/>
      <c r="J34"/>
      <c r="K34"/>
      <c r="L34"/>
      <c r="M34"/>
      <c r="Q34"/>
      <c r="U34"/>
      <c r="Z34"/>
    </row>
    <row r="35" spans="2:26">
      <c r="B35" s="150" t="s">
        <v>28</v>
      </c>
      <c r="C35" s="55">
        <v>15900</v>
      </c>
      <c r="D35" s="55">
        <v>61420</v>
      </c>
      <c r="E35" s="55">
        <v>31980</v>
      </c>
      <c r="F35" s="55">
        <v>23084.447867196937</v>
      </c>
      <c r="G35" s="56">
        <v>36433.333333333336</v>
      </c>
      <c r="H35"/>
      <c r="I35"/>
      <c r="J35"/>
      <c r="K35"/>
      <c r="L35"/>
      <c r="M35"/>
      <c r="Q35"/>
      <c r="U35"/>
      <c r="Z35"/>
    </row>
    <row r="36" spans="2:26">
      <c r="B36" s="150" t="s">
        <v>29</v>
      </c>
      <c r="C36" s="55">
        <v>23080</v>
      </c>
      <c r="D36" s="55">
        <v>16360</v>
      </c>
      <c r="E36" s="55">
        <v>21940</v>
      </c>
      <c r="F36" s="55">
        <v>3596.1646235955327</v>
      </c>
      <c r="G36" s="56">
        <v>20460</v>
      </c>
      <c r="H36"/>
      <c r="I36"/>
      <c r="J36"/>
      <c r="K36"/>
      <c r="L36"/>
      <c r="M36"/>
      <c r="Q36"/>
      <c r="U36"/>
      <c r="Z36"/>
    </row>
    <row r="37" spans="2:26">
      <c r="B37" s="150" t="s">
        <v>30</v>
      </c>
      <c r="C37" s="55">
        <v>9480</v>
      </c>
      <c r="D37" s="55">
        <v>13220</v>
      </c>
      <c r="E37" s="55">
        <v>38360</v>
      </c>
      <c r="F37" s="55">
        <v>15705.952162582611</v>
      </c>
      <c r="G37" s="56">
        <v>20353.333333333332</v>
      </c>
      <c r="H37"/>
      <c r="I37"/>
      <c r="J37"/>
      <c r="K37"/>
      <c r="L37"/>
      <c r="M37"/>
      <c r="Q37"/>
      <c r="U37"/>
      <c r="Z37"/>
    </row>
    <row r="38" spans="2:26">
      <c r="B38" s="150" t="s">
        <v>31</v>
      </c>
      <c r="C38" s="55">
        <v>79440</v>
      </c>
      <c r="D38" s="55">
        <v>70980</v>
      </c>
      <c r="E38" s="55">
        <v>40900</v>
      </c>
      <c r="F38" s="55">
        <v>20255.491436480454</v>
      </c>
      <c r="G38" s="56">
        <v>63773.333333333336</v>
      </c>
      <c r="H38"/>
      <c r="I38"/>
      <c r="J38"/>
      <c r="K38"/>
      <c r="L38"/>
      <c r="M38"/>
      <c r="Q38"/>
      <c r="U38"/>
      <c r="Z38"/>
    </row>
    <row r="39" spans="2:26">
      <c r="B39" s="178" t="s">
        <v>43</v>
      </c>
      <c r="C39" s="57"/>
      <c r="D39" s="57"/>
      <c r="E39" s="57"/>
      <c r="F39" s="57"/>
      <c r="G39" s="58"/>
      <c r="H39"/>
      <c r="I39"/>
      <c r="J39"/>
      <c r="K39"/>
      <c r="L39"/>
      <c r="M39"/>
      <c r="Q39"/>
      <c r="U39"/>
      <c r="Z39"/>
    </row>
    <row r="40" spans="2:26">
      <c r="B40" s="149" t="s">
        <v>2</v>
      </c>
      <c r="C40" s="55">
        <v>1090020</v>
      </c>
      <c r="D40" s="55">
        <v>481340</v>
      </c>
      <c r="E40" s="55">
        <v>1230340</v>
      </c>
      <c r="F40" s="55">
        <v>398158.68796247558</v>
      </c>
      <c r="G40" s="56">
        <v>933900</v>
      </c>
      <c r="H40"/>
      <c r="I40"/>
      <c r="J40"/>
      <c r="K40"/>
      <c r="L40"/>
      <c r="M40"/>
      <c r="Q40"/>
      <c r="U40"/>
      <c r="Z40"/>
    </row>
    <row r="41" spans="2:26">
      <c r="B41" s="150" t="s">
        <v>27</v>
      </c>
      <c r="C41" s="55">
        <v>410220</v>
      </c>
      <c r="D41" s="55">
        <v>445800</v>
      </c>
      <c r="E41" s="55">
        <v>341880</v>
      </c>
      <c r="F41" s="55">
        <v>52813.600521077904</v>
      </c>
      <c r="G41" s="56">
        <v>399300</v>
      </c>
      <c r="H41"/>
      <c r="I41"/>
      <c r="J41"/>
      <c r="K41"/>
      <c r="L41"/>
      <c r="M41"/>
      <c r="Q41"/>
      <c r="U41"/>
      <c r="Z41"/>
    </row>
    <row r="42" spans="2:26">
      <c r="B42" s="150" t="s">
        <v>28</v>
      </c>
      <c r="C42" s="55">
        <v>69400</v>
      </c>
      <c r="D42" s="55">
        <v>296320</v>
      </c>
      <c r="E42" s="55">
        <v>80220</v>
      </c>
      <c r="F42" s="55">
        <v>128003.23485495721</v>
      </c>
      <c r="G42" s="56">
        <v>148646.66666666666</v>
      </c>
      <c r="H42"/>
      <c r="I42"/>
      <c r="J42"/>
      <c r="K42"/>
      <c r="L42"/>
      <c r="M42"/>
      <c r="Q42"/>
      <c r="U42"/>
      <c r="Z42"/>
    </row>
    <row r="43" spans="2:26">
      <c r="B43" s="150" t="s">
        <v>29</v>
      </c>
      <c r="C43" s="55">
        <v>70640</v>
      </c>
      <c r="D43" s="55">
        <v>76100</v>
      </c>
      <c r="E43" s="55">
        <v>64180</v>
      </c>
      <c r="F43" s="55">
        <v>5966.9869560216921</v>
      </c>
      <c r="G43" s="56">
        <v>70306.666666666672</v>
      </c>
      <c r="H43"/>
      <c r="I43"/>
      <c r="J43"/>
      <c r="K43"/>
      <c r="L43"/>
      <c r="M43"/>
      <c r="Q43"/>
      <c r="U43"/>
      <c r="Z43"/>
    </row>
    <row r="44" spans="2:26">
      <c r="B44" s="150" t="s">
        <v>30</v>
      </c>
      <c r="C44" s="55">
        <v>15920</v>
      </c>
      <c r="D44" s="55">
        <v>16140</v>
      </c>
      <c r="E44" s="55">
        <v>18440</v>
      </c>
      <c r="F44" s="55">
        <v>1395.7554704651218</v>
      </c>
      <c r="G44" s="56">
        <v>16833.333333333332</v>
      </c>
      <c r="H44"/>
      <c r="I44"/>
      <c r="J44"/>
      <c r="K44"/>
      <c r="L44"/>
      <c r="M44"/>
      <c r="Q44"/>
      <c r="U44"/>
      <c r="Z44"/>
    </row>
    <row r="45" spans="2:26" ht="15" customHeight="1">
      <c r="B45" s="150" t="s">
        <v>31</v>
      </c>
      <c r="C45" s="55">
        <v>50920</v>
      </c>
      <c r="D45" s="55">
        <v>19720</v>
      </c>
      <c r="E45" s="55">
        <v>27700</v>
      </c>
      <c r="F45" s="55">
        <v>16208.47926241077</v>
      </c>
      <c r="G45" s="59">
        <v>32780</v>
      </c>
      <c r="H45" s="232" t="s">
        <v>32</v>
      </c>
      <c r="I45" s="233"/>
      <c r="J45" s="233"/>
      <c r="K45" s="233"/>
      <c r="L45" s="233"/>
      <c r="M45" s="233"/>
      <c r="N45" s="233"/>
      <c r="O45" s="233"/>
      <c r="P45" s="233"/>
      <c r="Q45" s="234"/>
      <c r="U45"/>
      <c r="Z45"/>
    </row>
    <row r="46" spans="2:26" ht="15.75" thickBot="1">
      <c r="B46" s="178" t="s">
        <v>44</v>
      </c>
      <c r="C46" s="57"/>
      <c r="D46" s="57"/>
      <c r="E46" s="57"/>
      <c r="F46" s="57"/>
      <c r="G46" s="57"/>
      <c r="H46" s="226" t="s">
        <v>47</v>
      </c>
      <c r="I46" s="227"/>
      <c r="J46" s="228"/>
      <c r="K46" s="60" t="s">
        <v>25</v>
      </c>
      <c r="L46" s="60" t="s">
        <v>24</v>
      </c>
      <c r="M46" s="60" t="s">
        <v>26</v>
      </c>
      <c r="N46" s="229" t="s">
        <v>33</v>
      </c>
      <c r="O46" s="230"/>
      <c r="P46" s="231"/>
      <c r="Q46" s="154" t="s">
        <v>34</v>
      </c>
      <c r="U46"/>
      <c r="Z46"/>
    </row>
    <row r="47" spans="2:26" ht="15.75" thickTop="1">
      <c r="B47" s="150" t="s">
        <v>2</v>
      </c>
      <c r="C47" s="55">
        <v>1957920</v>
      </c>
      <c r="D47" s="55">
        <v>1975080</v>
      </c>
      <c r="E47" s="55">
        <v>1899960</v>
      </c>
      <c r="F47" s="55">
        <v>39363.353515674957</v>
      </c>
      <c r="G47" s="59">
        <v>1944320</v>
      </c>
      <c r="H47" s="35">
        <f t="shared" ref="H47:J52" si="6">(LN(C47)-LN($G$31))/3</f>
        <v>1.2225383196030706</v>
      </c>
      <c r="I47" s="36">
        <f t="shared" si="6"/>
        <v>1.2254470591386102</v>
      </c>
      <c r="J47" s="37">
        <f t="shared" si="6"/>
        <v>1.2125217022910657</v>
      </c>
      <c r="K47" s="61">
        <f t="shared" ref="K47:K52" si="7">AVERAGE(H47:J47)</f>
        <v>1.2201690270109156</v>
      </c>
      <c r="L47" s="31">
        <f t="shared" ref="L47:L52" si="8">STDEV(H47:J47)</f>
        <v>6.7805879501354428E-3</v>
      </c>
      <c r="M47" s="65">
        <f t="shared" ref="M47:M52" si="9">L47/K47</f>
        <v>5.5570890590019737E-3</v>
      </c>
      <c r="N47" s="63">
        <f t="shared" ref="N47:P52" si="10">(H$47-H47)/H$47</f>
        <v>0</v>
      </c>
      <c r="O47" s="66">
        <f t="shared" si="10"/>
        <v>0</v>
      </c>
      <c r="P47" s="63">
        <f t="shared" si="10"/>
        <v>0</v>
      </c>
      <c r="Q47" s="64">
        <f t="shared" ref="Q47:Q52" si="11">AVERAGE(N47:P47)</f>
        <v>0</v>
      </c>
      <c r="U47"/>
      <c r="Z47"/>
    </row>
    <row r="48" spans="2:26">
      <c r="B48" s="150" t="s">
        <v>27</v>
      </c>
      <c r="C48" s="55">
        <v>2169760</v>
      </c>
      <c r="D48" s="55">
        <v>2891340</v>
      </c>
      <c r="E48" s="55">
        <v>2057660</v>
      </c>
      <c r="F48" s="55">
        <v>452450.07989832427</v>
      </c>
      <c r="G48" s="59">
        <v>2372920</v>
      </c>
      <c r="H48" s="35">
        <f t="shared" si="6"/>
        <v>1.2567829453038299</v>
      </c>
      <c r="I48" s="36">
        <f t="shared" si="6"/>
        <v>1.3524841120125644</v>
      </c>
      <c r="J48" s="37">
        <f t="shared" si="6"/>
        <v>1.2391005627922098</v>
      </c>
      <c r="K48" s="61">
        <f t="shared" si="7"/>
        <v>1.2827892067028681</v>
      </c>
      <c r="L48" s="31">
        <f t="shared" si="8"/>
        <v>6.1001651882694997E-2</v>
      </c>
      <c r="M48" s="62">
        <f t="shared" si="9"/>
        <v>4.7553917326359905E-2</v>
      </c>
      <c r="N48" s="63">
        <f t="shared" si="10"/>
        <v>-2.8011085748116095E-2</v>
      </c>
      <c r="O48" s="63">
        <f t="shared" si="10"/>
        <v>-0.10366588415761584</v>
      </c>
      <c r="P48" s="63">
        <f t="shared" si="10"/>
        <v>-2.1920317344360288E-2</v>
      </c>
      <c r="Q48" s="64">
        <f t="shared" si="11"/>
        <v>-5.1199095750030739E-2</v>
      </c>
      <c r="U48"/>
      <c r="Z48"/>
    </row>
    <row r="49" spans="2:26">
      <c r="B49" s="150" t="s">
        <v>28</v>
      </c>
      <c r="C49" s="55">
        <v>610980</v>
      </c>
      <c r="D49" s="55">
        <v>2029920</v>
      </c>
      <c r="E49" s="55">
        <v>700880</v>
      </c>
      <c r="F49" s="55">
        <v>63568.899628670624</v>
      </c>
      <c r="G49" s="59">
        <v>655930</v>
      </c>
      <c r="H49" s="35">
        <f t="shared" si="6"/>
        <v>0.83434707332782787</v>
      </c>
      <c r="I49" s="36">
        <f t="shared" si="6"/>
        <v>1.2345762189880471</v>
      </c>
      <c r="J49" s="37">
        <f t="shared" si="6"/>
        <v>0.88010456097665413</v>
      </c>
      <c r="K49" s="61">
        <f t="shared" si="7"/>
        <v>0.98300928443084301</v>
      </c>
      <c r="L49" s="31">
        <f t="shared" si="8"/>
        <v>0.2190613586209689</v>
      </c>
      <c r="M49" s="62">
        <f t="shared" si="9"/>
        <v>0.22284770051567135</v>
      </c>
      <c r="N49" s="63">
        <f t="shared" si="10"/>
        <v>0.31752889872710022</v>
      </c>
      <c r="O49" s="112">
        <f>(I$47-I49)/I$47</f>
        <v>-7.4496566631397539E-3</v>
      </c>
      <c r="P49" s="63">
        <f t="shared" si="10"/>
        <v>0.27415356004458125</v>
      </c>
      <c r="Q49" s="64">
        <f t="shared" si="11"/>
        <v>0.19474426736951389</v>
      </c>
      <c r="U49"/>
      <c r="Z49"/>
    </row>
    <row r="50" spans="2:26">
      <c r="B50" s="150" t="s">
        <v>29</v>
      </c>
      <c r="C50" s="55">
        <v>394520</v>
      </c>
      <c r="D50" s="55">
        <v>540260</v>
      </c>
      <c r="E50" s="55">
        <v>307660</v>
      </c>
      <c r="F50" s="55">
        <v>117535.5032887227</v>
      </c>
      <c r="G50" s="59">
        <v>414146.66666666669</v>
      </c>
      <c r="H50" s="35">
        <f t="shared" si="6"/>
        <v>0.68854894355254892</v>
      </c>
      <c r="I50" s="36">
        <f t="shared" si="6"/>
        <v>0.79334249991221328</v>
      </c>
      <c r="J50" s="37">
        <f t="shared" si="6"/>
        <v>0.60565742389981969</v>
      </c>
      <c r="K50" s="61">
        <f t="shared" si="7"/>
        <v>0.69584962245486059</v>
      </c>
      <c r="L50" s="31">
        <f>STDEV(H50:J50)</f>
        <v>9.4055286261701079E-2</v>
      </c>
      <c r="M50" s="62">
        <f t="shared" si="9"/>
        <v>0.13516610949631203</v>
      </c>
      <c r="N50" s="63">
        <f t="shared" si="10"/>
        <v>0.43678743437988549</v>
      </c>
      <c r="O50" s="63">
        <f t="shared" si="10"/>
        <v>0.35260973210065177</v>
      </c>
      <c r="P50" s="63">
        <f t="shared" si="10"/>
        <v>0.50049766304765764</v>
      </c>
      <c r="Q50" s="64">
        <f t="shared" si="11"/>
        <v>0.42996494317606498</v>
      </c>
      <c r="U50"/>
      <c r="Z50"/>
    </row>
    <row r="51" spans="2:26">
      <c r="B51" s="150" t="s">
        <v>30</v>
      </c>
      <c r="C51" s="55">
        <v>13460</v>
      </c>
      <c r="D51" s="55">
        <v>88340</v>
      </c>
      <c r="E51" s="55">
        <v>27600</v>
      </c>
      <c r="F51" s="55">
        <v>39783.375087256405</v>
      </c>
      <c r="G51" s="59">
        <v>43133.333333333336</v>
      </c>
      <c r="H51" s="35">
        <f t="shared" si="6"/>
        <v>-0.43743356040385467</v>
      </c>
      <c r="I51" s="36">
        <f t="shared" si="6"/>
        <v>0.18972333358007809</v>
      </c>
      <c r="J51" s="37">
        <f t="shared" si="6"/>
        <v>-0.19806907756834727</v>
      </c>
      <c r="K51" s="61">
        <f t="shared" si="7"/>
        <v>-0.14859310146404128</v>
      </c>
      <c r="L51" s="31">
        <f t="shared" si="8"/>
        <v>0.31649225358055583</v>
      </c>
      <c r="M51" s="62">
        <f t="shared" si="9"/>
        <v>-2.129925618768683</v>
      </c>
      <c r="N51" s="63">
        <f t="shared" si="10"/>
        <v>1.3578076477356382</v>
      </c>
      <c r="O51" s="63">
        <f>(I$47-I51)/I$47</f>
        <v>0.84518031018537987</v>
      </c>
      <c r="P51" s="63">
        <f>(J$47-J51)/J$47</f>
        <v>1.1633530164401138</v>
      </c>
      <c r="Q51" s="64">
        <f t="shared" si="11"/>
        <v>1.1221136581203774</v>
      </c>
      <c r="U51"/>
      <c r="Z51"/>
    </row>
    <row r="52" spans="2:26">
      <c r="B52" s="150" t="s">
        <v>31</v>
      </c>
      <c r="C52" s="55">
        <v>19420</v>
      </c>
      <c r="D52" s="55">
        <v>15820</v>
      </c>
      <c r="E52" s="55">
        <v>13100</v>
      </c>
      <c r="F52" s="55">
        <v>3170.1945261029823</v>
      </c>
      <c r="G52" s="59">
        <v>16113.333333333334</v>
      </c>
      <c r="H52" s="39">
        <f t="shared" si="6"/>
        <v>-0.31523984752165585</v>
      </c>
      <c r="I52" s="40">
        <f t="shared" si="6"/>
        <v>-0.38358268102954618</v>
      </c>
      <c r="J52" s="41">
        <f t="shared" si="6"/>
        <v>-0.44647025840701343</v>
      </c>
      <c r="K52" s="67">
        <f t="shared" si="7"/>
        <v>-0.38176426231940513</v>
      </c>
      <c r="L52" s="67">
        <f t="shared" si="8"/>
        <v>6.5634100666033354E-2</v>
      </c>
      <c r="M52" s="68">
        <f t="shared" si="9"/>
        <v>-0.1719231136703944</v>
      </c>
      <c r="N52" s="69">
        <f t="shared" si="10"/>
        <v>1.2578568233542216</v>
      </c>
      <c r="O52" s="70">
        <f t="shared" si="10"/>
        <v>1.3130144857495303</v>
      </c>
      <c r="P52" s="71">
        <f t="shared" si="10"/>
        <v>1.3682163029027898</v>
      </c>
      <c r="Q52" s="72">
        <f t="shared" si="11"/>
        <v>1.3130292040021805</v>
      </c>
      <c r="U52"/>
      <c r="Z52"/>
    </row>
    <row r="53" spans="2:26">
      <c r="B53" s="73"/>
      <c r="K53" s="74"/>
      <c r="L53" s="74"/>
      <c r="M53" s="74"/>
    </row>
    <row r="54" spans="2:26" ht="18.75">
      <c r="B54" s="75" t="s">
        <v>36</v>
      </c>
      <c r="C54" s="75"/>
      <c r="D54" s="75"/>
      <c r="E54" s="75"/>
      <c r="F54" s="75"/>
      <c r="G54" s="75"/>
      <c r="H54"/>
      <c r="I54"/>
      <c r="J54"/>
      <c r="K54"/>
      <c r="L54"/>
      <c r="M54"/>
      <c r="Q54"/>
      <c r="U54"/>
      <c r="Z54"/>
    </row>
    <row r="55" spans="2:26" ht="15.75" thickBot="1">
      <c r="B55" s="140"/>
      <c r="C55" s="147" t="s">
        <v>46</v>
      </c>
      <c r="D55" s="148"/>
      <c r="E55" s="148"/>
      <c r="F55" s="141" t="s">
        <v>24</v>
      </c>
      <c r="G55" s="141" t="s">
        <v>25</v>
      </c>
      <c r="H55"/>
      <c r="I55"/>
      <c r="J55"/>
      <c r="K55"/>
      <c r="L55"/>
      <c r="M55"/>
      <c r="Q55"/>
      <c r="U55"/>
      <c r="Z55"/>
    </row>
    <row r="56" spans="2:26" ht="15.75" thickTop="1">
      <c r="B56" s="151" t="s">
        <v>41</v>
      </c>
      <c r="C56" s="143" t="s">
        <v>4</v>
      </c>
      <c r="D56" s="143" t="s">
        <v>5</v>
      </c>
      <c r="E56" s="143" t="s">
        <v>6</v>
      </c>
      <c r="F56" s="142"/>
      <c r="G56" s="144"/>
      <c r="H56"/>
      <c r="I56"/>
      <c r="J56"/>
      <c r="K56"/>
      <c r="L56"/>
      <c r="M56"/>
      <c r="Q56"/>
      <c r="U56"/>
      <c r="Z56"/>
    </row>
    <row r="57" spans="2:26">
      <c r="B57" s="145" t="s">
        <v>45</v>
      </c>
      <c r="C57" s="53"/>
      <c r="D57" s="53"/>
      <c r="E57" s="53"/>
      <c r="F57" s="20"/>
      <c r="G57" s="54">
        <v>50000</v>
      </c>
      <c r="H57"/>
      <c r="I57"/>
      <c r="J57"/>
      <c r="K57"/>
      <c r="L57"/>
      <c r="M57"/>
      <c r="Q57"/>
      <c r="U57"/>
      <c r="Z57"/>
    </row>
    <row r="58" spans="2:26">
      <c r="B58" s="76" t="s">
        <v>42</v>
      </c>
      <c r="C58" s="76"/>
      <c r="D58" s="76"/>
      <c r="E58" s="76"/>
      <c r="F58" s="76"/>
      <c r="G58" s="77"/>
      <c r="H58"/>
      <c r="I58"/>
      <c r="J58"/>
      <c r="K58"/>
      <c r="L58"/>
      <c r="M58"/>
      <c r="Q58"/>
      <c r="U58"/>
      <c r="Z58"/>
    </row>
    <row r="59" spans="2:26" s="34" customFormat="1">
      <c r="B59" s="149" t="s">
        <v>2</v>
      </c>
      <c r="C59" s="78">
        <v>173260</v>
      </c>
      <c r="D59" s="78">
        <v>199220</v>
      </c>
      <c r="E59" s="78">
        <v>213220</v>
      </c>
      <c r="F59" s="78">
        <v>20276.107450231564</v>
      </c>
      <c r="G59" s="79">
        <v>195233.33333333334</v>
      </c>
    </row>
    <row r="60" spans="2:26" s="34" customFormat="1">
      <c r="B60" s="150" t="s">
        <v>27</v>
      </c>
      <c r="C60" s="78">
        <v>71240</v>
      </c>
      <c r="D60" s="78">
        <v>182540</v>
      </c>
      <c r="E60" s="78">
        <v>122540</v>
      </c>
      <c r="F60" s="78">
        <v>55706.642332849318</v>
      </c>
      <c r="G60" s="79">
        <v>125440</v>
      </c>
    </row>
    <row r="61" spans="2:26">
      <c r="B61" s="150" t="s">
        <v>28</v>
      </c>
      <c r="C61" s="78">
        <v>58000</v>
      </c>
      <c r="D61" s="78">
        <v>143100</v>
      </c>
      <c r="E61" s="78">
        <v>97480</v>
      </c>
      <c r="F61" s="78">
        <v>42586.900959489103</v>
      </c>
      <c r="G61" s="79">
        <v>99526.666666666672</v>
      </c>
      <c r="H61"/>
      <c r="I61"/>
      <c r="J61"/>
      <c r="K61"/>
      <c r="L61"/>
      <c r="M61"/>
      <c r="Q61"/>
      <c r="U61"/>
      <c r="Z61"/>
    </row>
    <row r="62" spans="2:26">
      <c r="B62" s="150" t="s">
        <v>29</v>
      </c>
      <c r="C62" s="78">
        <v>110240</v>
      </c>
      <c r="D62" s="78">
        <v>45700</v>
      </c>
      <c r="E62" s="78">
        <v>78140</v>
      </c>
      <c r="F62" s="78">
        <v>32270.14926109475</v>
      </c>
      <c r="G62" s="79">
        <v>78026.666666666672</v>
      </c>
      <c r="H62"/>
      <c r="I62"/>
      <c r="J62"/>
      <c r="K62"/>
      <c r="L62"/>
      <c r="M62"/>
      <c r="Q62"/>
      <c r="U62"/>
      <c r="Z62"/>
    </row>
    <row r="63" spans="2:26">
      <c r="B63" s="150" t="s">
        <v>30</v>
      </c>
      <c r="C63" s="78">
        <v>14540</v>
      </c>
      <c r="D63" s="78">
        <v>34020</v>
      </c>
      <c r="E63" s="78">
        <v>25400</v>
      </c>
      <c r="F63" s="78">
        <v>9761.441150431292</v>
      </c>
      <c r="G63" s="79">
        <v>24653.333333333332</v>
      </c>
      <c r="H63"/>
      <c r="I63"/>
      <c r="J63"/>
      <c r="K63"/>
      <c r="L63"/>
      <c r="M63"/>
      <c r="Q63"/>
      <c r="U63"/>
      <c r="Z63"/>
    </row>
    <row r="64" spans="2:26">
      <c r="B64" s="150" t="s">
        <v>31</v>
      </c>
      <c r="C64" s="78">
        <v>18380</v>
      </c>
      <c r="D64" s="78">
        <v>19520</v>
      </c>
      <c r="E64" s="78">
        <v>15820</v>
      </c>
      <c r="F64" s="78">
        <v>1894.8702682065898</v>
      </c>
      <c r="G64" s="79">
        <v>17906.666666666668</v>
      </c>
      <c r="H64"/>
      <c r="I64"/>
      <c r="J64"/>
      <c r="K64"/>
      <c r="L64"/>
      <c r="M64"/>
      <c r="Q64"/>
      <c r="U64"/>
      <c r="Z64"/>
    </row>
    <row r="65" spans="2:26">
      <c r="B65" s="76" t="s">
        <v>43</v>
      </c>
      <c r="C65" s="80"/>
      <c r="D65" s="80"/>
      <c r="E65" s="80"/>
      <c r="F65" s="80"/>
      <c r="G65" s="81"/>
      <c r="H65"/>
      <c r="I65"/>
      <c r="J65"/>
      <c r="K65"/>
      <c r="L65"/>
      <c r="M65"/>
      <c r="Q65"/>
      <c r="U65"/>
      <c r="Z65"/>
    </row>
    <row r="66" spans="2:26">
      <c r="B66" s="149" t="s">
        <v>2</v>
      </c>
      <c r="C66" s="78">
        <v>1337240</v>
      </c>
      <c r="D66" s="78">
        <v>1016940</v>
      </c>
      <c r="E66" s="78">
        <v>1988600</v>
      </c>
      <c r="F66" s="78">
        <v>495140.56845842628</v>
      </c>
      <c r="G66" s="79">
        <v>1447593.3333333333</v>
      </c>
      <c r="H66"/>
      <c r="I66"/>
      <c r="J66"/>
      <c r="K66"/>
      <c r="L66"/>
      <c r="M66"/>
      <c r="Q66"/>
      <c r="U66"/>
      <c r="Z66"/>
    </row>
    <row r="67" spans="2:26">
      <c r="B67" s="150" t="s">
        <v>27</v>
      </c>
      <c r="C67" s="78">
        <v>147260</v>
      </c>
      <c r="D67" s="78">
        <v>899640</v>
      </c>
      <c r="E67" s="78">
        <v>415320</v>
      </c>
      <c r="F67" s="78">
        <v>381334.86823700415</v>
      </c>
      <c r="G67" s="79">
        <v>487406.66666666669</v>
      </c>
      <c r="H67"/>
      <c r="I67"/>
      <c r="J67"/>
      <c r="K67"/>
      <c r="L67"/>
      <c r="M67"/>
      <c r="Q67"/>
      <c r="U67"/>
      <c r="Z67"/>
    </row>
    <row r="68" spans="2:26">
      <c r="B68" s="150" t="s">
        <v>28</v>
      </c>
      <c r="C68" s="78">
        <v>296800</v>
      </c>
      <c r="D68" s="78">
        <v>449200</v>
      </c>
      <c r="E68" s="78">
        <v>109640</v>
      </c>
      <c r="F68" s="78">
        <v>170076.26681384246</v>
      </c>
      <c r="G68" s="79">
        <v>285213.33333333331</v>
      </c>
      <c r="H68"/>
      <c r="I68"/>
      <c r="J68"/>
      <c r="K68"/>
      <c r="L68"/>
      <c r="M68"/>
      <c r="Q68"/>
      <c r="U68"/>
      <c r="Z68"/>
    </row>
    <row r="69" spans="2:26">
      <c r="B69" s="150" t="s">
        <v>29</v>
      </c>
      <c r="C69" s="78">
        <v>150460</v>
      </c>
      <c r="D69" s="78">
        <v>65500</v>
      </c>
      <c r="E69" s="78">
        <v>250100</v>
      </c>
      <c r="F69" s="78">
        <v>92397.232281780685</v>
      </c>
      <c r="G69" s="79">
        <v>155353.33333333334</v>
      </c>
      <c r="H69"/>
      <c r="I69"/>
      <c r="J69"/>
      <c r="K69"/>
      <c r="L69"/>
      <c r="M69"/>
      <c r="Q69"/>
      <c r="U69"/>
      <c r="Z69"/>
    </row>
    <row r="70" spans="2:26">
      <c r="B70" s="150" t="s">
        <v>30</v>
      </c>
      <c r="C70" s="78">
        <v>34100</v>
      </c>
      <c r="D70" s="78">
        <v>36560</v>
      </c>
      <c r="E70" s="78">
        <v>22260</v>
      </c>
      <c r="F70" s="78">
        <v>7645.5564436693066</v>
      </c>
      <c r="G70" s="79">
        <v>30973.333333333332</v>
      </c>
      <c r="H70"/>
      <c r="I70"/>
      <c r="J70"/>
      <c r="K70"/>
      <c r="L70"/>
      <c r="M70"/>
      <c r="Q70"/>
      <c r="U70"/>
      <c r="Z70"/>
    </row>
    <row r="71" spans="2:26" ht="17.25">
      <c r="B71" s="150" t="s">
        <v>31</v>
      </c>
      <c r="C71" s="78">
        <v>8380</v>
      </c>
      <c r="D71" s="78">
        <v>14880</v>
      </c>
      <c r="E71" s="78">
        <v>13040</v>
      </c>
      <c r="F71" s="78">
        <v>3350.4029608391884</v>
      </c>
      <c r="G71" s="82">
        <v>12100</v>
      </c>
      <c r="H71" s="223" t="s">
        <v>32</v>
      </c>
      <c r="I71" s="224"/>
      <c r="J71" s="224"/>
      <c r="K71" s="224"/>
      <c r="L71" s="224"/>
      <c r="M71" s="224"/>
      <c r="N71" s="224"/>
      <c r="O71" s="224"/>
      <c r="P71" s="224"/>
      <c r="Q71" s="225"/>
      <c r="U71"/>
      <c r="Z71"/>
    </row>
    <row r="72" spans="2:26">
      <c r="B72" s="76" t="s">
        <v>44</v>
      </c>
      <c r="C72" s="80"/>
      <c r="D72" s="80"/>
      <c r="E72" s="80"/>
      <c r="F72" s="80"/>
      <c r="G72" s="80"/>
      <c r="H72" s="217" t="s">
        <v>47</v>
      </c>
      <c r="I72" s="218"/>
      <c r="J72" s="219"/>
      <c r="K72" s="22" t="s">
        <v>25</v>
      </c>
      <c r="L72" s="23" t="s">
        <v>24</v>
      </c>
      <c r="M72" s="23" t="s">
        <v>26</v>
      </c>
      <c r="N72" s="220" t="s">
        <v>33</v>
      </c>
      <c r="O72" s="221"/>
      <c r="P72" s="222"/>
      <c r="Q72" s="155" t="s">
        <v>34</v>
      </c>
      <c r="U72"/>
      <c r="Z72"/>
    </row>
    <row r="73" spans="2:26">
      <c r="B73" s="150" t="s">
        <v>2</v>
      </c>
      <c r="C73" s="78">
        <v>4986180</v>
      </c>
      <c r="D73" s="78">
        <v>5604880</v>
      </c>
      <c r="E73" s="78">
        <v>5878620</v>
      </c>
      <c r="F73" s="78">
        <v>457196.60818223044</v>
      </c>
      <c r="G73" s="82">
        <v>5489893.333333333</v>
      </c>
      <c r="H73" s="35">
        <f t="shared" ref="H73:J78" si="12">(LN(C73)-LN($G$57))/3</f>
        <v>1.5341341196955873</v>
      </c>
      <c r="I73" s="36">
        <f t="shared" si="12"/>
        <v>1.5731233067976949</v>
      </c>
      <c r="J73" s="37">
        <f t="shared" si="12"/>
        <v>1.5890181046806859</v>
      </c>
      <c r="K73" s="31">
        <f t="shared" ref="K73:K78" si="13">AVERAGE(H73:J73)</f>
        <v>1.5654251770579892</v>
      </c>
      <c r="L73" s="61">
        <f t="shared" ref="L73:L78" si="14">STDEV(H73:J73)</f>
        <v>2.8240199239349142E-2</v>
      </c>
      <c r="M73" s="38">
        <f t="shared" ref="M73:M78" si="15">L73/K73</f>
        <v>1.8039954673798517E-2</v>
      </c>
      <c r="N73" s="83">
        <f t="shared" ref="N73:P78" si="16">(H$73-H73)/H$73</f>
        <v>0</v>
      </c>
      <c r="O73" s="83">
        <f t="shared" si="16"/>
        <v>0</v>
      </c>
      <c r="P73" s="83">
        <f t="shared" si="16"/>
        <v>0</v>
      </c>
      <c r="Q73" s="84">
        <f t="shared" ref="Q73:Q78" si="17">AVERAGE(N73:P73)</f>
        <v>0</v>
      </c>
      <c r="U73"/>
      <c r="Z73"/>
    </row>
    <row r="74" spans="2:26">
      <c r="B74" s="150" t="s">
        <v>27</v>
      </c>
      <c r="C74" s="78">
        <v>322220</v>
      </c>
      <c r="D74" s="78" t="s">
        <v>48</v>
      </c>
      <c r="E74" s="78">
        <v>2304700</v>
      </c>
      <c r="F74" s="78">
        <v>2531756.9272740227</v>
      </c>
      <c r="G74" s="82">
        <v>2658480</v>
      </c>
      <c r="H74" s="35">
        <f t="shared" si="12"/>
        <v>0.62107051221156462</v>
      </c>
      <c r="I74" s="36" t="s">
        <v>48</v>
      </c>
      <c r="J74" s="37">
        <f t="shared" si="12"/>
        <v>1.2768942632294327</v>
      </c>
      <c r="K74" s="31">
        <f t="shared" si="13"/>
        <v>0.94898238772049859</v>
      </c>
      <c r="L74" s="61">
        <f t="shared" si="14"/>
        <v>0.4637374216079328</v>
      </c>
      <c r="M74" s="62">
        <f t="shared" si="15"/>
        <v>0.48866810133521277</v>
      </c>
      <c r="N74" s="83">
        <f t="shared" si="16"/>
        <v>0.59516543942403066</v>
      </c>
      <c r="O74" s="83" t="s">
        <v>48</v>
      </c>
      <c r="P74" s="83">
        <f>(J$73-J74)/J$73</f>
        <v>0.19642560429729952</v>
      </c>
      <c r="Q74" s="84">
        <f t="shared" si="17"/>
        <v>0.39579552186066508</v>
      </c>
      <c r="U74"/>
      <c r="Z74"/>
    </row>
    <row r="75" spans="2:26">
      <c r="B75" s="150" t="s">
        <v>28</v>
      </c>
      <c r="C75" s="78">
        <v>2608040</v>
      </c>
      <c r="D75" s="78">
        <v>4452620</v>
      </c>
      <c r="E75" s="78">
        <v>200480</v>
      </c>
      <c r="F75" s="78">
        <v>2132272.4618584746</v>
      </c>
      <c r="G75" s="82">
        <v>2420380</v>
      </c>
      <c r="H75" s="35">
        <f t="shared" si="12"/>
        <v>1.3181104183080314</v>
      </c>
      <c r="I75" s="36">
        <f t="shared" si="12"/>
        <v>1.4964083201745109</v>
      </c>
      <c r="J75" s="37">
        <f t="shared" si="12"/>
        <v>0.46289716190653724</v>
      </c>
      <c r="K75" s="31">
        <f t="shared" si="13"/>
        <v>1.0924719667963598</v>
      </c>
      <c r="L75" s="61">
        <f t="shared" si="14"/>
        <v>0.55246797343062393</v>
      </c>
      <c r="M75" s="62">
        <f t="shared" si="15"/>
        <v>0.50570448507774446</v>
      </c>
      <c r="N75" s="83">
        <f t="shared" si="16"/>
        <v>0.14081148356860787</v>
      </c>
      <c r="O75" s="83">
        <f t="shared" si="16"/>
        <v>4.8766035244463907E-2</v>
      </c>
      <c r="P75" s="83">
        <f>(J$73-J75)/J$73</f>
        <v>0.70868981256852537</v>
      </c>
      <c r="Q75" s="84">
        <f t="shared" si="17"/>
        <v>0.29942244379386573</v>
      </c>
      <c r="U75"/>
      <c r="Z75"/>
    </row>
    <row r="76" spans="2:26">
      <c r="B76" s="150" t="s">
        <v>29</v>
      </c>
      <c r="C76" s="78">
        <v>1019360</v>
      </c>
      <c r="D76" s="78">
        <v>521840</v>
      </c>
      <c r="E76" s="78">
        <v>2088000</v>
      </c>
      <c r="F76" s="78">
        <v>800247.33110041253</v>
      </c>
      <c r="G76" s="82">
        <v>1209733.3333333333</v>
      </c>
      <c r="H76" s="35">
        <f t="shared" si="12"/>
        <v>1.0049690843133441</v>
      </c>
      <c r="I76" s="36">
        <f t="shared" si="12"/>
        <v>0.78177934068656485</v>
      </c>
      <c r="J76" s="37">
        <f t="shared" si="12"/>
        <v>1.2439796478581275</v>
      </c>
      <c r="K76" s="31">
        <f t="shared" si="13"/>
        <v>1.0102426909526787</v>
      </c>
      <c r="L76" s="61">
        <f t="shared" si="14"/>
        <v>0.23114527722324696</v>
      </c>
      <c r="M76" s="62">
        <f t="shared" si="15"/>
        <v>0.22880173179503274</v>
      </c>
      <c r="N76" s="83">
        <f t="shared" si="16"/>
        <v>0.34492749270659828</v>
      </c>
      <c r="O76" s="83">
        <f>(I$73-I76)/I$73</f>
        <v>0.50304001135296739</v>
      </c>
      <c r="P76" s="83">
        <f>(J$73-J76)/J$73</f>
        <v>0.21713941194640704</v>
      </c>
      <c r="Q76" s="84">
        <f t="shared" si="17"/>
        <v>0.35503563866865756</v>
      </c>
      <c r="U76"/>
      <c r="Z76"/>
    </row>
    <row r="77" spans="2:26">
      <c r="B77" s="150" t="s">
        <v>30</v>
      </c>
      <c r="C77" s="78">
        <v>73160</v>
      </c>
      <c r="D77" s="78">
        <v>42520</v>
      </c>
      <c r="E77" s="78">
        <v>31740</v>
      </c>
      <c r="F77" s="78">
        <v>21488.89015282083</v>
      </c>
      <c r="G77" s="82">
        <v>49140</v>
      </c>
      <c r="H77" s="35">
        <f t="shared" si="12"/>
        <v>0.12687527269817286</v>
      </c>
      <c r="I77" s="36">
        <f t="shared" si="12"/>
        <v>-5.4016150651466553E-2</v>
      </c>
      <c r="J77" s="37">
        <f t="shared" si="12"/>
        <v>-0.1514817634432942</v>
      </c>
      <c r="K77" s="31">
        <f t="shared" si="13"/>
        <v>-2.6207547132195964E-2</v>
      </c>
      <c r="L77" s="61">
        <f t="shared" si="14"/>
        <v>0.14124676532450042</v>
      </c>
      <c r="M77" s="62">
        <f t="shared" si="15"/>
        <v>-5.3895454088863897</v>
      </c>
      <c r="N77" s="83">
        <f t="shared" si="16"/>
        <v>0.91729844798488136</v>
      </c>
      <c r="O77" s="83">
        <f>(I$73-I77)/I$73</f>
        <v>1.034336882822888</v>
      </c>
      <c r="P77" s="83">
        <f>(J$73-J77)/J$73</f>
        <v>1.0953304200858898</v>
      </c>
      <c r="Q77" s="84">
        <f t="shared" si="17"/>
        <v>1.0156552502978864</v>
      </c>
      <c r="U77"/>
      <c r="Z77"/>
    </row>
    <row r="78" spans="2:26">
      <c r="B78" s="150" t="s">
        <v>31</v>
      </c>
      <c r="C78" s="78">
        <v>5700</v>
      </c>
      <c r="D78" s="78">
        <v>4380</v>
      </c>
      <c r="E78" s="78">
        <v>8500</v>
      </c>
      <c r="F78" s="78">
        <v>2103.8377630733162</v>
      </c>
      <c r="G78" s="82">
        <v>6193.333333333333</v>
      </c>
      <c r="H78" s="39">
        <f t="shared" si="12"/>
        <v>-0.72385227686254738</v>
      </c>
      <c r="I78" s="40">
        <f t="shared" si="12"/>
        <v>-0.81165809367993036</v>
      </c>
      <c r="J78" s="41">
        <f t="shared" si="12"/>
        <v>-0.59065228064395825</v>
      </c>
      <c r="K78" s="42">
        <f t="shared" si="13"/>
        <v>-0.70872088372881203</v>
      </c>
      <c r="L78" s="67">
        <f t="shared" si="14"/>
        <v>0.11127718383634751</v>
      </c>
      <c r="M78" s="68">
        <f t="shared" si="15"/>
        <v>-0.15701129512493253</v>
      </c>
      <c r="N78" s="85">
        <f t="shared" si="16"/>
        <v>1.4718311571130291</v>
      </c>
      <c r="O78" s="85">
        <f t="shared" si="16"/>
        <v>1.5159532569205716</v>
      </c>
      <c r="P78" s="85">
        <f t="shared" si="16"/>
        <v>1.3717089685159063</v>
      </c>
      <c r="Q78" s="86">
        <f t="shared" si="17"/>
        <v>1.4531644608498357</v>
      </c>
      <c r="U78"/>
      <c r="Z78"/>
    </row>
  </sheetData>
  <mergeCells count="9">
    <mergeCell ref="H19:Q19"/>
    <mergeCell ref="H20:J20"/>
    <mergeCell ref="N20:P20"/>
    <mergeCell ref="H72:J72"/>
    <mergeCell ref="N72:P72"/>
    <mergeCell ref="H71:Q71"/>
    <mergeCell ref="H46:J46"/>
    <mergeCell ref="N46:P46"/>
    <mergeCell ref="H45:Q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3"/>
  <sheetViews>
    <sheetView workbookViewId="0">
      <selection activeCell="O24" sqref="O24"/>
    </sheetView>
  </sheetViews>
  <sheetFormatPr defaultColWidth="7.28515625" defaultRowHeight="15"/>
  <cols>
    <col min="1" max="1" width="4.28515625" style="2" customWidth="1"/>
    <col min="2" max="2" width="7.28515625" style="2" customWidth="1"/>
    <col min="3" max="3" width="17.5703125" style="2" bestFit="1" customWidth="1"/>
    <col min="4" max="16" width="7.28515625" style="2"/>
    <col min="17" max="17" width="9.42578125" customWidth="1"/>
    <col min="18" max="18" width="8.5703125" style="16" customWidth="1"/>
    <col min="19" max="19" width="9.7109375" customWidth="1"/>
    <col min="20" max="16384" width="7.28515625" style="2"/>
  </cols>
  <sheetData>
    <row r="1" spans="2:24" ht="25.5" customHeight="1">
      <c r="D1" s="241" t="s">
        <v>23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24">
      <c r="B2" s="5" t="s">
        <v>0</v>
      </c>
      <c r="C2" s="6" t="s">
        <v>1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2:24">
      <c r="C3" s="4" t="s">
        <v>3</v>
      </c>
      <c r="D3" s="183">
        <v>0</v>
      </c>
      <c r="E3" s="183">
        <v>0</v>
      </c>
      <c r="F3" s="183">
        <v>0</v>
      </c>
      <c r="G3" s="183">
        <v>0</v>
      </c>
      <c r="H3" s="183">
        <v>0</v>
      </c>
      <c r="I3" s="183">
        <v>0</v>
      </c>
      <c r="J3" s="183">
        <v>0</v>
      </c>
      <c r="K3" s="183">
        <v>0</v>
      </c>
      <c r="L3" s="183">
        <v>0</v>
      </c>
      <c r="M3" s="183">
        <v>0</v>
      </c>
      <c r="N3" s="183">
        <v>0</v>
      </c>
      <c r="O3" s="183">
        <v>0</v>
      </c>
      <c r="V3" s="189"/>
      <c r="X3" s="189"/>
    </row>
    <row r="4" spans="2:24">
      <c r="B4" s="1"/>
      <c r="C4" s="4">
        <v>7.4999999999999997E-3</v>
      </c>
      <c r="D4" s="183">
        <v>6</v>
      </c>
      <c r="E4" s="183">
        <v>-5</v>
      </c>
      <c r="F4" s="183">
        <v>-1</v>
      </c>
      <c r="G4" s="183">
        <v>-9</v>
      </c>
      <c r="H4" s="183">
        <v>-5</v>
      </c>
      <c r="I4" s="183">
        <v>-9</v>
      </c>
      <c r="J4" s="183">
        <v>1</v>
      </c>
      <c r="K4" s="183">
        <v>3</v>
      </c>
      <c r="L4" s="183">
        <v>6</v>
      </c>
      <c r="M4" s="183">
        <v>-33</v>
      </c>
      <c r="N4" s="183">
        <v>-16</v>
      </c>
      <c r="O4" s="183">
        <v>-11</v>
      </c>
      <c r="V4" s="189"/>
      <c r="X4" s="189"/>
    </row>
    <row r="5" spans="2:24">
      <c r="B5" s="1"/>
      <c r="C5" s="4">
        <v>2.2499999999999999E-2</v>
      </c>
      <c r="D5" s="183">
        <v>-20</v>
      </c>
      <c r="E5" s="183">
        <v>-29</v>
      </c>
      <c r="F5" s="183">
        <v>-21</v>
      </c>
      <c r="G5" s="183">
        <v>-6</v>
      </c>
      <c r="H5" s="183">
        <v>-1</v>
      </c>
      <c r="I5" s="183">
        <v>-6</v>
      </c>
      <c r="J5" s="183">
        <v>-1</v>
      </c>
      <c r="K5" s="183">
        <v>-2</v>
      </c>
      <c r="L5" s="183">
        <v>-2</v>
      </c>
      <c r="M5" s="183">
        <v>1</v>
      </c>
      <c r="N5" s="183">
        <v>-23</v>
      </c>
      <c r="O5" s="183">
        <v>2</v>
      </c>
      <c r="V5" s="189"/>
      <c r="X5" s="189"/>
    </row>
    <row r="6" spans="2:24">
      <c r="B6" s="1"/>
      <c r="C6" s="4">
        <v>6.7500000000000004E-2</v>
      </c>
      <c r="D6" s="183">
        <v>-4</v>
      </c>
      <c r="E6" s="183">
        <v>-23</v>
      </c>
      <c r="F6" s="183">
        <v>-17</v>
      </c>
      <c r="G6" s="183">
        <v>0</v>
      </c>
      <c r="H6" s="183">
        <v>-5</v>
      </c>
      <c r="I6" s="183">
        <v>0</v>
      </c>
      <c r="J6" s="183">
        <v>7</v>
      </c>
      <c r="K6" s="183">
        <v>55</v>
      </c>
      <c r="L6" s="183">
        <v>4</v>
      </c>
      <c r="M6" s="183">
        <v>-2</v>
      </c>
      <c r="N6" s="183">
        <v>-4</v>
      </c>
      <c r="O6" s="183">
        <v>23</v>
      </c>
      <c r="V6" s="189"/>
      <c r="X6" s="189"/>
    </row>
    <row r="7" spans="2:24">
      <c r="B7" s="1"/>
      <c r="C7" s="4">
        <v>0.20250000000000001</v>
      </c>
      <c r="D7" s="183">
        <v>57</v>
      </c>
      <c r="E7" s="183">
        <v>72</v>
      </c>
      <c r="F7" s="183">
        <v>94</v>
      </c>
      <c r="G7" s="183">
        <v>11</v>
      </c>
      <c r="H7" s="183">
        <v>0</v>
      </c>
      <c r="I7" s="183">
        <v>-13</v>
      </c>
      <c r="J7" s="183">
        <v>57</v>
      </c>
      <c r="K7" s="183">
        <v>75</v>
      </c>
      <c r="L7" s="183">
        <v>67</v>
      </c>
      <c r="M7" s="183">
        <v>69</v>
      </c>
      <c r="N7" s="183">
        <v>56</v>
      </c>
      <c r="O7" s="183">
        <v>58</v>
      </c>
      <c r="V7" s="189"/>
      <c r="X7" s="189"/>
    </row>
    <row r="8" spans="2:24">
      <c r="B8" s="1"/>
      <c r="C8" s="184">
        <v>1.95</v>
      </c>
      <c r="D8" s="183">
        <v>109</v>
      </c>
      <c r="E8" s="183">
        <v>150</v>
      </c>
      <c r="F8" s="183">
        <v>170</v>
      </c>
      <c r="G8" s="183">
        <v>120</v>
      </c>
      <c r="H8" s="183">
        <v>102</v>
      </c>
      <c r="I8" s="183">
        <v>124</v>
      </c>
      <c r="J8" s="183">
        <v>139</v>
      </c>
      <c r="K8" s="183">
        <v>165</v>
      </c>
      <c r="L8" s="183">
        <v>151</v>
      </c>
      <c r="M8" s="183">
        <v>158</v>
      </c>
      <c r="N8" s="183">
        <v>146</v>
      </c>
      <c r="O8" s="183">
        <v>166</v>
      </c>
      <c r="P8" s="3"/>
    </row>
    <row r="11" spans="2:24"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/>
      <c r="Q11" s="16"/>
      <c r="R11"/>
      <c r="S11" s="2"/>
    </row>
    <row r="12" spans="2:24"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2:24"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2:24"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2:24"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</row>
    <row r="16" spans="2:24"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8" spans="4:15"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</row>
    <row r="19" spans="4:15"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4:15"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4:15"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4:15"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</row>
    <row r="23" spans="4:15"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</sheetData>
  <mergeCells count="1">
    <mergeCell ref="D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9"/>
  <sheetViews>
    <sheetView workbookViewId="0">
      <selection activeCell="N14" sqref="N14"/>
    </sheetView>
  </sheetViews>
  <sheetFormatPr defaultRowHeight="12.75"/>
  <cols>
    <col min="1" max="1" width="4.5703125" style="2" customWidth="1"/>
    <col min="2" max="2" width="9.140625" style="2"/>
    <col min="3" max="3" width="19.85546875" style="2" customWidth="1"/>
    <col min="4" max="16384" width="9.140625" style="2"/>
  </cols>
  <sheetData>
    <row r="2" spans="2:18" ht="12.75" customHeight="1">
      <c r="D2" s="241" t="s">
        <v>23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37"/>
      <c r="Q2" s="137"/>
      <c r="R2" s="137"/>
    </row>
    <row r="3" spans="2:18">
      <c r="B3" s="9" t="s">
        <v>16</v>
      </c>
      <c r="C3" s="8" t="s">
        <v>17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2:18">
      <c r="B4" s="10"/>
      <c r="C4" s="11" t="s">
        <v>2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</row>
    <row r="5" spans="2:18">
      <c r="B5" s="11"/>
      <c r="C5" s="11" t="s">
        <v>18</v>
      </c>
      <c r="D5" s="11">
        <v>12</v>
      </c>
      <c r="E5" s="11">
        <v>-5</v>
      </c>
      <c r="F5" s="11">
        <v>53</v>
      </c>
      <c r="G5" s="11">
        <v>-3</v>
      </c>
      <c r="H5" s="11">
        <v>-10</v>
      </c>
      <c r="I5" s="11">
        <v>-2</v>
      </c>
      <c r="J5" s="11">
        <v>60</v>
      </c>
      <c r="K5" s="11" t="s">
        <v>48</v>
      </c>
      <c r="L5" s="11">
        <v>20</v>
      </c>
      <c r="M5" s="11">
        <v>14</v>
      </c>
      <c r="N5" s="11">
        <v>27</v>
      </c>
      <c r="O5" s="11">
        <v>-34</v>
      </c>
    </row>
    <row r="6" spans="2:18">
      <c r="B6" s="11"/>
      <c r="C6" s="11" t="s">
        <v>19</v>
      </c>
      <c r="D6" s="11">
        <v>22</v>
      </c>
      <c r="E6" s="11">
        <v>4</v>
      </c>
      <c r="F6" s="11">
        <v>4</v>
      </c>
      <c r="G6" s="11">
        <v>32</v>
      </c>
      <c r="H6" s="11">
        <v>-1</v>
      </c>
      <c r="I6" s="11">
        <v>27</v>
      </c>
      <c r="J6" s="11">
        <v>14</v>
      </c>
      <c r="K6" s="11">
        <v>5</v>
      </c>
      <c r="L6" s="11">
        <v>71</v>
      </c>
      <c r="M6" s="11">
        <v>-9</v>
      </c>
      <c r="N6" s="11">
        <v>-13</v>
      </c>
      <c r="O6" s="11">
        <v>-22</v>
      </c>
    </row>
    <row r="7" spans="2:18">
      <c r="B7" s="11"/>
      <c r="C7" s="11" t="s">
        <v>20</v>
      </c>
      <c r="D7" s="11">
        <v>23</v>
      </c>
      <c r="E7" s="11">
        <v>90</v>
      </c>
      <c r="F7" s="11">
        <v>86</v>
      </c>
      <c r="G7" s="11">
        <v>44</v>
      </c>
      <c r="H7" s="11">
        <v>35</v>
      </c>
      <c r="I7" s="11">
        <v>50</v>
      </c>
      <c r="J7" s="11">
        <v>34</v>
      </c>
      <c r="K7" s="11">
        <v>50</v>
      </c>
      <c r="L7" s="11">
        <v>22</v>
      </c>
      <c r="M7" s="11">
        <v>37</v>
      </c>
      <c r="N7" s="11">
        <v>15</v>
      </c>
      <c r="O7" s="11">
        <v>8</v>
      </c>
    </row>
    <row r="8" spans="2:18">
      <c r="B8" s="11"/>
      <c r="C8" s="11" t="s">
        <v>21</v>
      </c>
      <c r="D8" s="11">
        <v>108</v>
      </c>
      <c r="E8" s="11">
        <v>115</v>
      </c>
      <c r="F8" s="11">
        <v>119</v>
      </c>
      <c r="G8" s="11">
        <v>136</v>
      </c>
      <c r="H8" s="11">
        <v>85</v>
      </c>
      <c r="I8" s="11">
        <v>116</v>
      </c>
      <c r="J8" s="11">
        <v>92</v>
      </c>
      <c r="K8" s="11">
        <v>103</v>
      </c>
      <c r="L8" s="11">
        <v>110</v>
      </c>
      <c r="M8" s="11">
        <v>88</v>
      </c>
      <c r="N8" s="11">
        <v>83</v>
      </c>
      <c r="O8" s="11">
        <v>83</v>
      </c>
    </row>
    <row r="9" spans="2:18">
      <c r="B9" s="11"/>
      <c r="C9" s="11" t="s">
        <v>22</v>
      </c>
      <c r="D9" s="11">
        <v>129</v>
      </c>
      <c r="E9" s="11">
        <v>131</v>
      </c>
      <c r="F9" s="11">
        <v>150</v>
      </c>
      <c r="G9" s="11">
        <v>126</v>
      </c>
      <c r="H9" s="11">
        <v>131</v>
      </c>
      <c r="I9" s="11">
        <v>137</v>
      </c>
      <c r="J9" s="11">
        <v>147</v>
      </c>
      <c r="K9" s="11">
        <v>152</v>
      </c>
      <c r="L9" s="11">
        <v>137</v>
      </c>
      <c r="M9" s="11">
        <v>148</v>
      </c>
      <c r="N9" s="11">
        <v>149</v>
      </c>
      <c r="O9" s="11">
        <v>173</v>
      </c>
    </row>
  </sheetData>
  <mergeCells count="1">
    <mergeCell ref="D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growth BAC</vt:lpstr>
      <vt:lpstr>growth BAC+FU</vt:lpstr>
      <vt:lpstr>%inh. BAC</vt:lpstr>
      <vt:lpstr>%inh. BAC+FU</vt:lpstr>
    </vt:vector>
  </TitlesOfParts>
  <Company>NIB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telersek</dc:creator>
  <cp:lastModifiedBy>telersek</cp:lastModifiedBy>
  <dcterms:created xsi:type="dcterms:W3CDTF">2018-02-26T14:05:46Z</dcterms:created>
  <dcterms:modified xsi:type="dcterms:W3CDTF">2018-02-28T10:12:10Z</dcterms:modified>
</cp:coreProperties>
</file>