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120" yWindow="100" windowWidth="20160" windowHeight="21580" activeTab="3"/>
  </bookViews>
  <sheets>
    <sheet name="REP SUCCESS RAW" sheetId="1" r:id="rId1"/>
    <sheet name="REP SUCCESS &amp; SEX RATIO" sheetId="2" r:id="rId2"/>
    <sheet name="REP SUCCESS X SITE" sheetId="3" r:id="rId3"/>
    <sheet name="MANTEL TEST R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1" i="1" l="1"/>
  <c r="R58" i="1"/>
  <c r="J73" i="1"/>
  <c r="D73" i="1"/>
  <c r="R57" i="1"/>
  <c r="J72" i="1"/>
  <c r="D72" i="1"/>
  <c r="R56" i="1"/>
  <c r="J71" i="1"/>
  <c r="D70" i="1"/>
  <c r="J70" i="1"/>
  <c r="R55" i="1"/>
  <c r="N68" i="1"/>
  <c r="I58" i="1"/>
  <c r="C57" i="1"/>
  <c r="D48" i="1"/>
  <c r="D46" i="1"/>
  <c r="D42" i="1"/>
  <c r="O66" i="1"/>
  <c r="O62" i="1"/>
  <c r="O60" i="1"/>
  <c r="O58" i="1"/>
  <c r="O48" i="1"/>
  <c r="O45" i="1"/>
  <c r="J55" i="1"/>
  <c r="J49" i="1"/>
  <c r="N61" i="2"/>
  <c r="N53" i="2"/>
  <c r="N42" i="2"/>
  <c r="N19" i="2"/>
  <c r="C61" i="2"/>
  <c r="C53" i="2"/>
  <c r="C42" i="2"/>
  <c r="C19" i="2"/>
  <c r="E22" i="1"/>
  <c r="M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M16" i="1"/>
  <c r="M17" i="1"/>
  <c r="E37" i="1"/>
  <c r="M10" i="1"/>
  <c r="M11" i="1"/>
  <c r="M12" i="1"/>
  <c r="M13" i="1"/>
  <c r="E1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" i="1"/>
  <c r="M14" i="1"/>
  <c r="M15" i="1"/>
  <c r="M4" i="1"/>
  <c r="M5" i="1"/>
  <c r="M6" i="1"/>
  <c r="M7" i="1"/>
  <c r="M8" i="1"/>
  <c r="M9" i="1"/>
  <c r="M37" i="1"/>
  <c r="E18" i="1"/>
  <c r="M18" i="1"/>
</calcChain>
</file>

<file path=xl/sharedStrings.xml><?xml version="1.0" encoding="utf-8"?>
<sst xmlns="http://schemas.openxmlformats.org/spreadsheetml/2006/main" count="319" uniqueCount="71">
  <si>
    <t>PARCELA 1</t>
  </si>
  <si>
    <t>OVT</t>
  </si>
  <si>
    <t>FEC</t>
  </si>
  <si>
    <t>% FEC</t>
  </si>
  <si>
    <t>DIST</t>
  </si>
  <si>
    <t>NUM</t>
  </si>
  <si>
    <t>PNUM</t>
  </si>
  <si>
    <t>% FER</t>
  </si>
  <si>
    <t>FER</t>
  </si>
  <si>
    <t>2--2</t>
  </si>
  <si>
    <t>4--2</t>
  </si>
  <si>
    <t>3--2</t>
  </si>
  <si>
    <t>1--1</t>
  </si>
  <si>
    <t>4--3</t>
  </si>
  <si>
    <t>3--1</t>
  </si>
  <si>
    <t>1--3</t>
  </si>
  <si>
    <t>1--2</t>
  </si>
  <si>
    <t>2--1</t>
  </si>
  <si>
    <t>0--1</t>
  </si>
  <si>
    <t>M--F</t>
  </si>
  <si>
    <t>0--2</t>
  </si>
  <si>
    <t>1--4</t>
  </si>
  <si>
    <t>11--5</t>
  </si>
  <si>
    <t>14--10</t>
  </si>
  <si>
    <t>20--10</t>
  </si>
  <si>
    <t>2--3</t>
  </si>
  <si>
    <t>3--3</t>
  </si>
  <si>
    <t>4--4</t>
  </si>
  <si>
    <t>4--10</t>
  </si>
  <si>
    <t>5--2</t>
  </si>
  <si>
    <t>5--7</t>
  </si>
  <si>
    <t>6--2</t>
  </si>
  <si>
    <t>6--9</t>
  </si>
  <si>
    <t>8--6</t>
  </si>
  <si>
    <t>9--2</t>
  </si>
  <si>
    <t>median</t>
  </si>
  <si>
    <t>stdev</t>
  </si>
  <si>
    <t>var</t>
  </si>
  <si>
    <t>avabdev</t>
  </si>
  <si>
    <t>mean</t>
  </si>
  <si>
    <t>stderror</t>
  </si>
  <si>
    <t>PS</t>
  </si>
  <si>
    <t>M</t>
  </si>
  <si>
    <t>E</t>
  </si>
  <si>
    <t>F</t>
  </si>
  <si>
    <t>M/F</t>
  </si>
  <si>
    <t>mf</t>
  </si>
  <si>
    <t>fec</t>
  </si>
  <si>
    <t>PNUM: # for the spatial dist. Study</t>
  </si>
  <si>
    <t>OVT: total of ovules</t>
  </si>
  <si>
    <t>FEC: # of fecunded ovules (seeds)</t>
  </si>
  <si>
    <t>DIST: distance to the nearest male</t>
  </si>
  <si>
    <t>M--F: males -- females in the 1.5m radius neighborhood</t>
  </si>
  <si>
    <t>PS: sex proportion, M male biased, F female biased, E equal, total # no chi square tested</t>
  </si>
  <si>
    <t>ET1</t>
  </si>
  <si>
    <t>PARCELA 4 SF2</t>
  </si>
  <si>
    <t xml:space="preserve">Female biased </t>
  </si>
  <si>
    <t>Equal</t>
  </si>
  <si>
    <t>Male biased</t>
  </si>
  <si>
    <t>EL TAMARINDO</t>
  </si>
  <si>
    <t>SUSÚA FOREST</t>
  </si>
  <si>
    <t>RS</t>
  </si>
  <si>
    <t>PARCELA 1 - ET1</t>
  </si>
  <si>
    <t>PARCELA 3 ET2</t>
  </si>
  <si>
    <t>PARCELA 2 SF1</t>
  </si>
  <si>
    <t>X</t>
  </si>
  <si>
    <t>Y</t>
  </si>
  <si>
    <t>** Las plantas fuera de las parcelas fueron identificadas con # 1000 para Parcela 1 y # 2000 para Parcela 2</t>
  </si>
  <si>
    <t>ET 30x30</t>
  </si>
  <si>
    <t>SF 30x30</t>
  </si>
  <si>
    <t>PARCELA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</si>
</sst>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/>
    <xf numFmtId="1" fontId="0" fillId="0" borderId="0" xfId="0" applyNumberFormat="1"/>
    <xf numFmtId="1" fontId="0" fillId="2" borderId="0" xfId="0" applyNumberFormat="1" applyFill="1"/>
    <xf numFmtId="0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1" fontId="0" fillId="0" borderId="0" xfId="0" applyNumberFormat="1" applyFill="1"/>
    <xf numFmtId="1" fontId="0" fillId="3" borderId="0" xfId="0" applyNumberFormat="1" applyFill="1"/>
    <xf numFmtId="1" fontId="0" fillId="0" borderId="0" xfId="0" applyNumberFormat="1" applyFill="1" applyAlignment="1">
      <alignment horizontal="right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REPRODUCTIVE SUCCESS (% FERT. OVULES)</a:t>
            </a:r>
            <a:endParaRPr lang="en-US" sz="14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'REP SUCCESS &amp; SEX RATIO'!$B$1</c:f>
              <c:strCache>
                <c:ptCount val="1"/>
                <c:pt idx="0">
                  <c:v>% FER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-0.00741535433070866"/>
                  <c:y val="-0.201189486730825"/>
                </c:manualLayout>
              </c:layout>
              <c:numFmt formatCode="General" sourceLinked="0"/>
            </c:trendlineLbl>
          </c:trendline>
          <c:xVal>
            <c:numRef>
              <c:f>'REP SUCCESS &amp; SEX RATIO'!$A$2:$A$61</c:f>
              <c:numCache>
                <c:formatCode>General</c:formatCode>
                <c:ptCount val="60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30.0</c:v>
                </c:pt>
                <c:pt idx="7">
                  <c:v>30.0</c:v>
                </c:pt>
                <c:pt idx="8">
                  <c:v>35.0</c:v>
                </c:pt>
                <c:pt idx="9">
                  <c:v>35.0</c:v>
                </c:pt>
                <c:pt idx="10">
                  <c:v>40.0</c:v>
                </c:pt>
                <c:pt idx="11">
                  <c:v>40.0</c:v>
                </c:pt>
                <c:pt idx="12">
                  <c:v>45.0</c:v>
                </c:pt>
                <c:pt idx="13">
                  <c:v>45.0</c:v>
                </c:pt>
                <c:pt idx="14">
                  <c:v>45.0</c:v>
                </c:pt>
                <c:pt idx="15">
                  <c:v>45.0</c:v>
                </c:pt>
                <c:pt idx="16">
                  <c:v>50.0</c:v>
                </c:pt>
                <c:pt idx="17">
                  <c:v>50.0</c:v>
                </c:pt>
                <c:pt idx="18">
                  <c:v>56.0</c:v>
                </c:pt>
                <c:pt idx="19">
                  <c:v>60.0</c:v>
                </c:pt>
                <c:pt idx="20">
                  <c:v>65.0</c:v>
                </c:pt>
                <c:pt idx="21">
                  <c:v>65.0</c:v>
                </c:pt>
                <c:pt idx="22">
                  <c:v>65.0</c:v>
                </c:pt>
                <c:pt idx="23">
                  <c:v>65.0</c:v>
                </c:pt>
                <c:pt idx="24">
                  <c:v>65.0</c:v>
                </c:pt>
                <c:pt idx="25">
                  <c:v>70.0</c:v>
                </c:pt>
                <c:pt idx="26">
                  <c:v>70.0</c:v>
                </c:pt>
                <c:pt idx="27">
                  <c:v>75.0</c:v>
                </c:pt>
                <c:pt idx="28">
                  <c:v>75.0</c:v>
                </c:pt>
                <c:pt idx="29">
                  <c:v>80.0</c:v>
                </c:pt>
                <c:pt idx="30">
                  <c:v>80.0</c:v>
                </c:pt>
                <c:pt idx="31">
                  <c:v>80.0</c:v>
                </c:pt>
                <c:pt idx="32">
                  <c:v>85.0</c:v>
                </c:pt>
                <c:pt idx="33">
                  <c:v>85.0</c:v>
                </c:pt>
                <c:pt idx="34">
                  <c:v>85.0</c:v>
                </c:pt>
                <c:pt idx="35">
                  <c:v>88.0</c:v>
                </c:pt>
                <c:pt idx="36">
                  <c:v>90.0</c:v>
                </c:pt>
                <c:pt idx="37">
                  <c:v>95.0</c:v>
                </c:pt>
                <c:pt idx="38">
                  <c:v>95.0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105.0</c:v>
                </c:pt>
                <c:pt idx="43">
                  <c:v>108.0</c:v>
                </c:pt>
                <c:pt idx="44">
                  <c:v>110.0</c:v>
                </c:pt>
                <c:pt idx="45">
                  <c:v>110.0</c:v>
                </c:pt>
                <c:pt idx="46">
                  <c:v>115.0</c:v>
                </c:pt>
                <c:pt idx="47">
                  <c:v>120.0</c:v>
                </c:pt>
                <c:pt idx="48">
                  <c:v>125.0</c:v>
                </c:pt>
                <c:pt idx="49">
                  <c:v>130.0</c:v>
                </c:pt>
                <c:pt idx="50">
                  <c:v>145.0</c:v>
                </c:pt>
                <c:pt idx="51">
                  <c:v>150.0</c:v>
                </c:pt>
                <c:pt idx="52">
                  <c:v>175.0</c:v>
                </c:pt>
                <c:pt idx="53">
                  <c:v>205.0</c:v>
                </c:pt>
                <c:pt idx="54">
                  <c:v>205.0</c:v>
                </c:pt>
                <c:pt idx="55">
                  <c:v>210.0</c:v>
                </c:pt>
                <c:pt idx="56">
                  <c:v>220.0</c:v>
                </c:pt>
                <c:pt idx="57">
                  <c:v>235.0</c:v>
                </c:pt>
                <c:pt idx="58">
                  <c:v>245.0</c:v>
                </c:pt>
                <c:pt idx="59">
                  <c:v>260.0</c:v>
                </c:pt>
              </c:numCache>
            </c:numRef>
          </c:xVal>
          <c:yVal>
            <c:numRef>
              <c:f>'REP SUCCESS &amp; SEX RATIO'!$B$2:$B$61</c:f>
              <c:numCache>
                <c:formatCode>0</c:formatCode>
                <c:ptCount val="60"/>
                <c:pt idx="0">
                  <c:v>12.5</c:v>
                </c:pt>
                <c:pt idx="1">
                  <c:v>62.71186440677966</c:v>
                </c:pt>
                <c:pt idx="2">
                  <c:v>86.53846153846155</c:v>
                </c:pt>
                <c:pt idx="3">
                  <c:v>28.33333333333333</c:v>
                </c:pt>
                <c:pt idx="4">
                  <c:v>94.73684210526315</c:v>
                </c:pt>
                <c:pt idx="5">
                  <c:v>0.0</c:v>
                </c:pt>
                <c:pt idx="6">
                  <c:v>27.41935483870968</c:v>
                </c:pt>
                <c:pt idx="7">
                  <c:v>68.9655172413793</c:v>
                </c:pt>
                <c:pt idx="8">
                  <c:v>4.878048780487804</c:v>
                </c:pt>
                <c:pt idx="9">
                  <c:v>83.33333333333334</c:v>
                </c:pt>
                <c:pt idx="10">
                  <c:v>71.42857142857143</c:v>
                </c:pt>
                <c:pt idx="11">
                  <c:v>0.0</c:v>
                </c:pt>
                <c:pt idx="12">
                  <c:v>93.75</c:v>
                </c:pt>
                <c:pt idx="13">
                  <c:v>69.76744186046511</c:v>
                </c:pt>
                <c:pt idx="14">
                  <c:v>14.58333333333333</c:v>
                </c:pt>
                <c:pt idx="15">
                  <c:v>94.44444444444444</c:v>
                </c:pt>
                <c:pt idx="16">
                  <c:v>78.57142857142857</c:v>
                </c:pt>
                <c:pt idx="17">
                  <c:v>68.57142857142857</c:v>
                </c:pt>
                <c:pt idx="18">
                  <c:v>69.23076923076923</c:v>
                </c:pt>
                <c:pt idx="19">
                  <c:v>83.63636363636363</c:v>
                </c:pt>
                <c:pt idx="20">
                  <c:v>42.22222222222222</c:v>
                </c:pt>
                <c:pt idx="21">
                  <c:v>0.0</c:v>
                </c:pt>
                <c:pt idx="22">
                  <c:v>0.0</c:v>
                </c:pt>
                <c:pt idx="23">
                  <c:v>83.33333333333334</c:v>
                </c:pt>
                <c:pt idx="24">
                  <c:v>90.9090909090909</c:v>
                </c:pt>
                <c:pt idx="25">
                  <c:v>32.55813953488372</c:v>
                </c:pt>
                <c:pt idx="26">
                  <c:v>78.94736842105263</c:v>
                </c:pt>
                <c:pt idx="27">
                  <c:v>62.5</c:v>
                </c:pt>
                <c:pt idx="28">
                  <c:v>18.51851851851852</c:v>
                </c:pt>
                <c:pt idx="29">
                  <c:v>55.00000000000001</c:v>
                </c:pt>
                <c:pt idx="30">
                  <c:v>34.28571428571428</c:v>
                </c:pt>
                <c:pt idx="31">
                  <c:v>18.51851851851852</c:v>
                </c:pt>
                <c:pt idx="32">
                  <c:v>100.0</c:v>
                </c:pt>
                <c:pt idx="33">
                  <c:v>60.0</c:v>
                </c:pt>
                <c:pt idx="34">
                  <c:v>63.41463414634146</c:v>
                </c:pt>
                <c:pt idx="35">
                  <c:v>45.07042253521127</c:v>
                </c:pt>
                <c:pt idx="36">
                  <c:v>14.28571428571428</c:v>
                </c:pt>
                <c:pt idx="37">
                  <c:v>57.69230769230769</c:v>
                </c:pt>
                <c:pt idx="38">
                  <c:v>13.11475409836066</c:v>
                </c:pt>
                <c:pt idx="39">
                  <c:v>30.0</c:v>
                </c:pt>
                <c:pt idx="40">
                  <c:v>0.0</c:v>
                </c:pt>
                <c:pt idx="41">
                  <c:v>41.66666666666667</c:v>
                </c:pt>
                <c:pt idx="42">
                  <c:v>90.0</c:v>
                </c:pt>
                <c:pt idx="43">
                  <c:v>70.0</c:v>
                </c:pt>
                <c:pt idx="44">
                  <c:v>7.462686567164178</c:v>
                </c:pt>
                <c:pt idx="45">
                  <c:v>60.41666666666666</c:v>
                </c:pt>
                <c:pt idx="46">
                  <c:v>73.80952380952381</c:v>
                </c:pt>
                <c:pt idx="47">
                  <c:v>27.08333333333333</c:v>
                </c:pt>
                <c:pt idx="48">
                  <c:v>78.78787878787878</c:v>
                </c:pt>
                <c:pt idx="49">
                  <c:v>0.0</c:v>
                </c:pt>
                <c:pt idx="50">
                  <c:v>50.0</c:v>
                </c:pt>
                <c:pt idx="51">
                  <c:v>11.9047619047619</c:v>
                </c:pt>
                <c:pt idx="52">
                  <c:v>85.48387096774194</c:v>
                </c:pt>
                <c:pt idx="53">
                  <c:v>0.0</c:v>
                </c:pt>
                <c:pt idx="54">
                  <c:v>0.0</c:v>
                </c:pt>
                <c:pt idx="55">
                  <c:v>12.72727272727273</c:v>
                </c:pt>
                <c:pt idx="56">
                  <c:v>0.0</c:v>
                </c:pt>
                <c:pt idx="57">
                  <c:v>6.976744186046511</c:v>
                </c:pt>
                <c:pt idx="58">
                  <c:v>0.0</c:v>
                </c:pt>
                <c:pt idx="59">
                  <c:v>30.23255813953488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CC-46DD-93EE-D5CC4ABF3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9152344"/>
        <c:axId val="-2049146920"/>
      </c:scatterChart>
      <c:valAx>
        <c:axId val="-2049152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TO NEAREST MALE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9146920"/>
        <c:crosses val="autoZero"/>
        <c:crossBetween val="midCat"/>
      </c:valAx>
      <c:valAx>
        <c:axId val="-2049146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% FERTILIZED OVULES</a:t>
                </a:r>
                <a:endParaRPr lang="en-US" sz="100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-2049152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REPRODUCTIVE SUCCESS (% FERT. OVULES</a:t>
            </a:r>
            <a:r>
              <a:rPr lang="en-US" sz="1400" baseline="0"/>
              <a:t>)</a:t>
            </a:r>
            <a:endParaRPr lang="en-US" sz="14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'REP SUCCESS &amp; SEX RATIO'!$Y$1</c:f>
              <c:strCache>
                <c:ptCount val="1"/>
                <c:pt idx="0">
                  <c:v>% FEC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149518591426072"/>
                  <c:y val="-0.0900659813356664"/>
                </c:manualLayout>
              </c:layout>
              <c:numFmt formatCode="General" sourceLinked="0"/>
            </c:trendlineLbl>
          </c:trendline>
          <c:xVal>
            <c:numRef>
              <c:f>'REP SUCCESS &amp; SEX RATIO'!$X$2:$X$61</c:f>
              <c:numCache>
                <c:formatCode>General</c:formatCode>
                <c:ptCount val="60"/>
                <c:pt idx="0">
                  <c:v>26.0</c:v>
                </c:pt>
                <c:pt idx="1">
                  <c:v>27.0</c:v>
                </c:pt>
                <c:pt idx="2">
                  <c:v>29.0</c:v>
                </c:pt>
                <c:pt idx="3">
                  <c:v>30.0</c:v>
                </c:pt>
                <c:pt idx="4">
                  <c:v>30.0</c:v>
                </c:pt>
                <c:pt idx="5">
                  <c:v>33.0</c:v>
                </c:pt>
                <c:pt idx="6">
                  <c:v>33.0</c:v>
                </c:pt>
                <c:pt idx="7">
                  <c:v>33.0</c:v>
                </c:pt>
                <c:pt idx="8">
                  <c:v>34.0</c:v>
                </c:pt>
                <c:pt idx="9">
                  <c:v>35.0</c:v>
                </c:pt>
                <c:pt idx="10">
                  <c:v>35.0</c:v>
                </c:pt>
                <c:pt idx="11">
                  <c:v>36.0</c:v>
                </c:pt>
                <c:pt idx="12">
                  <c:v>36.0</c:v>
                </c:pt>
                <c:pt idx="13">
                  <c:v>36.0</c:v>
                </c:pt>
                <c:pt idx="14">
                  <c:v>36.0</c:v>
                </c:pt>
                <c:pt idx="15">
                  <c:v>36.0</c:v>
                </c:pt>
                <c:pt idx="16">
                  <c:v>38.0</c:v>
                </c:pt>
                <c:pt idx="17">
                  <c:v>38.0</c:v>
                </c:pt>
                <c:pt idx="18">
                  <c:v>39.0</c:v>
                </c:pt>
                <c:pt idx="19">
                  <c:v>40.0</c:v>
                </c:pt>
                <c:pt idx="20">
                  <c:v>40.0</c:v>
                </c:pt>
                <c:pt idx="21">
                  <c:v>40.0</c:v>
                </c:pt>
                <c:pt idx="22">
                  <c:v>40.0</c:v>
                </c:pt>
                <c:pt idx="23">
                  <c:v>40.0</c:v>
                </c:pt>
                <c:pt idx="24">
                  <c:v>41.0</c:v>
                </c:pt>
                <c:pt idx="25">
                  <c:v>41.0</c:v>
                </c:pt>
                <c:pt idx="26">
                  <c:v>42.0</c:v>
                </c:pt>
                <c:pt idx="27">
                  <c:v>42.0</c:v>
                </c:pt>
                <c:pt idx="28">
                  <c:v>42.0</c:v>
                </c:pt>
                <c:pt idx="29">
                  <c:v>43.0</c:v>
                </c:pt>
                <c:pt idx="30">
                  <c:v>43.0</c:v>
                </c:pt>
                <c:pt idx="31">
                  <c:v>43.0</c:v>
                </c:pt>
                <c:pt idx="32">
                  <c:v>43.0</c:v>
                </c:pt>
                <c:pt idx="33">
                  <c:v>43.0</c:v>
                </c:pt>
                <c:pt idx="34">
                  <c:v>44.0</c:v>
                </c:pt>
                <c:pt idx="35">
                  <c:v>45.0</c:v>
                </c:pt>
                <c:pt idx="36">
                  <c:v>46.0</c:v>
                </c:pt>
                <c:pt idx="37">
                  <c:v>48.0</c:v>
                </c:pt>
                <c:pt idx="38">
                  <c:v>48.0</c:v>
                </c:pt>
                <c:pt idx="39">
                  <c:v>48.0</c:v>
                </c:pt>
                <c:pt idx="40">
                  <c:v>48.0</c:v>
                </c:pt>
                <c:pt idx="41">
                  <c:v>48.0</c:v>
                </c:pt>
                <c:pt idx="42">
                  <c:v>49.0</c:v>
                </c:pt>
                <c:pt idx="43">
                  <c:v>52.0</c:v>
                </c:pt>
                <c:pt idx="44">
                  <c:v>54.0</c:v>
                </c:pt>
                <c:pt idx="45">
                  <c:v>55.0</c:v>
                </c:pt>
                <c:pt idx="46">
                  <c:v>55.0</c:v>
                </c:pt>
                <c:pt idx="47">
                  <c:v>56.0</c:v>
                </c:pt>
                <c:pt idx="48">
                  <c:v>59.0</c:v>
                </c:pt>
                <c:pt idx="49">
                  <c:v>60.0</c:v>
                </c:pt>
                <c:pt idx="50">
                  <c:v>61.0</c:v>
                </c:pt>
                <c:pt idx="51">
                  <c:v>62.0</c:v>
                </c:pt>
                <c:pt idx="52">
                  <c:v>62.0</c:v>
                </c:pt>
                <c:pt idx="53">
                  <c:v>62.0</c:v>
                </c:pt>
                <c:pt idx="54">
                  <c:v>63.0</c:v>
                </c:pt>
                <c:pt idx="55">
                  <c:v>67.0</c:v>
                </c:pt>
                <c:pt idx="56">
                  <c:v>70.0</c:v>
                </c:pt>
                <c:pt idx="57">
                  <c:v>71.0</c:v>
                </c:pt>
                <c:pt idx="58">
                  <c:v>74.0</c:v>
                </c:pt>
                <c:pt idx="59">
                  <c:v>82.0</c:v>
                </c:pt>
              </c:numCache>
            </c:numRef>
          </c:xVal>
          <c:yVal>
            <c:numRef>
              <c:f>'REP SUCCESS &amp; SEX RATIO'!$Y$2:$Y$61</c:f>
              <c:numCache>
                <c:formatCode>0</c:formatCode>
                <c:ptCount val="60"/>
                <c:pt idx="0">
                  <c:v>57.69230769230769</c:v>
                </c:pt>
                <c:pt idx="1">
                  <c:v>18.51851851851852</c:v>
                </c:pt>
                <c:pt idx="2">
                  <c:v>68.9655172413793</c:v>
                </c:pt>
                <c:pt idx="3">
                  <c:v>83.33333333333334</c:v>
                </c:pt>
                <c:pt idx="4">
                  <c:v>90.0</c:v>
                </c:pt>
                <c:pt idx="5">
                  <c:v>78.78787878787878</c:v>
                </c:pt>
                <c:pt idx="6">
                  <c:v>0.0</c:v>
                </c:pt>
                <c:pt idx="7">
                  <c:v>90.9090909090909</c:v>
                </c:pt>
                <c:pt idx="8">
                  <c:v>0.0</c:v>
                </c:pt>
                <c:pt idx="9">
                  <c:v>68.57142857142857</c:v>
                </c:pt>
                <c:pt idx="10">
                  <c:v>34.28571428571428</c:v>
                </c:pt>
                <c:pt idx="11">
                  <c:v>100.0</c:v>
                </c:pt>
                <c:pt idx="12">
                  <c:v>0.0</c:v>
                </c:pt>
                <c:pt idx="13">
                  <c:v>83.33333333333334</c:v>
                </c:pt>
                <c:pt idx="14">
                  <c:v>94.44444444444444</c:v>
                </c:pt>
                <c:pt idx="15">
                  <c:v>41.66666666666667</c:v>
                </c:pt>
                <c:pt idx="16">
                  <c:v>94.73684210526315</c:v>
                </c:pt>
                <c:pt idx="17">
                  <c:v>78.94736842105263</c:v>
                </c:pt>
                <c:pt idx="18">
                  <c:v>69.23076923076923</c:v>
                </c:pt>
                <c:pt idx="19">
                  <c:v>62.5</c:v>
                </c:pt>
                <c:pt idx="20">
                  <c:v>30.0</c:v>
                </c:pt>
                <c:pt idx="21">
                  <c:v>55.00000000000001</c:v>
                </c:pt>
                <c:pt idx="22">
                  <c:v>50.0</c:v>
                </c:pt>
                <c:pt idx="23">
                  <c:v>70.0</c:v>
                </c:pt>
                <c:pt idx="24">
                  <c:v>0.0</c:v>
                </c:pt>
                <c:pt idx="25">
                  <c:v>63.41463414634146</c:v>
                </c:pt>
                <c:pt idx="26">
                  <c:v>78.57142857142857</c:v>
                </c:pt>
                <c:pt idx="27">
                  <c:v>73.80952380952381</c:v>
                </c:pt>
                <c:pt idx="28">
                  <c:v>11.9047619047619</c:v>
                </c:pt>
                <c:pt idx="29">
                  <c:v>69.76744186046511</c:v>
                </c:pt>
                <c:pt idx="30">
                  <c:v>30.23255813953488</c:v>
                </c:pt>
                <c:pt idx="31">
                  <c:v>0.0</c:v>
                </c:pt>
                <c:pt idx="32">
                  <c:v>32.55813953488372</c:v>
                </c:pt>
                <c:pt idx="33">
                  <c:v>6.976744186046511</c:v>
                </c:pt>
                <c:pt idx="34">
                  <c:v>0.0</c:v>
                </c:pt>
                <c:pt idx="35">
                  <c:v>42.22222222222222</c:v>
                </c:pt>
                <c:pt idx="36">
                  <c:v>0.0</c:v>
                </c:pt>
                <c:pt idx="37">
                  <c:v>93.75</c:v>
                </c:pt>
                <c:pt idx="38">
                  <c:v>27.08333333333333</c:v>
                </c:pt>
                <c:pt idx="39">
                  <c:v>0.0</c:v>
                </c:pt>
                <c:pt idx="40">
                  <c:v>14.58333333333333</c:v>
                </c:pt>
                <c:pt idx="41">
                  <c:v>60.41666666666666</c:v>
                </c:pt>
                <c:pt idx="42">
                  <c:v>71.42857142857143</c:v>
                </c:pt>
                <c:pt idx="43">
                  <c:v>86.53846153846155</c:v>
                </c:pt>
                <c:pt idx="44">
                  <c:v>18.51851851851852</c:v>
                </c:pt>
                <c:pt idx="45">
                  <c:v>83.63636363636363</c:v>
                </c:pt>
                <c:pt idx="46">
                  <c:v>12.72727272727273</c:v>
                </c:pt>
                <c:pt idx="47">
                  <c:v>12.5</c:v>
                </c:pt>
                <c:pt idx="48">
                  <c:v>62.71186440677966</c:v>
                </c:pt>
                <c:pt idx="49">
                  <c:v>28.33333333333333</c:v>
                </c:pt>
                <c:pt idx="50">
                  <c:v>13.11475409836066</c:v>
                </c:pt>
                <c:pt idx="51">
                  <c:v>27.41935483870968</c:v>
                </c:pt>
                <c:pt idx="52">
                  <c:v>85.48387096774194</c:v>
                </c:pt>
                <c:pt idx="53">
                  <c:v>0.0</c:v>
                </c:pt>
                <c:pt idx="54">
                  <c:v>14.28571428571428</c:v>
                </c:pt>
                <c:pt idx="55">
                  <c:v>7.462686567164178</c:v>
                </c:pt>
                <c:pt idx="56">
                  <c:v>60.0</c:v>
                </c:pt>
                <c:pt idx="57">
                  <c:v>45.07042253521127</c:v>
                </c:pt>
                <c:pt idx="58">
                  <c:v>0.0</c:v>
                </c:pt>
                <c:pt idx="59">
                  <c:v>4.878048780487804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79F-9E0E-33BB6D928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9460008"/>
        <c:axId val="-2049454360"/>
      </c:scatterChart>
      <c:valAx>
        <c:axId val="-20494600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CONE SIZE (total</a:t>
                </a:r>
                <a:r>
                  <a:rPr lang="en-US" baseline="0"/>
                  <a:t> # ovules)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9454360"/>
        <c:crosses val="autoZero"/>
        <c:crossBetween val="midCat"/>
      </c:valAx>
      <c:valAx>
        <c:axId val="-2049454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FERTILIZED</a:t>
                </a:r>
                <a:r>
                  <a:rPr lang="en-US" baseline="0"/>
                  <a:t> OVULES</a:t>
                </a:r>
                <a:endParaRPr lang="en-US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-2049460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REPRODUCTIVE SUCCESS (TOTAL # OF SEEDS)</a:t>
            </a:r>
            <a:endParaRPr lang="en-US" sz="14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'REP SUCCESS &amp; SEX RATIO'!$M$1</c:f>
              <c:strCache>
                <c:ptCount val="1"/>
                <c:pt idx="0">
                  <c:v>FER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-0.00696384204541168"/>
                  <c:y val="-0.206889034703995"/>
                </c:manualLayout>
              </c:layout>
              <c:numFmt formatCode="General" sourceLinked="0"/>
            </c:trendlineLbl>
          </c:trendline>
          <c:xVal>
            <c:numRef>
              <c:f>'REP SUCCESS &amp; SEX RATIO'!$L$2:$L$61</c:f>
              <c:numCache>
                <c:formatCode>General</c:formatCode>
                <c:ptCount val="60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20.0</c:v>
                </c:pt>
                <c:pt idx="4">
                  <c:v>20.0</c:v>
                </c:pt>
                <c:pt idx="5">
                  <c:v>20.0</c:v>
                </c:pt>
                <c:pt idx="6">
                  <c:v>30.0</c:v>
                </c:pt>
                <c:pt idx="7">
                  <c:v>30.0</c:v>
                </c:pt>
                <c:pt idx="8">
                  <c:v>35.0</c:v>
                </c:pt>
                <c:pt idx="9">
                  <c:v>35.0</c:v>
                </c:pt>
                <c:pt idx="10">
                  <c:v>40.0</c:v>
                </c:pt>
                <c:pt idx="11">
                  <c:v>40.0</c:v>
                </c:pt>
                <c:pt idx="12">
                  <c:v>45.0</c:v>
                </c:pt>
                <c:pt idx="13">
                  <c:v>45.0</c:v>
                </c:pt>
                <c:pt idx="14">
                  <c:v>45.0</c:v>
                </c:pt>
                <c:pt idx="15">
                  <c:v>45.0</c:v>
                </c:pt>
                <c:pt idx="16">
                  <c:v>50.0</c:v>
                </c:pt>
                <c:pt idx="17">
                  <c:v>50.0</c:v>
                </c:pt>
                <c:pt idx="18">
                  <c:v>56.0</c:v>
                </c:pt>
                <c:pt idx="19">
                  <c:v>60.0</c:v>
                </c:pt>
                <c:pt idx="20">
                  <c:v>65.0</c:v>
                </c:pt>
                <c:pt idx="21">
                  <c:v>65.0</c:v>
                </c:pt>
                <c:pt idx="22">
                  <c:v>65.0</c:v>
                </c:pt>
                <c:pt idx="23">
                  <c:v>65.0</c:v>
                </c:pt>
                <c:pt idx="24">
                  <c:v>65.0</c:v>
                </c:pt>
                <c:pt idx="25">
                  <c:v>70.0</c:v>
                </c:pt>
                <c:pt idx="26">
                  <c:v>70.0</c:v>
                </c:pt>
                <c:pt idx="27">
                  <c:v>75.0</c:v>
                </c:pt>
                <c:pt idx="28">
                  <c:v>75.0</c:v>
                </c:pt>
                <c:pt idx="29">
                  <c:v>80.0</c:v>
                </c:pt>
                <c:pt idx="30">
                  <c:v>80.0</c:v>
                </c:pt>
                <c:pt idx="31">
                  <c:v>80.0</c:v>
                </c:pt>
                <c:pt idx="32">
                  <c:v>85.0</c:v>
                </c:pt>
                <c:pt idx="33">
                  <c:v>85.0</c:v>
                </c:pt>
                <c:pt idx="34">
                  <c:v>85.0</c:v>
                </c:pt>
                <c:pt idx="35">
                  <c:v>88.0</c:v>
                </c:pt>
                <c:pt idx="36">
                  <c:v>90.0</c:v>
                </c:pt>
                <c:pt idx="37">
                  <c:v>95.0</c:v>
                </c:pt>
                <c:pt idx="38">
                  <c:v>95.0</c:v>
                </c:pt>
                <c:pt idx="39">
                  <c:v>95.0</c:v>
                </c:pt>
                <c:pt idx="40">
                  <c:v>100.0</c:v>
                </c:pt>
                <c:pt idx="41">
                  <c:v>105.0</c:v>
                </c:pt>
                <c:pt idx="42">
                  <c:v>105.0</c:v>
                </c:pt>
                <c:pt idx="43">
                  <c:v>108.0</c:v>
                </c:pt>
                <c:pt idx="44">
                  <c:v>110.0</c:v>
                </c:pt>
                <c:pt idx="45">
                  <c:v>110.0</c:v>
                </c:pt>
                <c:pt idx="46">
                  <c:v>115.0</c:v>
                </c:pt>
                <c:pt idx="47">
                  <c:v>120.0</c:v>
                </c:pt>
                <c:pt idx="48">
                  <c:v>125.0</c:v>
                </c:pt>
                <c:pt idx="49">
                  <c:v>130.0</c:v>
                </c:pt>
                <c:pt idx="50">
                  <c:v>145.0</c:v>
                </c:pt>
                <c:pt idx="51">
                  <c:v>150.0</c:v>
                </c:pt>
                <c:pt idx="52">
                  <c:v>175.0</c:v>
                </c:pt>
                <c:pt idx="53">
                  <c:v>205.0</c:v>
                </c:pt>
                <c:pt idx="54">
                  <c:v>205.0</c:v>
                </c:pt>
                <c:pt idx="55">
                  <c:v>210.0</c:v>
                </c:pt>
                <c:pt idx="56">
                  <c:v>220.0</c:v>
                </c:pt>
                <c:pt idx="57">
                  <c:v>235.0</c:v>
                </c:pt>
                <c:pt idx="58">
                  <c:v>245.0</c:v>
                </c:pt>
                <c:pt idx="59">
                  <c:v>260.0</c:v>
                </c:pt>
              </c:numCache>
            </c:numRef>
          </c:xVal>
          <c:yVal>
            <c:numRef>
              <c:f>'REP SUCCESS &amp; SEX RATIO'!$M$2:$M$61</c:f>
              <c:numCache>
                <c:formatCode>General</c:formatCode>
                <c:ptCount val="60"/>
                <c:pt idx="0">
                  <c:v>7.0</c:v>
                </c:pt>
                <c:pt idx="1">
                  <c:v>37.0</c:v>
                </c:pt>
                <c:pt idx="2">
                  <c:v>45.0</c:v>
                </c:pt>
                <c:pt idx="3">
                  <c:v>17.0</c:v>
                </c:pt>
                <c:pt idx="4">
                  <c:v>36.0</c:v>
                </c:pt>
                <c:pt idx="5">
                  <c:v>0.0</c:v>
                </c:pt>
                <c:pt idx="6">
                  <c:v>20.0</c:v>
                </c:pt>
                <c:pt idx="7">
                  <c:v>17.0</c:v>
                </c:pt>
                <c:pt idx="8">
                  <c:v>30.0</c:v>
                </c:pt>
                <c:pt idx="9">
                  <c:v>4.0</c:v>
                </c:pt>
                <c:pt idx="10">
                  <c:v>0.0</c:v>
                </c:pt>
                <c:pt idx="11">
                  <c:v>35.0</c:v>
                </c:pt>
                <c:pt idx="12">
                  <c:v>34.0</c:v>
                </c:pt>
                <c:pt idx="13">
                  <c:v>7.0</c:v>
                </c:pt>
                <c:pt idx="14">
                  <c:v>30.0</c:v>
                </c:pt>
                <c:pt idx="15">
                  <c:v>45.0</c:v>
                </c:pt>
                <c:pt idx="16">
                  <c:v>24.0</c:v>
                </c:pt>
                <c:pt idx="17">
                  <c:v>33.0</c:v>
                </c:pt>
                <c:pt idx="18">
                  <c:v>27.0</c:v>
                </c:pt>
                <c:pt idx="19">
                  <c:v>46.0</c:v>
                </c:pt>
                <c:pt idx="20">
                  <c:v>30.0</c:v>
                </c:pt>
                <c:pt idx="21">
                  <c:v>0.0</c:v>
                </c:pt>
                <c:pt idx="22">
                  <c:v>25.0</c:v>
                </c:pt>
                <c:pt idx="23">
                  <c:v>0.0</c:v>
                </c:pt>
                <c:pt idx="24">
                  <c:v>19.0</c:v>
                </c:pt>
                <c:pt idx="25">
                  <c:v>30.0</c:v>
                </c:pt>
                <c:pt idx="26">
                  <c:v>14.0</c:v>
                </c:pt>
                <c:pt idx="27">
                  <c:v>10.0</c:v>
                </c:pt>
                <c:pt idx="28">
                  <c:v>25.0</c:v>
                </c:pt>
                <c:pt idx="29">
                  <c:v>22.0</c:v>
                </c:pt>
                <c:pt idx="30">
                  <c:v>12.0</c:v>
                </c:pt>
                <c:pt idx="31">
                  <c:v>5.0</c:v>
                </c:pt>
                <c:pt idx="32">
                  <c:v>42.0</c:v>
                </c:pt>
                <c:pt idx="33">
                  <c:v>26.0</c:v>
                </c:pt>
                <c:pt idx="34">
                  <c:v>36.0</c:v>
                </c:pt>
                <c:pt idx="35">
                  <c:v>32.0</c:v>
                </c:pt>
                <c:pt idx="36">
                  <c:v>9.0</c:v>
                </c:pt>
                <c:pt idx="37">
                  <c:v>8.0</c:v>
                </c:pt>
                <c:pt idx="38">
                  <c:v>12.0</c:v>
                </c:pt>
                <c:pt idx="39">
                  <c:v>15.0</c:v>
                </c:pt>
                <c:pt idx="40">
                  <c:v>0.0</c:v>
                </c:pt>
                <c:pt idx="41">
                  <c:v>15.0</c:v>
                </c:pt>
                <c:pt idx="42">
                  <c:v>27.0</c:v>
                </c:pt>
                <c:pt idx="43">
                  <c:v>28.0</c:v>
                </c:pt>
                <c:pt idx="44">
                  <c:v>29.0</c:v>
                </c:pt>
                <c:pt idx="45">
                  <c:v>5.0</c:v>
                </c:pt>
                <c:pt idx="46">
                  <c:v>31.0</c:v>
                </c:pt>
                <c:pt idx="47">
                  <c:v>13.0</c:v>
                </c:pt>
                <c:pt idx="48">
                  <c:v>26.0</c:v>
                </c:pt>
                <c:pt idx="49">
                  <c:v>0.0</c:v>
                </c:pt>
                <c:pt idx="50">
                  <c:v>20.0</c:v>
                </c:pt>
                <c:pt idx="51">
                  <c:v>5.0</c:v>
                </c:pt>
                <c:pt idx="52">
                  <c:v>53.0</c:v>
                </c:pt>
                <c:pt idx="53">
                  <c:v>0.0</c:v>
                </c:pt>
                <c:pt idx="54">
                  <c:v>0.0</c:v>
                </c:pt>
                <c:pt idx="55">
                  <c:v>7.0</c:v>
                </c:pt>
                <c:pt idx="56">
                  <c:v>0.0</c:v>
                </c:pt>
                <c:pt idx="57">
                  <c:v>3.0</c:v>
                </c:pt>
                <c:pt idx="58">
                  <c:v>0.0</c:v>
                </c:pt>
                <c:pt idx="59">
                  <c:v>13.0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8D-4340-920D-D76F243D2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9415960"/>
        <c:axId val="-2049535096"/>
      </c:scatterChart>
      <c:valAx>
        <c:axId val="-2049415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DISTANCE TO NEAREST MALE (cm)</a:t>
                </a:r>
                <a:endParaRPr lang="en-US" sz="4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9535096"/>
        <c:crosses val="autoZero"/>
        <c:crossBetween val="midCat"/>
      </c:valAx>
      <c:valAx>
        <c:axId val="-2049535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# OF SEEDS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9415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REPRODUCTIVE SUCCESS (TOTAL # OF SEEDS)</a:t>
            </a:r>
            <a:endParaRPr lang="en-US" sz="1400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'REP SUCCESS &amp; SEX RATIO'!$AK$2</c:f>
              <c:strCache>
                <c:ptCount val="1"/>
                <c:pt idx="0">
                  <c:v>FEC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0.1492760279965"/>
                  <c:y val="-0.0679356226305045"/>
                </c:manualLayout>
              </c:layout>
              <c:numFmt formatCode="General" sourceLinked="0"/>
            </c:trendlineLbl>
          </c:trendline>
          <c:xVal>
            <c:numRef>
              <c:f>'REP SUCCESS &amp; SEX RATIO'!$AJ$3:$AJ$62</c:f>
              <c:numCache>
                <c:formatCode>General</c:formatCode>
                <c:ptCount val="60"/>
                <c:pt idx="0">
                  <c:v>60.0</c:v>
                </c:pt>
                <c:pt idx="1">
                  <c:v>62.0</c:v>
                </c:pt>
                <c:pt idx="2">
                  <c:v>38.0</c:v>
                </c:pt>
                <c:pt idx="3">
                  <c:v>56.0</c:v>
                </c:pt>
                <c:pt idx="4">
                  <c:v>42.0</c:v>
                </c:pt>
                <c:pt idx="5">
                  <c:v>48.0</c:v>
                </c:pt>
                <c:pt idx="6">
                  <c:v>46.0</c:v>
                </c:pt>
                <c:pt idx="7">
                  <c:v>59.0</c:v>
                </c:pt>
                <c:pt idx="8">
                  <c:v>74.0</c:v>
                </c:pt>
                <c:pt idx="9">
                  <c:v>48.0</c:v>
                </c:pt>
                <c:pt idx="10">
                  <c:v>82.0</c:v>
                </c:pt>
                <c:pt idx="11">
                  <c:v>49.0</c:v>
                </c:pt>
                <c:pt idx="12">
                  <c:v>45.0</c:v>
                </c:pt>
                <c:pt idx="13">
                  <c:v>36.0</c:v>
                </c:pt>
                <c:pt idx="14">
                  <c:v>52.0</c:v>
                </c:pt>
                <c:pt idx="15">
                  <c:v>62.0</c:v>
                </c:pt>
                <c:pt idx="16">
                  <c:v>43.0</c:v>
                </c:pt>
                <c:pt idx="17">
                  <c:v>43.0</c:v>
                </c:pt>
                <c:pt idx="18">
                  <c:v>29.0</c:v>
                </c:pt>
                <c:pt idx="19">
                  <c:v>39.0</c:v>
                </c:pt>
                <c:pt idx="20">
                  <c:v>26.0</c:v>
                </c:pt>
                <c:pt idx="21">
                  <c:v>35.0</c:v>
                </c:pt>
                <c:pt idx="22">
                  <c:v>34.0</c:v>
                </c:pt>
                <c:pt idx="23">
                  <c:v>43.0</c:v>
                </c:pt>
                <c:pt idx="24">
                  <c:v>36.0</c:v>
                </c:pt>
                <c:pt idx="25">
                  <c:v>41.0</c:v>
                </c:pt>
                <c:pt idx="26">
                  <c:v>40.0</c:v>
                </c:pt>
                <c:pt idx="27">
                  <c:v>55.0</c:v>
                </c:pt>
                <c:pt idx="28">
                  <c:v>42.0</c:v>
                </c:pt>
                <c:pt idx="29">
                  <c:v>33.0</c:v>
                </c:pt>
                <c:pt idx="30">
                  <c:v>63.0</c:v>
                </c:pt>
                <c:pt idx="31">
                  <c:v>36.0</c:v>
                </c:pt>
                <c:pt idx="32">
                  <c:v>61.0</c:v>
                </c:pt>
                <c:pt idx="33">
                  <c:v>43.0</c:v>
                </c:pt>
                <c:pt idx="34">
                  <c:v>67.0</c:v>
                </c:pt>
                <c:pt idx="35">
                  <c:v>48.0</c:v>
                </c:pt>
                <c:pt idx="36">
                  <c:v>70.0</c:v>
                </c:pt>
                <c:pt idx="37">
                  <c:v>55.0</c:v>
                </c:pt>
                <c:pt idx="38">
                  <c:v>62.0</c:v>
                </c:pt>
                <c:pt idx="39">
                  <c:v>41.0</c:v>
                </c:pt>
                <c:pt idx="40">
                  <c:v>48.0</c:v>
                </c:pt>
                <c:pt idx="41">
                  <c:v>44.0</c:v>
                </c:pt>
                <c:pt idx="42">
                  <c:v>33.0</c:v>
                </c:pt>
                <c:pt idx="43">
                  <c:v>40.0</c:v>
                </c:pt>
                <c:pt idx="44">
                  <c:v>30.0</c:v>
                </c:pt>
                <c:pt idx="45">
                  <c:v>40.0</c:v>
                </c:pt>
                <c:pt idx="46">
                  <c:v>40.0</c:v>
                </c:pt>
                <c:pt idx="47">
                  <c:v>54.0</c:v>
                </c:pt>
                <c:pt idx="48">
                  <c:v>42.0</c:v>
                </c:pt>
                <c:pt idx="49">
                  <c:v>33.0</c:v>
                </c:pt>
                <c:pt idx="50">
                  <c:v>71.0</c:v>
                </c:pt>
                <c:pt idx="51">
                  <c:v>36.0</c:v>
                </c:pt>
                <c:pt idx="52">
                  <c:v>38.0</c:v>
                </c:pt>
                <c:pt idx="53">
                  <c:v>35.0</c:v>
                </c:pt>
                <c:pt idx="54">
                  <c:v>40.0</c:v>
                </c:pt>
                <c:pt idx="55">
                  <c:v>43.0</c:v>
                </c:pt>
                <c:pt idx="56">
                  <c:v>36.0</c:v>
                </c:pt>
                <c:pt idx="57">
                  <c:v>48.0</c:v>
                </c:pt>
                <c:pt idx="58">
                  <c:v>30.0</c:v>
                </c:pt>
                <c:pt idx="59">
                  <c:v>27.0</c:v>
                </c:pt>
              </c:numCache>
            </c:numRef>
          </c:xVal>
          <c:yVal>
            <c:numRef>
              <c:f>'REP SUCCESS &amp; SEX RATIO'!$AK$3:$AK$62</c:f>
              <c:numCache>
                <c:formatCode>General</c:formatCode>
                <c:ptCount val="60"/>
                <c:pt idx="0">
                  <c:v>17.0</c:v>
                </c:pt>
                <c:pt idx="1">
                  <c:v>17.0</c:v>
                </c:pt>
                <c:pt idx="2">
                  <c:v>36.0</c:v>
                </c:pt>
                <c:pt idx="3">
                  <c:v>7.0</c:v>
                </c:pt>
                <c:pt idx="4">
                  <c:v>33.0</c:v>
                </c:pt>
                <c:pt idx="5">
                  <c:v>45.0</c:v>
                </c:pt>
                <c:pt idx="6">
                  <c:v>0.0</c:v>
                </c:pt>
                <c:pt idx="7">
                  <c:v>37.0</c:v>
                </c:pt>
                <c:pt idx="8">
                  <c:v>0.0</c:v>
                </c:pt>
                <c:pt idx="9">
                  <c:v>13.0</c:v>
                </c:pt>
                <c:pt idx="10">
                  <c:v>4.0</c:v>
                </c:pt>
                <c:pt idx="11">
                  <c:v>35.0</c:v>
                </c:pt>
                <c:pt idx="12">
                  <c:v>19.0</c:v>
                </c:pt>
                <c:pt idx="13">
                  <c:v>36.0</c:v>
                </c:pt>
                <c:pt idx="14">
                  <c:v>45.0</c:v>
                </c:pt>
                <c:pt idx="15">
                  <c:v>53.0</c:v>
                </c:pt>
                <c:pt idx="16">
                  <c:v>30.0</c:v>
                </c:pt>
                <c:pt idx="17">
                  <c:v>13.0</c:v>
                </c:pt>
                <c:pt idx="18">
                  <c:v>20.0</c:v>
                </c:pt>
                <c:pt idx="19">
                  <c:v>27.0</c:v>
                </c:pt>
                <c:pt idx="20">
                  <c:v>15.0</c:v>
                </c:pt>
                <c:pt idx="21">
                  <c:v>24.0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25.0</c:v>
                </c:pt>
                <c:pt idx="27">
                  <c:v>46.0</c:v>
                </c:pt>
                <c:pt idx="28">
                  <c:v>31.0</c:v>
                </c:pt>
                <c:pt idx="29">
                  <c:v>26.0</c:v>
                </c:pt>
                <c:pt idx="30">
                  <c:v>9.0</c:v>
                </c:pt>
                <c:pt idx="31">
                  <c:v>30.0</c:v>
                </c:pt>
                <c:pt idx="32">
                  <c:v>8.0</c:v>
                </c:pt>
                <c:pt idx="33">
                  <c:v>14.0</c:v>
                </c:pt>
                <c:pt idx="34">
                  <c:v>5.0</c:v>
                </c:pt>
                <c:pt idx="35">
                  <c:v>0.0</c:v>
                </c:pt>
                <c:pt idx="36">
                  <c:v>42.0</c:v>
                </c:pt>
                <c:pt idx="37">
                  <c:v>7.0</c:v>
                </c:pt>
                <c:pt idx="38">
                  <c:v>0.0</c:v>
                </c:pt>
                <c:pt idx="39">
                  <c:v>26.0</c:v>
                </c:pt>
                <c:pt idx="40">
                  <c:v>7.0</c:v>
                </c:pt>
                <c:pt idx="41">
                  <c:v>0.0</c:v>
                </c:pt>
                <c:pt idx="42">
                  <c:v>0.0</c:v>
                </c:pt>
                <c:pt idx="43">
                  <c:v>12.0</c:v>
                </c:pt>
                <c:pt idx="44">
                  <c:v>25.0</c:v>
                </c:pt>
                <c:pt idx="45">
                  <c:v>22.0</c:v>
                </c:pt>
                <c:pt idx="46">
                  <c:v>20.0</c:v>
                </c:pt>
                <c:pt idx="47">
                  <c:v>10.0</c:v>
                </c:pt>
                <c:pt idx="48">
                  <c:v>5.0</c:v>
                </c:pt>
                <c:pt idx="49">
                  <c:v>30.0</c:v>
                </c:pt>
                <c:pt idx="50">
                  <c:v>32.0</c:v>
                </c:pt>
                <c:pt idx="51">
                  <c:v>34.0</c:v>
                </c:pt>
                <c:pt idx="52">
                  <c:v>30.0</c:v>
                </c:pt>
                <c:pt idx="53">
                  <c:v>12.0</c:v>
                </c:pt>
                <c:pt idx="54">
                  <c:v>28.0</c:v>
                </c:pt>
                <c:pt idx="55">
                  <c:v>3.0</c:v>
                </c:pt>
                <c:pt idx="56">
                  <c:v>15.0</c:v>
                </c:pt>
                <c:pt idx="57">
                  <c:v>29.0</c:v>
                </c:pt>
                <c:pt idx="58">
                  <c:v>27.0</c:v>
                </c:pt>
                <c:pt idx="59">
                  <c:v>5.0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92-4E83-AE4B-BFA32D82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9486792"/>
        <c:axId val="-2049551064"/>
      </c:scatterChart>
      <c:valAx>
        <c:axId val="-2049486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CONE SIZE (total # ovules)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9551064"/>
        <c:crosses val="autoZero"/>
        <c:crossBetween val="midCat"/>
      </c:valAx>
      <c:valAx>
        <c:axId val="-2049551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TOTAL # OF SEEDS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49486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'REP SUCCESS &amp; SEX RATIO'!$C$72</c:f>
              <c:strCache>
                <c:ptCount val="1"/>
                <c:pt idx="0">
                  <c:v>fec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'REP SUCCESS &amp; SEX RATIO'!$B$73:$B$132</c:f>
              <c:numCache>
                <c:formatCode>General</c:formatCode>
                <c:ptCount val="60"/>
                <c:pt idx="0">
                  <c:v>2.0</c:v>
                </c:pt>
                <c:pt idx="1">
                  <c:v>2.0</c:v>
                </c:pt>
                <c:pt idx="2">
                  <c:v>3.0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2.0</c:v>
                </c:pt>
                <c:pt idx="7">
                  <c:v>2.0</c:v>
                </c:pt>
                <c:pt idx="8">
                  <c:v>1.3</c:v>
                </c:pt>
                <c:pt idx="9">
                  <c:v>2.5</c:v>
                </c:pt>
                <c:pt idx="10">
                  <c:v>3.0</c:v>
                </c:pt>
                <c:pt idx="11">
                  <c:v>1.3</c:v>
                </c:pt>
                <c:pt idx="12">
                  <c:v>4.5</c:v>
                </c:pt>
                <c:pt idx="13">
                  <c:v>2.2</c:v>
                </c:pt>
                <c:pt idx="14">
                  <c:v>1.4</c:v>
                </c:pt>
                <c:pt idx="15">
                  <c:v>2.0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0.33</c:v>
                </c:pt>
                <c:pt idx="52">
                  <c:v>0.33</c:v>
                </c:pt>
                <c:pt idx="53">
                  <c:v>0.25</c:v>
                </c:pt>
                <c:pt idx="54">
                  <c:v>0.25</c:v>
                </c:pt>
                <c:pt idx="55">
                  <c:v>0.67</c:v>
                </c:pt>
                <c:pt idx="56">
                  <c:v>0.4</c:v>
                </c:pt>
                <c:pt idx="57">
                  <c:v>0.71</c:v>
                </c:pt>
                <c:pt idx="58">
                  <c:v>0.71</c:v>
                </c:pt>
                <c:pt idx="59">
                  <c:v>0.67</c:v>
                </c:pt>
              </c:numCache>
            </c:numRef>
          </c:xVal>
          <c:yVal>
            <c:numRef>
              <c:f>'REP SUCCESS &amp; SEX RATIO'!$C$73:$C$132</c:f>
              <c:numCache>
                <c:formatCode>0</c:formatCode>
                <c:ptCount val="60"/>
                <c:pt idx="0">
                  <c:v>83.63636363636363</c:v>
                </c:pt>
                <c:pt idx="1">
                  <c:v>94.44444444444444</c:v>
                </c:pt>
                <c:pt idx="2">
                  <c:v>100.0</c:v>
                </c:pt>
                <c:pt idx="3">
                  <c:v>62.71186440677966</c:v>
                </c:pt>
                <c:pt idx="4">
                  <c:v>69.76744186046511</c:v>
                </c:pt>
                <c:pt idx="5">
                  <c:v>68.57142857142857</c:v>
                </c:pt>
                <c:pt idx="6">
                  <c:v>60.0</c:v>
                </c:pt>
                <c:pt idx="7">
                  <c:v>83.33333333333334</c:v>
                </c:pt>
                <c:pt idx="8">
                  <c:v>4.878048780487804</c:v>
                </c:pt>
                <c:pt idx="9">
                  <c:v>18.51851851851852</c:v>
                </c:pt>
                <c:pt idx="10">
                  <c:v>18.51851851851852</c:v>
                </c:pt>
                <c:pt idx="11">
                  <c:v>86.53846153846155</c:v>
                </c:pt>
                <c:pt idx="12">
                  <c:v>55.00000000000001</c:v>
                </c:pt>
                <c:pt idx="13">
                  <c:v>94.73684210526315</c:v>
                </c:pt>
                <c:pt idx="14">
                  <c:v>28.33333333333333</c:v>
                </c:pt>
                <c:pt idx="15">
                  <c:v>12.5</c:v>
                </c:pt>
                <c:pt idx="16">
                  <c:v>27.08333333333333</c:v>
                </c:pt>
                <c:pt idx="17">
                  <c:v>42.22222222222222</c:v>
                </c:pt>
                <c:pt idx="18">
                  <c:v>69.23076923076923</c:v>
                </c:pt>
                <c:pt idx="19">
                  <c:v>0.0</c:v>
                </c:pt>
                <c:pt idx="20">
                  <c:v>7.462686567164178</c:v>
                </c:pt>
                <c:pt idx="21">
                  <c:v>0.0</c:v>
                </c:pt>
                <c:pt idx="22">
                  <c:v>50.0</c:v>
                </c:pt>
                <c:pt idx="23">
                  <c:v>45.07042253521127</c:v>
                </c:pt>
                <c:pt idx="24">
                  <c:v>60.41666666666666</c:v>
                </c:pt>
                <c:pt idx="25">
                  <c:v>93.75</c:v>
                </c:pt>
                <c:pt idx="26">
                  <c:v>57.69230769230769</c:v>
                </c:pt>
                <c:pt idx="27">
                  <c:v>78.78787878787878</c:v>
                </c:pt>
                <c:pt idx="28">
                  <c:v>63.41463414634146</c:v>
                </c:pt>
                <c:pt idx="29">
                  <c:v>30.0</c:v>
                </c:pt>
                <c:pt idx="30">
                  <c:v>90.9090909090909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30.23255813953488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85.48387096774194</c:v>
                </c:pt>
                <c:pt idx="39">
                  <c:v>12.72727272727273</c:v>
                </c:pt>
                <c:pt idx="40">
                  <c:v>6.976744186046511</c:v>
                </c:pt>
                <c:pt idx="41">
                  <c:v>0.0</c:v>
                </c:pt>
                <c:pt idx="42">
                  <c:v>62.5</c:v>
                </c:pt>
                <c:pt idx="43">
                  <c:v>73.80952380952381</c:v>
                </c:pt>
                <c:pt idx="44">
                  <c:v>32.55813953488372</c:v>
                </c:pt>
                <c:pt idx="45">
                  <c:v>0.0</c:v>
                </c:pt>
                <c:pt idx="46">
                  <c:v>14.58333333333333</c:v>
                </c:pt>
                <c:pt idx="47">
                  <c:v>78.94736842105263</c:v>
                </c:pt>
                <c:pt idx="48">
                  <c:v>34.28571428571428</c:v>
                </c:pt>
                <c:pt idx="49">
                  <c:v>41.66666666666667</c:v>
                </c:pt>
                <c:pt idx="50">
                  <c:v>90.0</c:v>
                </c:pt>
                <c:pt idx="51">
                  <c:v>68.9655172413793</c:v>
                </c:pt>
                <c:pt idx="52">
                  <c:v>11.9047619047619</c:v>
                </c:pt>
                <c:pt idx="53">
                  <c:v>13.11475409836066</c:v>
                </c:pt>
                <c:pt idx="54">
                  <c:v>70.0</c:v>
                </c:pt>
                <c:pt idx="55">
                  <c:v>27.41935483870968</c:v>
                </c:pt>
                <c:pt idx="56">
                  <c:v>71.42857142857143</c:v>
                </c:pt>
                <c:pt idx="57">
                  <c:v>78.57142857142857</c:v>
                </c:pt>
                <c:pt idx="58">
                  <c:v>14.28571428571428</c:v>
                </c:pt>
                <c:pt idx="59">
                  <c:v>83.33333333333334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46-463C-A6FA-6E1EDD14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176040"/>
        <c:axId val="-2115957912"/>
      </c:scatterChart>
      <c:valAx>
        <c:axId val="212117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957912"/>
        <c:crosses val="autoZero"/>
        <c:crossBetween val="midCat"/>
      </c:valAx>
      <c:valAx>
        <c:axId val="-211595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176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'REP SUCCESS &amp; SEX RATIO'!$O$71</c:f>
              <c:strCache>
                <c:ptCount val="1"/>
                <c:pt idx="0">
                  <c:v>% FEC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'REP SUCCESS &amp; SEX RATIO'!$N$72:$N$114</c:f>
              <c:numCache>
                <c:formatCode>General</c:formatCode>
                <c:ptCount val="43"/>
                <c:pt idx="0">
                  <c:v>2.0</c:v>
                </c:pt>
                <c:pt idx="1">
                  <c:v>2.0</c:v>
                </c:pt>
                <c:pt idx="2">
                  <c:v>3.0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2.0</c:v>
                </c:pt>
                <c:pt idx="7">
                  <c:v>2.0</c:v>
                </c:pt>
                <c:pt idx="8">
                  <c:v>1.3</c:v>
                </c:pt>
                <c:pt idx="9">
                  <c:v>2.5</c:v>
                </c:pt>
                <c:pt idx="10">
                  <c:v>3.0</c:v>
                </c:pt>
                <c:pt idx="11">
                  <c:v>1.3</c:v>
                </c:pt>
                <c:pt idx="12">
                  <c:v>4.5</c:v>
                </c:pt>
                <c:pt idx="13">
                  <c:v>2.2</c:v>
                </c:pt>
                <c:pt idx="14">
                  <c:v>1.4</c:v>
                </c:pt>
                <c:pt idx="15">
                  <c:v>2.0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0.33</c:v>
                </c:pt>
                <c:pt idx="35">
                  <c:v>0.33</c:v>
                </c:pt>
                <c:pt idx="36">
                  <c:v>0.25</c:v>
                </c:pt>
                <c:pt idx="37">
                  <c:v>0.25</c:v>
                </c:pt>
                <c:pt idx="38">
                  <c:v>0.67</c:v>
                </c:pt>
                <c:pt idx="39">
                  <c:v>0.4</c:v>
                </c:pt>
                <c:pt idx="40">
                  <c:v>0.71</c:v>
                </c:pt>
                <c:pt idx="41">
                  <c:v>0.71</c:v>
                </c:pt>
                <c:pt idx="42">
                  <c:v>0.67</c:v>
                </c:pt>
              </c:numCache>
            </c:numRef>
          </c:xVal>
          <c:yVal>
            <c:numRef>
              <c:f>'REP SUCCESS &amp; SEX RATIO'!$O$72:$O$114</c:f>
              <c:numCache>
                <c:formatCode>0</c:formatCode>
                <c:ptCount val="43"/>
                <c:pt idx="0">
                  <c:v>83.63636363636363</c:v>
                </c:pt>
                <c:pt idx="1">
                  <c:v>94.44444444444444</c:v>
                </c:pt>
                <c:pt idx="2">
                  <c:v>100.0</c:v>
                </c:pt>
                <c:pt idx="3">
                  <c:v>62.71186440677966</c:v>
                </c:pt>
                <c:pt idx="4">
                  <c:v>69.76744186046511</c:v>
                </c:pt>
                <c:pt idx="5">
                  <c:v>68.57142857142857</c:v>
                </c:pt>
                <c:pt idx="6">
                  <c:v>60.0</c:v>
                </c:pt>
                <c:pt idx="7">
                  <c:v>83.33333333333334</c:v>
                </c:pt>
                <c:pt idx="8">
                  <c:v>4.878048780487804</c:v>
                </c:pt>
                <c:pt idx="9">
                  <c:v>18.51851851851852</c:v>
                </c:pt>
                <c:pt idx="10">
                  <c:v>18.51851851851852</c:v>
                </c:pt>
                <c:pt idx="11">
                  <c:v>86.53846153846155</c:v>
                </c:pt>
                <c:pt idx="12">
                  <c:v>55.00000000000001</c:v>
                </c:pt>
                <c:pt idx="13">
                  <c:v>94.73684210526315</c:v>
                </c:pt>
                <c:pt idx="14">
                  <c:v>28.33333333333333</c:v>
                </c:pt>
                <c:pt idx="15">
                  <c:v>12.5</c:v>
                </c:pt>
                <c:pt idx="16">
                  <c:v>0.0</c:v>
                </c:pt>
                <c:pt idx="17">
                  <c:v>30.23255813953488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85.48387096774194</c:v>
                </c:pt>
                <c:pt idx="22">
                  <c:v>12.72727272727273</c:v>
                </c:pt>
                <c:pt idx="23">
                  <c:v>6.976744186046511</c:v>
                </c:pt>
                <c:pt idx="24">
                  <c:v>0.0</c:v>
                </c:pt>
                <c:pt idx="25">
                  <c:v>62.5</c:v>
                </c:pt>
                <c:pt idx="26">
                  <c:v>73.80952380952381</c:v>
                </c:pt>
                <c:pt idx="27">
                  <c:v>32.55813953488372</c:v>
                </c:pt>
                <c:pt idx="28">
                  <c:v>0.0</c:v>
                </c:pt>
                <c:pt idx="29">
                  <c:v>14.58333333333333</c:v>
                </c:pt>
                <c:pt idx="30">
                  <c:v>78.94736842105263</c:v>
                </c:pt>
                <c:pt idx="31">
                  <c:v>34.28571428571428</c:v>
                </c:pt>
                <c:pt idx="32">
                  <c:v>41.66666666666667</c:v>
                </c:pt>
                <c:pt idx="33">
                  <c:v>90.0</c:v>
                </c:pt>
                <c:pt idx="34">
                  <c:v>68.9655172413793</c:v>
                </c:pt>
                <c:pt idx="35">
                  <c:v>11.9047619047619</c:v>
                </c:pt>
                <c:pt idx="36">
                  <c:v>13.11475409836066</c:v>
                </c:pt>
                <c:pt idx="37">
                  <c:v>70.0</c:v>
                </c:pt>
                <c:pt idx="38">
                  <c:v>27.41935483870968</c:v>
                </c:pt>
                <c:pt idx="39">
                  <c:v>71.42857142857143</c:v>
                </c:pt>
                <c:pt idx="40">
                  <c:v>78.57142857142857</c:v>
                </c:pt>
                <c:pt idx="41">
                  <c:v>14.28571428571428</c:v>
                </c:pt>
                <c:pt idx="42">
                  <c:v>83.33333333333334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D9-4DFF-9E28-F3C430602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991000"/>
        <c:axId val="-2115770264"/>
      </c:scatterChart>
      <c:valAx>
        <c:axId val="2130991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5770264"/>
        <c:crosses val="autoZero"/>
        <c:crossBetween val="midCat"/>
      </c:valAx>
      <c:valAx>
        <c:axId val="-211577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991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19050</xdr:rowOff>
    </xdr:from>
    <xdr:to>
      <xdr:col>10</xdr:col>
      <xdr:colOff>314325</xdr:colOff>
      <xdr:row>15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1</xdr:row>
      <xdr:rowOff>9525</xdr:rowOff>
    </xdr:from>
    <xdr:to>
      <xdr:col>33</xdr:col>
      <xdr:colOff>304800</xdr:colOff>
      <xdr:row>15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600075</xdr:colOff>
      <xdr:row>1</xdr:row>
      <xdr:rowOff>9525</xdr:rowOff>
    </xdr:from>
    <xdr:to>
      <xdr:col>21</xdr:col>
      <xdr:colOff>361950</xdr:colOff>
      <xdr:row>15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</xdr:row>
      <xdr:rowOff>19050</xdr:rowOff>
    </xdr:from>
    <xdr:to>
      <xdr:col>45</xdr:col>
      <xdr:colOff>314325</xdr:colOff>
      <xdr:row>15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504825</xdr:colOff>
      <xdr:row>71</xdr:row>
      <xdr:rowOff>19050</xdr:rowOff>
    </xdr:from>
    <xdr:to>
      <xdr:col>12</xdr:col>
      <xdr:colOff>200025</xdr:colOff>
      <xdr:row>85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276225</xdr:colOff>
      <xdr:row>94</xdr:row>
      <xdr:rowOff>28575</xdr:rowOff>
    </xdr:from>
    <xdr:to>
      <xdr:col>11</xdr:col>
      <xdr:colOff>581025</xdr:colOff>
      <xdr:row>108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workbookViewId="0">
      <selection activeCell="O20" sqref="O20"/>
    </sheetView>
  </sheetViews>
  <sheetFormatPr baseColWidth="10" defaultColWidth="8.83203125" defaultRowHeight="14" x14ac:dyDescent="0"/>
  <cols>
    <col min="2" max="5" width="8.83203125" style="1"/>
    <col min="7" max="7" width="8.83203125" style="1"/>
    <col min="8" max="8" width="8.83203125" style="12"/>
    <col min="15" max="15" width="8.83203125" style="1"/>
    <col min="16" max="16" width="8.83203125" style="12"/>
  </cols>
  <sheetData>
    <row r="1" spans="1:18">
      <c r="B1" s="3" t="s">
        <v>0</v>
      </c>
      <c r="C1" s="3" t="s">
        <v>54</v>
      </c>
      <c r="D1" s="3"/>
      <c r="E1" s="3"/>
      <c r="F1" s="3"/>
      <c r="I1" s="15" t="s">
        <v>64</v>
      </c>
      <c r="J1" s="15"/>
      <c r="K1" s="15"/>
      <c r="L1" s="15"/>
      <c r="M1" s="15"/>
      <c r="N1" s="15"/>
    </row>
    <row r="2" spans="1:18">
      <c r="A2" s="1" t="s">
        <v>6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19</v>
      </c>
      <c r="H2" s="12" t="s">
        <v>41</v>
      </c>
      <c r="I2" s="1" t="s">
        <v>6</v>
      </c>
      <c r="J2" s="1" t="s">
        <v>5</v>
      </c>
      <c r="K2" s="1" t="s">
        <v>1</v>
      </c>
      <c r="L2" s="1" t="s">
        <v>2</v>
      </c>
      <c r="M2" s="1" t="s">
        <v>3</v>
      </c>
      <c r="N2" s="1" t="s">
        <v>4</v>
      </c>
      <c r="O2" s="1" t="s">
        <v>19</v>
      </c>
      <c r="P2" s="12" t="s">
        <v>41</v>
      </c>
    </row>
    <row r="3" spans="1:18">
      <c r="A3">
        <v>376</v>
      </c>
      <c r="B3" s="1">
        <v>1</v>
      </c>
      <c r="C3" s="1">
        <v>60</v>
      </c>
      <c r="D3" s="1">
        <v>17</v>
      </c>
      <c r="E3" s="2">
        <f>(D3/C3)*100</f>
        <v>28.333333333333332</v>
      </c>
      <c r="F3" s="1">
        <v>20</v>
      </c>
      <c r="G3" s="6" t="s">
        <v>23</v>
      </c>
      <c r="H3" s="12" t="s">
        <v>42</v>
      </c>
      <c r="I3" s="1">
        <v>29</v>
      </c>
      <c r="J3" s="1">
        <v>1</v>
      </c>
      <c r="K3" s="1">
        <v>62</v>
      </c>
      <c r="L3" s="1">
        <v>53</v>
      </c>
      <c r="M3" s="2">
        <f>(L3/K3)*100</f>
        <v>85.483870967741936</v>
      </c>
      <c r="N3" s="1">
        <v>155</v>
      </c>
      <c r="O3" s="1" t="s">
        <v>20</v>
      </c>
      <c r="P3" s="12" t="s">
        <v>44</v>
      </c>
      <c r="R3" t="s">
        <v>48</v>
      </c>
    </row>
    <row r="4" spans="1:18">
      <c r="A4">
        <v>340</v>
      </c>
      <c r="B4" s="1">
        <v>2</v>
      </c>
      <c r="C4" s="1">
        <v>62</v>
      </c>
      <c r="D4" s="1">
        <v>17</v>
      </c>
      <c r="E4" s="2">
        <f t="shared" ref="E4:E16" si="0">(D4/C4)*100</f>
        <v>27.419354838709676</v>
      </c>
      <c r="F4" s="1">
        <v>30</v>
      </c>
      <c r="G4" s="7" t="s">
        <v>25</v>
      </c>
      <c r="H4" s="12" t="s">
        <v>44</v>
      </c>
      <c r="I4" s="1">
        <v>151</v>
      </c>
      <c r="J4" s="1">
        <v>2</v>
      </c>
      <c r="K4" s="1">
        <v>43</v>
      </c>
      <c r="L4" s="1">
        <v>30</v>
      </c>
      <c r="M4" s="2">
        <f t="shared" ref="M4:M17" si="1">(L4/K4)*100</f>
        <v>69.767441860465112</v>
      </c>
      <c r="N4" s="1">
        <v>45</v>
      </c>
      <c r="O4" s="1" t="s">
        <v>11</v>
      </c>
      <c r="P4" s="12" t="s">
        <v>42</v>
      </c>
      <c r="R4" t="s">
        <v>49</v>
      </c>
    </row>
    <row r="5" spans="1:18">
      <c r="A5">
        <v>287</v>
      </c>
      <c r="B5" s="1">
        <v>3</v>
      </c>
      <c r="C5" s="1">
        <v>38</v>
      </c>
      <c r="D5" s="1">
        <v>36</v>
      </c>
      <c r="E5" s="2">
        <f t="shared" si="0"/>
        <v>94.73684210526315</v>
      </c>
      <c r="F5" s="1">
        <v>20</v>
      </c>
      <c r="G5" s="6" t="s">
        <v>22</v>
      </c>
      <c r="H5" s="12" t="s">
        <v>42</v>
      </c>
      <c r="I5" s="1">
        <v>103</v>
      </c>
      <c r="J5" s="1">
        <v>3</v>
      </c>
      <c r="K5" s="1">
        <v>43</v>
      </c>
      <c r="L5" s="1">
        <v>13</v>
      </c>
      <c r="M5" s="2">
        <f t="shared" si="1"/>
        <v>30.232558139534881</v>
      </c>
      <c r="N5" s="1">
        <v>260</v>
      </c>
      <c r="O5" s="1" t="s">
        <v>18</v>
      </c>
      <c r="P5" s="12" t="s">
        <v>44</v>
      </c>
      <c r="R5" t="s">
        <v>50</v>
      </c>
    </row>
    <row r="6" spans="1:18">
      <c r="A6">
        <v>560</v>
      </c>
      <c r="B6" s="1">
        <v>4</v>
      </c>
      <c r="C6" s="1">
        <v>56</v>
      </c>
      <c r="D6" s="1">
        <v>7</v>
      </c>
      <c r="E6" s="2">
        <f t="shared" si="0"/>
        <v>12.5</v>
      </c>
      <c r="F6" s="1">
        <v>10</v>
      </c>
      <c r="G6" s="6" t="s">
        <v>24</v>
      </c>
      <c r="H6" s="12" t="s">
        <v>42</v>
      </c>
      <c r="I6" s="1">
        <v>101</v>
      </c>
      <c r="J6" s="1">
        <v>4</v>
      </c>
      <c r="K6" s="1">
        <v>29</v>
      </c>
      <c r="L6" s="1">
        <v>20</v>
      </c>
      <c r="M6" s="2">
        <f t="shared" si="1"/>
        <v>68.965517241379317</v>
      </c>
      <c r="N6" s="1">
        <v>30</v>
      </c>
      <c r="O6" s="1" t="s">
        <v>15</v>
      </c>
      <c r="P6" s="12" t="s">
        <v>44</v>
      </c>
      <c r="R6" t="s">
        <v>51</v>
      </c>
    </row>
    <row r="7" spans="1:18">
      <c r="A7">
        <v>495</v>
      </c>
      <c r="B7" s="1">
        <v>5</v>
      </c>
      <c r="C7" s="1">
        <v>42</v>
      </c>
      <c r="D7" s="1">
        <v>33</v>
      </c>
      <c r="E7" s="2">
        <f t="shared" si="0"/>
        <v>78.571428571428569</v>
      </c>
      <c r="F7" s="1">
        <v>50</v>
      </c>
      <c r="G7" s="6" t="s">
        <v>30</v>
      </c>
      <c r="H7" s="12" t="s">
        <v>44</v>
      </c>
      <c r="J7" s="1">
        <v>5</v>
      </c>
      <c r="K7" s="1">
        <v>39</v>
      </c>
      <c r="L7" s="1">
        <v>27</v>
      </c>
      <c r="M7" s="2">
        <f t="shared" si="1"/>
        <v>69.230769230769226</v>
      </c>
      <c r="N7" s="1">
        <v>56</v>
      </c>
      <c r="O7" s="8" t="s">
        <v>12</v>
      </c>
      <c r="P7" s="12" t="s">
        <v>43</v>
      </c>
      <c r="R7" t="s">
        <v>52</v>
      </c>
    </row>
    <row r="8" spans="1:18">
      <c r="A8">
        <v>733</v>
      </c>
      <c r="B8" s="1">
        <v>6</v>
      </c>
      <c r="C8" s="1">
        <v>48</v>
      </c>
      <c r="D8" s="1">
        <v>45</v>
      </c>
      <c r="E8" s="2">
        <f t="shared" si="0"/>
        <v>93.75</v>
      </c>
      <c r="F8" s="1">
        <v>45</v>
      </c>
      <c r="G8" s="6" t="s">
        <v>9</v>
      </c>
      <c r="H8" s="12" t="s">
        <v>43</v>
      </c>
      <c r="J8" s="1">
        <v>6</v>
      </c>
      <c r="K8" s="1">
        <v>26</v>
      </c>
      <c r="L8" s="1">
        <v>15</v>
      </c>
      <c r="M8" s="2">
        <f t="shared" si="1"/>
        <v>57.692307692307686</v>
      </c>
      <c r="N8" s="1">
        <v>95</v>
      </c>
      <c r="O8" s="1" t="s">
        <v>9</v>
      </c>
      <c r="P8" s="12" t="s">
        <v>43</v>
      </c>
      <c r="R8" t="s">
        <v>53</v>
      </c>
    </row>
    <row r="9" spans="1:18">
      <c r="A9">
        <v>799</v>
      </c>
      <c r="B9" s="1">
        <v>7</v>
      </c>
      <c r="C9" s="1">
        <v>46</v>
      </c>
      <c r="D9" s="1">
        <v>0</v>
      </c>
      <c r="E9" s="2">
        <f t="shared" si="0"/>
        <v>0</v>
      </c>
      <c r="F9" s="1">
        <v>205</v>
      </c>
      <c r="G9" s="6" t="s">
        <v>18</v>
      </c>
      <c r="H9" s="12" t="s">
        <v>44</v>
      </c>
      <c r="J9" s="1">
        <v>7</v>
      </c>
      <c r="K9" s="1">
        <v>35</v>
      </c>
      <c r="L9" s="1">
        <v>24</v>
      </c>
      <c r="M9" s="2">
        <f t="shared" si="1"/>
        <v>68.571428571428569</v>
      </c>
      <c r="N9" s="1">
        <v>50</v>
      </c>
      <c r="O9" s="1" t="s">
        <v>11</v>
      </c>
      <c r="P9" s="12" t="s">
        <v>42</v>
      </c>
    </row>
    <row r="10" spans="1:18">
      <c r="A10">
        <v>222</v>
      </c>
      <c r="B10" s="1">
        <v>8</v>
      </c>
      <c r="C10" s="1">
        <v>59</v>
      </c>
      <c r="D10" s="1">
        <v>37</v>
      </c>
      <c r="E10" s="2">
        <f t="shared" si="0"/>
        <v>62.711864406779661</v>
      </c>
      <c r="F10" s="1">
        <v>10</v>
      </c>
      <c r="G10" s="6" t="s">
        <v>11</v>
      </c>
      <c r="H10" s="12" t="s">
        <v>42</v>
      </c>
      <c r="J10" s="1">
        <v>8</v>
      </c>
      <c r="K10" s="1">
        <v>34</v>
      </c>
      <c r="L10" s="1">
        <v>0</v>
      </c>
      <c r="M10" s="2">
        <f t="shared" si="1"/>
        <v>0</v>
      </c>
      <c r="N10" s="1">
        <v>100</v>
      </c>
      <c r="O10" s="1" t="s">
        <v>16</v>
      </c>
      <c r="P10" s="12" t="s">
        <v>44</v>
      </c>
    </row>
    <row r="11" spans="1:18">
      <c r="A11">
        <v>146</v>
      </c>
      <c r="B11" s="1">
        <v>9</v>
      </c>
      <c r="C11" s="1">
        <v>74</v>
      </c>
      <c r="D11" s="1">
        <v>0</v>
      </c>
      <c r="E11" s="2">
        <f t="shared" si="0"/>
        <v>0</v>
      </c>
      <c r="F11" s="1">
        <v>20</v>
      </c>
      <c r="G11" s="6" t="s">
        <v>27</v>
      </c>
      <c r="H11" s="12" t="s">
        <v>43</v>
      </c>
      <c r="J11" s="1">
        <v>9</v>
      </c>
      <c r="K11" s="1">
        <v>43</v>
      </c>
      <c r="L11" s="1">
        <v>0</v>
      </c>
      <c r="M11" s="2">
        <f t="shared" si="1"/>
        <v>0</v>
      </c>
      <c r="N11" s="1">
        <v>205</v>
      </c>
      <c r="O11" s="1" t="s">
        <v>18</v>
      </c>
      <c r="P11" s="12" t="s">
        <v>44</v>
      </c>
    </row>
    <row r="12" spans="1:18">
      <c r="A12">
        <v>133</v>
      </c>
      <c r="B12" s="1">
        <v>10</v>
      </c>
      <c r="C12" s="1">
        <v>48</v>
      </c>
      <c r="D12" s="1">
        <v>13</v>
      </c>
      <c r="E12" s="2">
        <f t="shared" si="0"/>
        <v>27.083333333333332</v>
      </c>
      <c r="F12" s="1">
        <v>120</v>
      </c>
      <c r="G12" s="6" t="s">
        <v>12</v>
      </c>
      <c r="H12" s="12" t="s">
        <v>43</v>
      </c>
      <c r="J12" s="1">
        <v>10</v>
      </c>
      <c r="K12" s="1">
        <v>36</v>
      </c>
      <c r="L12" s="1">
        <v>0</v>
      </c>
      <c r="M12" s="2">
        <f t="shared" si="1"/>
        <v>0</v>
      </c>
      <c r="N12" s="1">
        <v>245</v>
      </c>
      <c r="O12" s="1" t="s">
        <v>18</v>
      </c>
      <c r="P12" s="12" t="s">
        <v>44</v>
      </c>
    </row>
    <row r="13" spans="1:18">
      <c r="A13">
        <v>44</v>
      </c>
      <c r="B13" s="1">
        <v>11</v>
      </c>
      <c r="C13" s="1">
        <v>82</v>
      </c>
      <c r="D13" s="1">
        <v>4</v>
      </c>
      <c r="E13" s="2">
        <f t="shared" si="0"/>
        <v>4.8780487804878048</v>
      </c>
      <c r="F13" s="1">
        <v>35</v>
      </c>
      <c r="G13" s="6" t="s">
        <v>13</v>
      </c>
      <c r="H13" s="12" t="s">
        <v>42</v>
      </c>
      <c r="J13" s="1">
        <v>11</v>
      </c>
      <c r="K13" s="1">
        <v>41</v>
      </c>
      <c r="L13" s="1">
        <v>0</v>
      </c>
      <c r="M13" s="2">
        <f t="shared" si="1"/>
        <v>0</v>
      </c>
      <c r="N13" s="1">
        <v>65</v>
      </c>
      <c r="O13" s="1" t="s">
        <v>12</v>
      </c>
      <c r="P13" s="12" t="s">
        <v>43</v>
      </c>
    </row>
    <row r="14" spans="1:18">
      <c r="A14">
        <v>929</v>
      </c>
      <c r="B14" s="1">
        <v>12</v>
      </c>
      <c r="C14" s="1">
        <v>49</v>
      </c>
      <c r="D14" s="1">
        <v>35</v>
      </c>
      <c r="E14" s="2">
        <f t="shared" si="0"/>
        <v>71.428571428571431</v>
      </c>
      <c r="F14" s="1">
        <v>40</v>
      </c>
      <c r="G14" s="6" t="s">
        <v>28</v>
      </c>
      <c r="H14" s="12" t="s">
        <v>44</v>
      </c>
      <c r="J14" s="1">
        <v>12</v>
      </c>
      <c r="K14" s="1">
        <v>40</v>
      </c>
      <c r="L14" s="1">
        <v>25</v>
      </c>
      <c r="M14" s="2">
        <f t="shared" si="1"/>
        <v>62.5</v>
      </c>
      <c r="N14" s="1">
        <v>75</v>
      </c>
      <c r="O14" s="1" t="s">
        <v>16</v>
      </c>
      <c r="P14" s="12" t="s">
        <v>44</v>
      </c>
    </row>
    <row r="15" spans="1:18">
      <c r="A15">
        <v>1011</v>
      </c>
      <c r="B15" s="1">
        <v>13</v>
      </c>
      <c r="C15" s="1">
        <v>45</v>
      </c>
      <c r="D15" s="1">
        <v>19</v>
      </c>
      <c r="E15" s="2">
        <f t="shared" si="0"/>
        <v>42.222222222222221</v>
      </c>
      <c r="F15" s="1">
        <v>65</v>
      </c>
      <c r="G15" s="6" t="s">
        <v>12</v>
      </c>
      <c r="H15" s="12" t="s">
        <v>43</v>
      </c>
      <c r="J15" s="1">
        <v>13</v>
      </c>
      <c r="K15" s="1">
        <v>55</v>
      </c>
      <c r="L15" s="1">
        <v>46</v>
      </c>
      <c r="M15" s="2">
        <f t="shared" si="1"/>
        <v>83.636363636363626</v>
      </c>
      <c r="N15" s="1">
        <v>60</v>
      </c>
      <c r="O15" s="1" t="s">
        <v>17</v>
      </c>
      <c r="P15" s="12" t="s">
        <v>42</v>
      </c>
    </row>
    <row r="16" spans="1:18">
      <c r="A16">
        <v>902</v>
      </c>
      <c r="B16" s="1">
        <v>14</v>
      </c>
      <c r="C16" s="1">
        <v>36</v>
      </c>
      <c r="D16" s="1">
        <v>36</v>
      </c>
      <c r="E16" s="2">
        <f t="shared" si="0"/>
        <v>100</v>
      </c>
      <c r="F16" s="1">
        <v>85</v>
      </c>
      <c r="G16" s="6" t="s">
        <v>14</v>
      </c>
      <c r="H16" s="12" t="s">
        <v>42</v>
      </c>
      <c r="J16" s="1">
        <v>14</v>
      </c>
      <c r="K16" s="1">
        <v>42</v>
      </c>
      <c r="L16" s="1">
        <v>31</v>
      </c>
      <c r="M16" s="2">
        <f t="shared" si="1"/>
        <v>73.80952380952381</v>
      </c>
      <c r="N16" s="1">
        <v>115</v>
      </c>
      <c r="O16" s="1" t="s">
        <v>16</v>
      </c>
      <c r="P16" s="12" t="s">
        <v>44</v>
      </c>
    </row>
    <row r="17" spans="1:16">
      <c r="A17">
        <v>587</v>
      </c>
      <c r="B17" s="1">
        <v>15</v>
      </c>
      <c r="C17" s="1">
        <v>52</v>
      </c>
      <c r="D17" s="1">
        <v>45</v>
      </c>
      <c r="E17" s="2">
        <f>(D17/C17)*100</f>
        <v>86.538461538461547</v>
      </c>
      <c r="F17" s="1">
        <v>10</v>
      </c>
      <c r="G17" s="6" t="s">
        <v>33</v>
      </c>
      <c r="H17" s="13" t="s">
        <v>42</v>
      </c>
      <c r="J17" s="1">
        <v>15</v>
      </c>
      <c r="K17" s="1">
        <v>33</v>
      </c>
      <c r="L17" s="1">
        <v>26</v>
      </c>
      <c r="M17" s="2">
        <f t="shared" si="1"/>
        <v>78.787878787878782</v>
      </c>
      <c r="N17" s="1">
        <v>125</v>
      </c>
      <c r="O17" s="1" t="s">
        <v>9</v>
      </c>
      <c r="P17" s="12" t="s">
        <v>43</v>
      </c>
    </row>
    <row r="18" spans="1:16">
      <c r="E18" s="5">
        <f>AVERAGE(E3:E17)</f>
        <v>48.678230703906046</v>
      </c>
      <c r="M18" s="5">
        <f>AVERAGE(M3:M17)</f>
        <v>49.911843995826196</v>
      </c>
    </row>
    <row r="20" spans="1:16">
      <c r="A20" s="15" t="s">
        <v>63</v>
      </c>
      <c r="B20" s="15"/>
      <c r="C20" s="15"/>
      <c r="D20" s="15"/>
      <c r="E20" s="15"/>
      <c r="F20" s="15"/>
      <c r="I20" s="15" t="s">
        <v>55</v>
      </c>
      <c r="J20" s="15"/>
      <c r="K20" s="15"/>
      <c r="L20" s="15"/>
      <c r="M20" s="15"/>
      <c r="N20" s="15"/>
    </row>
    <row r="21" spans="1:16">
      <c r="A21" s="1" t="s">
        <v>6</v>
      </c>
      <c r="B21" s="1" t="s">
        <v>5</v>
      </c>
      <c r="C21" s="1" t="s">
        <v>1</v>
      </c>
      <c r="D21" s="1" t="s">
        <v>2</v>
      </c>
      <c r="E21" s="1" t="s">
        <v>3</v>
      </c>
      <c r="F21" s="1" t="s">
        <v>4</v>
      </c>
      <c r="G21" s="1" t="s">
        <v>19</v>
      </c>
      <c r="H21" s="12" t="s">
        <v>41</v>
      </c>
      <c r="I21" s="1" t="s">
        <v>6</v>
      </c>
      <c r="J21" s="1" t="s">
        <v>5</v>
      </c>
      <c r="K21" s="1" t="s">
        <v>1</v>
      </c>
      <c r="L21" s="1" t="s">
        <v>2</v>
      </c>
      <c r="M21" s="1" t="s">
        <v>3</v>
      </c>
      <c r="N21" s="1" t="s">
        <v>4</v>
      </c>
      <c r="O21" s="1" t="s">
        <v>19</v>
      </c>
      <c r="P21" s="12" t="s">
        <v>41</v>
      </c>
    </row>
    <row r="22" spans="1:16">
      <c r="A22">
        <v>9</v>
      </c>
      <c r="B22" s="1">
        <v>1</v>
      </c>
      <c r="C22" s="1">
        <v>63</v>
      </c>
      <c r="D22" s="1">
        <v>9</v>
      </c>
      <c r="E22" s="2">
        <f>(D22/C22)*100</f>
        <v>14.285714285714285</v>
      </c>
      <c r="F22" s="1">
        <v>90</v>
      </c>
      <c r="G22" s="1" t="s">
        <v>30</v>
      </c>
      <c r="H22" s="12" t="s">
        <v>44</v>
      </c>
      <c r="I22" s="1">
        <v>157</v>
      </c>
      <c r="J22" s="1">
        <v>1</v>
      </c>
      <c r="K22" s="1">
        <v>40</v>
      </c>
      <c r="L22" s="1">
        <v>22</v>
      </c>
      <c r="M22" s="2">
        <f>(L22/K22)*100</f>
        <v>55.000000000000007</v>
      </c>
      <c r="N22" s="1">
        <v>80</v>
      </c>
      <c r="O22" s="1" t="s">
        <v>34</v>
      </c>
      <c r="P22" s="12" t="s">
        <v>42</v>
      </c>
    </row>
    <row r="23" spans="1:16">
      <c r="A23">
        <v>30</v>
      </c>
      <c r="B23" s="1">
        <v>2</v>
      </c>
      <c r="C23" s="1">
        <v>36</v>
      </c>
      <c r="D23" s="1">
        <v>30</v>
      </c>
      <c r="E23" s="2">
        <f t="shared" ref="E23:E36" si="2">(D23/C23)*100</f>
        <v>83.333333333333343</v>
      </c>
      <c r="F23" s="1">
        <v>35</v>
      </c>
      <c r="G23" s="1" t="s">
        <v>32</v>
      </c>
      <c r="H23" s="12" t="s">
        <v>44</v>
      </c>
      <c r="I23" s="1">
        <v>236</v>
      </c>
      <c r="J23" s="1">
        <v>2</v>
      </c>
      <c r="K23" s="1">
        <v>40</v>
      </c>
      <c r="L23" s="1">
        <v>20</v>
      </c>
      <c r="M23" s="2">
        <f t="shared" ref="M23:M36" si="3">(L23/K23)*100</f>
        <v>50</v>
      </c>
      <c r="N23" s="1">
        <v>145</v>
      </c>
      <c r="O23" s="1" t="s">
        <v>12</v>
      </c>
      <c r="P23" s="12" t="s">
        <v>43</v>
      </c>
    </row>
    <row r="24" spans="1:16">
      <c r="A24">
        <v>52</v>
      </c>
      <c r="B24" s="1">
        <v>3</v>
      </c>
      <c r="C24" s="1">
        <v>61</v>
      </c>
      <c r="D24" s="1">
        <v>8</v>
      </c>
      <c r="E24" s="2">
        <f t="shared" si="2"/>
        <v>13.114754098360656</v>
      </c>
      <c r="F24" s="1">
        <v>95</v>
      </c>
      <c r="G24" s="1" t="s">
        <v>21</v>
      </c>
      <c r="H24" s="12" t="s">
        <v>44</v>
      </c>
      <c r="I24" s="1">
        <v>368</v>
      </c>
      <c r="J24" s="1">
        <v>3</v>
      </c>
      <c r="K24" s="1">
        <v>54</v>
      </c>
      <c r="L24" s="1">
        <v>10</v>
      </c>
      <c r="M24" s="2">
        <f t="shared" si="3"/>
        <v>18.518518518518519</v>
      </c>
      <c r="N24" s="1">
        <v>75</v>
      </c>
      <c r="O24" s="1" t="s">
        <v>31</v>
      </c>
      <c r="P24" s="12" t="s">
        <v>42</v>
      </c>
    </row>
    <row r="25" spans="1:16">
      <c r="B25" s="1">
        <v>4</v>
      </c>
      <c r="C25" s="1">
        <v>43</v>
      </c>
      <c r="D25" s="1">
        <v>14</v>
      </c>
      <c r="E25" s="2">
        <f t="shared" si="2"/>
        <v>32.558139534883722</v>
      </c>
      <c r="F25" s="1">
        <v>70</v>
      </c>
      <c r="G25" s="1" t="s">
        <v>16</v>
      </c>
      <c r="H25" s="12" t="s">
        <v>44</v>
      </c>
      <c r="I25" s="1">
        <v>284</v>
      </c>
      <c r="J25" s="1">
        <v>4</v>
      </c>
      <c r="K25" s="1">
        <v>42</v>
      </c>
      <c r="L25" s="1">
        <v>5</v>
      </c>
      <c r="M25" s="2">
        <f t="shared" si="3"/>
        <v>11.904761904761903</v>
      </c>
      <c r="N25" s="1">
        <v>150</v>
      </c>
      <c r="O25" s="1" t="s">
        <v>15</v>
      </c>
      <c r="P25" s="12" t="s">
        <v>44</v>
      </c>
    </row>
    <row r="26" spans="1:16">
      <c r="A26">
        <v>130</v>
      </c>
      <c r="B26" s="1">
        <v>5</v>
      </c>
      <c r="C26" s="1">
        <v>67</v>
      </c>
      <c r="D26" s="1">
        <v>5</v>
      </c>
      <c r="E26" s="2">
        <f t="shared" si="2"/>
        <v>7.4626865671641784</v>
      </c>
      <c r="F26" s="1">
        <v>110</v>
      </c>
      <c r="G26" s="1" t="s">
        <v>12</v>
      </c>
      <c r="H26" s="12" t="s">
        <v>43</v>
      </c>
      <c r="I26" s="1">
        <v>293</v>
      </c>
      <c r="J26" s="1">
        <v>5</v>
      </c>
      <c r="K26" s="1">
        <v>33</v>
      </c>
      <c r="L26" s="1">
        <v>30</v>
      </c>
      <c r="M26" s="2">
        <f t="shared" si="3"/>
        <v>90.909090909090907</v>
      </c>
      <c r="N26" s="1">
        <v>65</v>
      </c>
      <c r="O26" s="1" t="s">
        <v>9</v>
      </c>
      <c r="P26" s="12" t="s">
        <v>43</v>
      </c>
    </row>
    <row r="27" spans="1:16">
      <c r="A27">
        <v>142</v>
      </c>
      <c r="B27" s="1">
        <v>6</v>
      </c>
      <c r="C27" s="1">
        <v>48</v>
      </c>
      <c r="D27" s="1">
        <v>0</v>
      </c>
      <c r="E27" s="2">
        <f t="shared" si="2"/>
        <v>0</v>
      </c>
      <c r="F27" s="1">
        <v>130</v>
      </c>
      <c r="G27" s="1" t="s">
        <v>12</v>
      </c>
      <c r="H27" s="12" t="s">
        <v>43</v>
      </c>
      <c r="J27" s="1">
        <v>6</v>
      </c>
      <c r="K27" s="1">
        <v>71</v>
      </c>
      <c r="L27" s="1">
        <v>32</v>
      </c>
      <c r="M27" s="2">
        <f t="shared" si="3"/>
        <v>45.070422535211272</v>
      </c>
      <c r="N27" s="1">
        <v>88</v>
      </c>
      <c r="O27" s="1" t="s">
        <v>12</v>
      </c>
      <c r="P27" s="12" t="s">
        <v>43</v>
      </c>
    </row>
    <row r="28" spans="1:16">
      <c r="A28">
        <v>168</v>
      </c>
      <c r="B28" s="1">
        <v>7</v>
      </c>
      <c r="C28" s="1">
        <v>70</v>
      </c>
      <c r="D28" s="1">
        <v>42</v>
      </c>
      <c r="E28" s="2">
        <f t="shared" si="2"/>
        <v>60</v>
      </c>
      <c r="F28" s="1">
        <v>85</v>
      </c>
      <c r="G28" s="1" t="s">
        <v>10</v>
      </c>
      <c r="H28" s="12" t="s">
        <v>42</v>
      </c>
      <c r="J28" s="1">
        <v>7</v>
      </c>
      <c r="K28" s="1">
        <v>36</v>
      </c>
      <c r="L28" s="1">
        <v>34</v>
      </c>
      <c r="M28" s="2">
        <f t="shared" si="3"/>
        <v>94.444444444444443</v>
      </c>
      <c r="N28" s="1">
        <v>45</v>
      </c>
      <c r="O28" s="1" t="s">
        <v>17</v>
      </c>
      <c r="P28" s="12" t="s">
        <v>42</v>
      </c>
    </row>
    <row r="29" spans="1:16">
      <c r="A29">
        <v>172</v>
      </c>
      <c r="B29" s="1">
        <v>8</v>
      </c>
      <c r="C29" s="1">
        <v>55</v>
      </c>
      <c r="D29" s="1">
        <v>7</v>
      </c>
      <c r="E29" s="2">
        <f t="shared" si="2"/>
        <v>12.727272727272727</v>
      </c>
      <c r="F29" s="1">
        <v>210</v>
      </c>
      <c r="G29" s="1" t="s">
        <v>20</v>
      </c>
      <c r="H29" s="12" t="s">
        <v>44</v>
      </c>
      <c r="J29" s="1">
        <v>8</v>
      </c>
      <c r="K29" s="1">
        <v>38</v>
      </c>
      <c r="L29" s="1">
        <v>30</v>
      </c>
      <c r="M29" s="2">
        <f t="shared" si="3"/>
        <v>78.94736842105263</v>
      </c>
      <c r="N29" s="1">
        <v>70</v>
      </c>
      <c r="O29" s="1" t="s">
        <v>16</v>
      </c>
      <c r="P29" s="12" t="s">
        <v>44</v>
      </c>
    </row>
    <row r="30" spans="1:16">
      <c r="A30">
        <v>183</v>
      </c>
      <c r="B30" s="1">
        <v>9</v>
      </c>
      <c r="C30" s="1">
        <v>62</v>
      </c>
      <c r="D30" s="1">
        <v>0</v>
      </c>
      <c r="E30" s="2">
        <f t="shared" si="2"/>
        <v>0</v>
      </c>
      <c r="F30" s="1">
        <v>65</v>
      </c>
      <c r="G30" s="1" t="s">
        <v>16</v>
      </c>
      <c r="H30" s="12" t="s">
        <v>44</v>
      </c>
      <c r="J30" s="1">
        <v>9</v>
      </c>
      <c r="K30" s="1">
        <v>35</v>
      </c>
      <c r="L30" s="1">
        <v>12</v>
      </c>
      <c r="M30" s="2">
        <f t="shared" si="3"/>
        <v>34.285714285714285</v>
      </c>
      <c r="N30" s="1">
        <v>80</v>
      </c>
      <c r="O30" s="1" t="s">
        <v>16</v>
      </c>
      <c r="P30" s="12" t="s">
        <v>44</v>
      </c>
    </row>
    <row r="31" spans="1:16">
      <c r="A31">
        <v>189</v>
      </c>
      <c r="B31" s="1">
        <v>10</v>
      </c>
      <c r="C31" s="1">
        <v>41</v>
      </c>
      <c r="D31" s="1">
        <v>26</v>
      </c>
      <c r="E31" s="2">
        <f t="shared" si="2"/>
        <v>63.414634146341463</v>
      </c>
      <c r="F31" s="1">
        <v>85</v>
      </c>
      <c r="G31" s="1" t="s">
        <v>9</v>
      </c>
      <c r="H31" s="12" t="s">
        <v>43</v>
      </c>
      <c r="J31" s="1">
        <v>10</v>
      </c>
      <c r="K31" s="1">
        <v>40</v>
      </c>
      <c r="L31" s="1">
        <v>28</v>
      </c>
      <c r="M31" s="2">
        <f t="shared" si="3"/>
        <v>70</v>
      </c>
      <c r="N31" s="1">
        <v>108</v>
      </c>
      <c r="O31" s="1" t="s">
        <v>21</v>
      </c>
      <c r="P31" s="12" t="s">
        <v>44</v>
      </c>
    </row>
    <row r="32" spans="1:16">
      <c r="B32" s="1">
        <v>11</v>
      </c>
      <c r="C32" s="1">
        <v>48</v>
      </c>
      <c r="D32" s="1">
        <v>7</v>
      </c>
      <c r="E32" s="2">
        <f t="shared" si="2"/>
        <v>14.583333333333334</v>
      </c>
      <c r="F32" s="1">
        <v>45</v>
      </c>
      <c r="G32" s="1" t="s">
        <v>16</v>
      </c>
      <c r="H32" s="12" t="s">
        <v>44</v>
      </c>
      <c r="J32" s="1">
        <v>11</v>
      </c>
      <c r="K32" s="1">
        <v>43</v>
      </c>
      <c r="L32" s="1">
        <v>3</v>
      </c>
      <c r="M32" s="2">
        <f t="shared" si="3"/>
        <v>6.9767441860465116</v>
      </c>
      <c r="N32" s="1">
        <v>235</v>
      </c>
      <c r="O32" s="1" t="s">
        <v>20</v>
      </c>
      <c r="P32" s="12" t="s">
        <v>44</v>
      </c>
    </row>
    <row r="33" spans="1:17">
      <c r="B33" s="1">
        <v>12</v>
      </c>
      <c r="C33" s="1">
        <v>44</v>
      </c>
      <c r="D33" s="1">
        <v>0</v>
      </c>
      <c r="E33" s="2">
        <f t="shared" si="2"/>
        <v>0</v>
      </c>
      <c r="F33" s="1">
        <v>40</v>
      </c>
      <c r="G33" s="1" t="s">
        <v>26</v>
      </c>
      <c r="H33" s="12" t="s">
        <v>43</v>
      </c>
      <c r="J33" s="1">
        <v>12</v>
      </c>
      <c r="K33" s="1">
        <v>36</v>
      </c>
      <c r="L33" s="1">
        <v>15</v>
      </c>
      <c r="M33" s="2">
        <f t="shared" si="3"/>
        <v>41.666666666666671</v>
      </c>
      <c r="N33" s="1">
        <v>105</v>
      </c>
      <c r="O33" s="1" t="s">
        <v>16</v>
      </c>
      <c r="P33" s="12" t="s">
        <v>44</v>
      </c>
    </row>
    <row r="34" spans="1:17">
      <c r="B34" s="1">
        <v>13</v>
      </c>
      <c r="C34" s="1">
        <v>33</v>
      </c>
      <c r="D34" s="1">
        <v>0</v>
      </c>
      <c r="E34" s="2">
        <f t="shared" si="2"/>
        <v>0</v>
      </c>
      <c r="F34" s="1">
        <v>220</v>
      </c>
      <c r="G34" s="1" t="s">
        <v>18</v>
      </c>
      <c r="H34" s="12" t="s">
        <v>44</v>
      </c>
      <c r="J34" s="1">
        <v>13</v>
      </c>
      <c r="K34" s="1">
        <v>48</v>
      </c>
      <c r="L34" s="1">
        <v>29</v>
      </c>
      <c r="M34" s="2">
        <f t="shared" si="3"/>
        <v>60.416666666666664</v>
      </c>
      <c r="N34" s="1">
        <v>110</v>
      </c>
      <c r="O34" s="1" t="s">
        <v>12</v>
      </c>
      <c r="P34" s="12" t="s">
        <v>43</v>
      </c>
    </row>
    <row r="35" spans="1:17">
      <c r="B35" s="1">
        <v>14</v>
      </c>
      <c r="C35" s="1">
        <v>40</v>
      </c>
      <c r="D35" s="1">
        <v>12</v>
      </c>
      <c r="E35" s="2">
        <f t="shared" si="2"/>
        <v>30</v>
      </c>
      <c r="F35" s="1">
        <v>95</v>
      </c>
      <c r="G35" s="1" t="s">
        <v>9</v>
      </c>
      <c r="H35" s="12" t="s">
        <v>43</v>
      </c>
      <c r="J35" s="1">
        <v>14</v>
      </c>
      <c r="K35" s="1">
        <v>30</v>
      </c>
      <c r="L35" s="1">
        <v>27</v>
      </c>
      <c r="M35" s="2">
        <f t="shared" si="3"/>
        <v>90</v>
      </c>
      <c r="N35" s="1">
        <v>105</v>
      </c>
      <c r="O35" s="1" t="s">
        <v>16</v>
      </c>
      <c r="P35" s="12" t="s">
        <v>44</v>
      </c>
    </row>
    <row r="36" spans="1:17">
      <c r="B36" s="1">
        <v>15</v>
      </c>
      <c r="C36" s="1">
        <v>30</v>
      </c>
      <c r="D36" s="1">
        <v>25</v>
      </c>
      <c r="E36" s="2">
        <f t="shared" si="2"/>
        <v>83.333333333333343</v>
      </c>
      <c r="F36" s="1">
        <v>65</v>
      </c>
      <c r="G36" s="7" t="s">
        <v>10</v>
      </c>
      <c r="H36" s="13" t="s">
        <v>42</v>
      </c>
      <c r="J36" s="1">
        <v>15</v>
      </c>
      <c r="K36" s="1">
        <v>27</v>
      </c>
      <c r="L36" s="1">
        <v>5</v>
      </c>
      <c r="M36" s="2">
        <f t="shared" si="3"/>
        <v>18.518518518518519</v>
      </c>
      <c r="N36" s="1">
        <v>80</v>
      </c>
      <c r="O36" s="1" t="s">
        <v>29</v>
      </c>
      <c r="P36" s="12" t="s">
        <v>42</v>
      </c>
    </row>
    <row r="37" spans="1:17">
      <c r="E37" s="5">
        <f>AVERAGE(E22:E36)</f>
        <v>27.654213423982469</v>
      </c>
      <c r="M37" s="5">
        <f>AVERAGE(M22:M36)</f>
        <v>51.110594470446145</v>
      </c>
    </row>
    <row r="39" spans="1:17">
      <c r="B39" s="1" t="s">
        <v>58</v>
      </c>
      <c r="H39" s="12" t="s">
        <v>57</v>
      </c>
      <c r="N39" t="s">
        <v>56</v>
      </c>
    </row>
    <row r="40" spans="1:17">
      <c r="A40" s="1" t="s">
        <v>4</v>
      </c>
      <c r="B40" s="1" t="s">
        <v>19</v>
      </c>
      <c r="C40" s="1" t="s">
        <v>3</v>
      </c>
      <c r="D40"/>
      <c r="E40" s="1" t="s">
        <v>45</v>
      </c>
      <c r="G40" s="1" t="s">
        <v>4</v>
      </c>
      <c r="H40" s="12" t="s">
        <v>19</v>
      </c>
      <c r="I40" s="1" t="s">
        <v>3</v>
      </c>
      <c r="L40" s="1" t="s">
        <v>4</v>
      </c>
      <c r="M40" s="1" t="s">
        <v>19</v>
      </c>
      <c r="N40" s="1" t="s">
        <v>3</v>
      </c>
      <c r="O40"/>
      <c r="P40" s="12" t="s">
        <v>45</v>
      </c>
      <c r="Q40" s="1" t="s">
        <v>3</v>
      </c>
    </row>
    <row r="41" spans="1:17">
      <c r="A41" s="1">
        <v>60</v>
      </c>
      <c r="B41" s="1" t="s">
        <v>17</v>
      </c>
      <c r="C41" s="2">
        <v>83.636363636363626</v>
      </c>
      <c r="E41" s="1">
        <v>2</v>
      </c>
      <c r="G41" s="1">
        <v>120</v>
      </c>
      <c r="H41" s="14" t="s">
        <v>12</v>
      </c>
      <c r="I41" s="2">
        <v>27.083333333333332</v>
      </c>
      <c r="J41" s="1"/>
      <c r="L41" s="1">
        <v>205</v>
      </c>
      <c r="M41" s="6" t="s">
        <v>18</v>
      </c>
      <c r="N41" s="2">
        <v>0</v>
      </c>
      <c r="P41" s="12">
        <v>0</v>
      </c>
      <c r="Q41" s="2">
        <v>0</v>
      </c>
    </row>
    <row r="42" spans="1:17">
      <c r="A42" s="1">
        <v>45</v>
      </c>
      <c r="B42" s="1" t="s">
        <v>17</v>
      </c>
      <c r="C42" s="2">
        <v>94.444444444444443</v>
      </c>
      <c r="D42" s="5">
        <f>AVERAGE(C41:C42)</f>
        <v>89.040404040404042</v>
      </c>
      <c r="E42" s="1">
        <v>2</v>
      </c>
      <c r="G42" s="1">
        <v>65</v>
      </c>
      <c r="H42" s="14" t="s">
        <v>12</v>
      </c>
      <c r="I42" s="2">
        <v>42.222222222222221</v>
      </c>
      <c r="J42" s="1"/>
      <c r="L42" s="1">
        <v>260</v>
      </c>
      <c r="M42" s="1" t="s">
        <v>18</v>
      </c>
      <c r="N42" s="2">
        <v>30.232558139534881</v>
      </c>
      <c r="P42" s="12">
        <v>0</v>
      </c>
      <c r="Q42" s="2">
        <v>0</v>
      </c>
    </row>
    <row r="43" spans="1:17">
      <c r="A43" s="1">
        <v>85</v>
      </c>
      <c r="B43" s="6" t="s">
        <v>14</v>
      </c>
      <c r="C43" s="2">
        <v>100</v>
      </c>
      <c r="E43" s="1">
        <v>3</v>
      </c>
      <c r="G43" s="1">
        <v>56</v>
      </c>
      <c r="H43" s="14" t="s">
        <v>12</v>
      </c>
      <c r="I43" s="2">
        <v>69.230769230769226</v>
      </c>
      <c r="J43" s="1"/>
      <c r="L43" s="1">
        <v>205</v>
      </c>
      <c r="M43" s="1" t="s">
        <v>18</v>
      </c>
      <c r="N43" s="2">
        <v>0</v>
      </c>
      <c r="P43" s="12">
        <v>0</v>
      </c>
      <c r="Q43" s="2">
        <v>0</v>
      </c>
    </row>
    <row r="44" spans="1:17">
      <c r="A44" s="1">
        <v>10</v>
      </c>
      <c r="B44" s="6" t="s">
        <v>11</v>
      </c>
      <c r="C44" s="2">
        <v>62.711864406779661</v>
      </c>
      <c r="E44" s="1">
        <v>1.5</v>
      </c>
      <c r="G44" s="1">
        <v>65</v>
      </c>
      <c r="H44" s="14" t="s">
        <v>12</v>
      </c>
      <c r="I44" s="2">
        <v>0</v>
      </c>
      <c r="J44" s="1"/>
      <c r="L44" s="1">
        <v>245</v>
      </c>
      <c r="M44" s="1" t="s">
        <v>18</v>
      </c>
      <c r="N44" s="2">
        <v>0</v>
      </c>
      <c r="P44" s="12">
        <v>0</v>
      </c>
      <c r="Q44" s="2">
        <v>0</v>
      </c>
    </row>
    <row r="45" spans="1:17">
      <c r="A45" s="1">
        <v>45</v>
      </c>
      <c r="B45" s="1" t="s">
        <v>11</v>
      </c>
      <c r="C45" s="2">
        <v>69.767441860465112</v>
      </c>
      <c r="E45" s="1">
        <v>1.5</v>
      </c>
      <c r="G45" s="1">
        <v>110</v>
      </c>
      <c r="H45" s="14" t="s">
        <v>12</v>
      </c>
      <c r="I45" s="2">
        <v>7.4626865671641784</v>
      </c>
      <c r="J45" s="1"/>
      <c r="L45" s="1">
        <v>220</v>
      </c>
      <c r="M45" s="1" t="s">
        <v>18</v>
      </c>
      <c r="N45" s="2">
        <v>0</v>
      </c>
      <c r="O45" s="5">
        <f>AVERAGE(N41:N45)</f>
        <v>6.0465116279069759</v>
      </c>
      <c r="P45" s="12">
        <v>0</v>
      </c>
      <c r="Q45" s="2">
        <v>0</v>
      </c>
    </row>
    <row r="46" spans="1:17">
      <c r="A46" s="1">
        <v>50</v>
      </c>
      <c r="B46" s="1" t="s">
        <v>11</v>
      </c>
      <c r="C46" s="2">
        <v>68.571428571428569</v>
      </c>
      <c r="D46" s="5">
        <f>AVERAGE(C44:C46)</f>
        <v>67.016911612891121</v>
      </c>
      <c r="E46" s="1">
        <v>1.5</v>
      </c>
      <c r="G46" s="1">
        <v>130</v>
      </c>
      <c r="H46" s="14" t="s">
        <v>12</v>
      </c>
      <c r="I46" s="2">
        <v>0</v>
      </c>
      <c r="J46" s="1"/>
      <c r="L46" s="1">
        <v>175</v>
      </c>
      <c r="M46" s="1" t="s">
        <v>20</v>
      </c>
      <c r="N46" s="2">
        <v>85.483870967741936</v>
      </c>
      <c r="P46" s="12">
        <v>0</v>
      </c>
      <c r="Q46" s="2">
        <v>0</v>
      </c>
    </row>
    <row r="47" spans="1:17">
      <c r="A47" s="1">
        <v>85</v>
      </c>
      <c r="B47" s="1" t="s">
        <v>10</v>
      </c>
      <c r="C47" s="2">
        <v>60</v>
      </c>
      <c r="E47" s="1">
        <v>2</v>
      </c>
      <c r="G47" s="1">
        <v>145</v>
      </c>
      <c r="H47" s="14" t="s">
        <v>12</v>
      </c>
      <c r="I47" s="2">
        <v>50</v>
      </c>
      <c r="J47" s="1"/>
      <c r="L47" s="1">
        <v>210</v>
      </c>
      <c r="M47" s="1" t="s">
        <v>20</v>
      </c>
      <c r="N47" s="2">
        <v>12.727272727272727</v>
      </c>
      <c r="P47" s="12">
        <v>0</v>
      </c>
      <c r="Q47" s="2">
        <v>6.9767441860465116</v>
      </c>
    </row>
    <row r="48" spans="1:17">
      <c r="A48" s="1">
        <v>65</v>
      </c>
      <c r="B48" s="7" t="s">
        <v>10</v>
      </c>
      <c r="C48" s="2">
        <v>83.333333333333343</v>
      </c>
      <c r="D48" s="5">
        <f>AVERAGE(C47:C48)</f>
        <v>71.666666666666671</v>
      </c>
      <c r="E48" s="1">
        <v>2</v>
      </c>
      <c r="G48" s="1">
        <v>88</v>
      </c>
      <c r="H48" s="14" t="s">
        <v>12</v>
      </c>
      <c r="I48" s="2">
        <v>45.070422535211272</v>
      </c>
      <c r="J48" s="1"/>
      <c r="L48" s="1">
        <v>235</v>
      </c>
      <c r="M48" s="1" t="s">
        <v>20</v>
      </c>
      <c r="N48" s="2">
        <v>6.9767441860465116</v>
      </c>
      <c r="O48" s="5">
        <f>AVERAGE(N46:N48)</f>
        <v>35.06262929368706</v>
      </c>
      <c r="P48" s="12">
        <v>0</v>
      </c>
      <c r="Q48" s="2">
        <v>11.904761904761903</v>
      </c>
    </row>
    <row r="49" spans="1:19">
      <c r="A49" s="1">
        <v>35</v>
      </c>
      <c r="B49" s="6" t="s">
        <v>13</v>
      </c>
      <c r="C49" s="2">
        <v>4.8780487804878048</v>
      </c>
      <c r="E49" s="1">
        <v>1.3</v>
      </c>
      <c r="G49" s="1">
        <v>110</v>
      </c>
      <c r="H49" s="14" t="s">
        <v>12</v>
      </c>
      <c r="I49" s="2">
        <v>60.416666666666664</v>
      </c>
      <c r="J49" s="5">
        <f>AVERAGE(I41:I49)</f>
        <v>33.498455617262984</v>
      </c>
      <c r="L49" s="1">
        <v>100</v>
      </c>
      <c r="M49" s="1" t="s">
        <v>16</v>
      </c>
      <c r="N49" s="2">
        <v>0</v>
      </c>
      <c r="P49" s="12">
        <v>0.5</v>
      </c>
      <c r="Q49" s="2">
        <v>12.727272727272727</v>
      </c>
    </row>
    <row r="50" spans="1:19">
      <c r="A50" s="1">
        <v>80</v>
      </c>
      <c r="B50" s="1" t="s">
        <v>29</v>
      </c>
      <c r="C50" s="2">
        <v>18.518518518518519</v>
      </c>
      <c r="D50"/>
      <c r="E50" s="1">
        <v>2.5</v>
      </c>
      <c r="G50" s="1">
        <v>45</v>
      </c>
      <c r="H50" s="14" t="s">
        <v>9</v>
      </c>
      <c r="I50" s="2">
        <v>93.75</v>
      </c>
      <c r="J50" s="1"/>
      <c r="L50" s="1">
        <v>75</v>
      </c>
      <c r="M50" s="1" t="s">
        <v>16</v>
      </c>
      <c r="N50" s="2">
        <v>62.5</v>
      </c>
      <c r="P50" s="12">
        <v>0.5</v>
      </c>
      <c r="Q50" s="2">
        <v>13.114754098360656</v>
      </c>
    </row>
    <row r="51" spans="1:19">
      <c r="A51" s="1">
        <v>75</v>
      </c>
      <c r="B51" s="1" t="s">
        <v>31</v>
      </c>
      <c r="C51" s="2">
        <v>18.518518518518519</v>
      </c>
      <c r="D51"/>
      <c r="E51" s="1">
        <v>3</v>
      </c>
      <c r="G51" s="1">
        <v>95</v>
      </c>
      <c r="H51" s="14" t="s">
        <v>9</v>
      </c>
      <c r="I51" s="2">
        <v>57.692307692307686</v>
      </c>
      <c r="J51" s="1"/>
      <c r="L51" s="1">
        <v>115</v>
      </c>
      <c r="M51" s="1" t="s">
        <v>16</v>
      </c>
      <c r="N51" s="2">
        <v>73.80952380952381</v>
      </c>
      <c r="P51" s="12">
        <v>0.5</v>
      </c>
      <c r="Q51" s="2">
        <v>14.285714285714285</v>
      </c>
    </row>
    <row r="52" spans="1:19">
      <c r="A52" s="1">
        <v>10</v>
      </c>
      <c r="B52" s="6" t="s">
        <v>33</v>
      </c>
      <c r="C52" s="2">
        <v>86.538461538461547</v>
      </c>
      <c r="D52"/>
      <c r="E52" s="1">
        <v>1.3</v>
      </c>
      <c r="G52" s="1">
        <v>125</v>
      </c>
      <c r="H52" s="14" t="s">
        <v>9</v>
      </c>
      <c r="I52" s="2">
        <v>78.787878787878782</v>
      </c>
      <c r="J52" s="1"/>
      <c r="L52" s="1">
        <v>70</v>
      </c>
      <c r="M52" s="1" t="s">
        <v>16</v>
      </c>
      <c r="N52" s="2">
        <v>32.558139534883722</v>
      </c>
      <c r="P52" s="12">
        <v>0.5</v>
      </c>
      <c r="Q52" s="2">
        <v>14.583333333333334</v>
      </c>
    </row>
    <row r="53" spans="1:19">
      <c r="A53" s="1">
        <v>80</v>
      </c>
      <c r="B53" s="1" t="s">
        <v>34</v>
      </c>
      <c r="C53" s="2">
        <v>55.000000000000007</v>
      </c>
      <c r="D53"/>
      <c r="E53" s="1">
        <v>4.5</v>
      </c>
      <c r="G53" s="1">
        <v>85</v>
      </c>
      <c r="H53" s="14" t="s">
        <v>9</v>
      </c>
      <c r="I53" s="2">
        <v>63.414634146341463</v>
      </c>
      <c r="J53" s="1"/>
      <c r="L53" s="1">
        <v>65</v>
      </c>
      <c r="M53" s="1" t="s">
        <v>16</v>
      </c>
      <c r="N53" s="2">
        <v>0</v>
      </c>
      <c r="P53" s="12">
        <v>0.5</v>
      </c>
      <c r="Q53" s="2">
        <v>27.419354838709676</v>
      </c>
      <c r="R53">
        <v>37</v>
      </c>
      <c r="S53" s="1" t="s">
        <v>39</v>
      </c>
    </row>
    <row r="54" spans="1:19">
      <c r="A54" s="1">
        <v>20</v>
      </c>
      <c r="B54" s="6" t="s">
        <v>22</v>
      </c>
      <c r="C54" s="2">
        <v>94.73684210526315</v>
      </c>
      <c r="D54"/>
      <c r="E54" s="1">
        <v>2.2000000000000002</v>
      </c>
      <c r="G54" s="1">
        <v>95</v>
      </c>
      <c r="H54" s="14" t="s">
        <v>9</v>
      </c>
      <c r="I54" s="2">
        <v>30</v>
      </c>
      <c r="J54" s="1"/>
      <c r="L54" s="1">
        <v>45</v>
      </c>
      <c r="M54" s="1" t="s">
        <v>16</v>
      </c>
      <c r="N54" s="2">
        <v>14.583333333333334</v>
      </c>
      <c r="P54" s="12">
        <v>0.5</v>
      </c>
      <c r="Q54" s="2">
        <v>30.232558139534881</v>
      </c>
      <c r="R54">
        <v>30</v>
      </c>
      <c r="S54" s="1" t="s">
        <v>35</v>
      </c>
    </row>
    <row r="55" spans="1:19">
      <c r="A55" s="1">
        <v>20</v>
      </c>
      <c r="B55" s="6" t="s">
        <v>23</v>
      </c>
      <c r="C55" s="2">
        <v>28.333333333333332</v>
      </c>
      <c r="D55"/>
      <c r="E55" s="1">
        <v>1.4</v>
      </c>
      <c r="G55" s="1">
        <v>65</v>
      </c>
      <c r="H55" s="14" t="s">
        <v>9</v>
      </c>
      <c r="I55" s="2">
        <v>90.909090909090907</v>
      </c>
      <c r="J55" s="5">
        <f>AVERAGE(I50:I55)</f>
        <v>69.092318589269794</v>
      </c>
      <c r="L55" s="1">
        <v>70</v>
      </c>
      <c r="M55" s="1" t="s">
        <v>16</v>
      </c>
      <c r="N55" s="2">
        <v>78.94736842105263</v>
      </c>
      <c r="P55" s="12">
        <v>0.5</v>
      </c>
      <c r="Q55" s="2">
        <v>32.558139534883722</v>
      </c>
      <c r="R55" s="4">
        <f>_xlfn.STDEV.P(Q41:Q67)</f>
        <v>32.320588897898347</v>
      </c>
      <c r="S55" s="11" t="s">
        <v>36</v>
      </c>
    </row>
    <row r="56" spans="1:19">
      <c r="A56" s="1">
        <v>10</v>
      </c>
      <c r="B56" s="6" t="s">
        <v>24</v>
      </c>
      <c r="C56" s="2">
        <v>12.5</v>
      </c>
      <c r="D56"/>
      <c r="E56" s="1">
        <v>2</v>
      </c>
      <c r="G56" s="1">
        <v>40</v>
      </c>
      <c r="H56" s="12" t="s">
        <v>26</v>
      </c>
      <c r="I56" s="2">
        <v>0</v>
      </c>
      <c r="L56" s="1">
        <v>80</v>
      </c>
      <c r="M56" s="1" t="s">
        <v>16</v>
      </c>
      <c r="N56" s="2">
        <v>34.285714285714285</v>
      </c>
      <c r="P56" s="12">
        <v>0.5</v>
      </c>
      <c r="Q56" s="2">
        <v>34.285714285714285</v>
      </c>
      <c r="R56">
        <f>_xlfn.VAR.P(Q41:Q67)</f>
        <v>1044.6204667069499</v>
      </c>
      <c r="S56" s="1" t="s">
        <v>37</v>
      </c>
    </row>
    <row r="57" spans="1:19">
      <c r="C57" s="10">
        <f>AVERAGE(C41:C56)</f>
        <v>58.843037440462354</v>
      </c>
      <c r="D57"/>
      <c r="E57"/>
      <c r="G57" s="1">
        <v>20</v>
      </c>
      <c r="H57" s="14" t="s">
        <v>27</v>
      </c>
      <c r="I57" s="2">
        <v>0</v>
      </c>
      <c r="L57" s="1">
        <v>105</v>
      </c>
      <c r="M57" s="1" t="s">
        <v>16</v>
      </c>
      <c r="N57" s="2">
        <v>41.666666666666671</v>
      </c>
      <c r="P57" s="12">
        <v>0.5</v>
      </c>
      <c r="Q57" s="2">
        <v>41.666666666666671</v>
      </c>
      <c r="R57">
        <f>AVEDEV(Q41:Q67)</f>
        <v>29.34520896120031</v>
      </c>
      <c r="S57" s="11" t="s">
        <v>38</v>
      </c>
    </row>
    <row r="58" spans="1:19">
      <c r="B58" s="2"/>
      <c r="I58" s="10">
        <f>AVERAGE(I41:I57)</f>
        <v>42.120000711234454</v>
      </c>
      <c r="L58" s="1">
        <v>105</v>
      </c>
      <c r="M58" s="1" t="s">
        <v>16</v>
      </c>
      <c r="N58" s="2">
        <v>90</v>
      </c>
      <c r="O58" s="5">
        <f>AVERAGE(N49:N58)</f>
        <v>42.835074605117441</v>
      </c>
      <c r="P58" s="12">
        <v>0.5</v>
      </c>
      <c r="Q58" s="2">
        <v>62.5</v>
      </c>
      <c r="R58" s="6">
        <f>SQRT(1044.62/27)</f>
        <v>6.2200988440401517</v>
      </c>
      <c r="S58" s="1" t="s">
        <v>40</v>
      </c>
    </row>
    <row r="59" spans="1:19">
      <c r="B59" s="2"/>
      <c r="L59" s="1">
        <v>30</v>
      </c>
      <c r="M59" s="1" t="s">
        <v>15</v>
      </c>
      <c r="N59" s="2">
        <v>68.965517241379317</v>
      </c>
      <c r="P59" s="12">
        <v>0.33</v>
      </c>
      <c r="Q59" s="2">
        <v>68.965517241379317</v>
      </c>
    </row>
    <row r="60" spans="1:19">
      <c r="B60" s="2"/>
      <c r="C60" s="1" t="s">
        <v>3</v>
      </c>
      <c r="I60" s="1" t="s">
        <v>3</v>
      </c>
      <c r="L60" s="1">
        <v>150</v>
      </c>
      <c r="M60" s="1" t="s">
        <v>15</v>
      </c>
      <c r="N60" s="2">
        <v>11.904761904761903</v>
      </c>
      <c r="O60" s="5">
        <f>AVERAGE(N59:N60)</f>
        <v>40.435139573070607</v>
      </c>
      <c r="P60" s="12">
        <v>0.33</v>
      </c>
      <c r="Q60" s="2">
        <v>70</v>
      </c>
    </row>
    <row r="61" spans="1:19">
      <c r="B61" s="2"/>
      <c r="C61" s="2">
        <v>4.8780487804878048</v>
      </c>
      <c r="I61" s="2">
        <v>0</v>
      </c>
      <c r="L61" s="1">
        <v>95</v>
      </c>
      <c r="M61" s="1" t="s">
        <v>21</v>
      </c>
      <c r="N61" s="2">
        <v>13.114754098360656</v>
      </c>
      <c r="P61" s="12">
        <v>0.25</v>
      </c>
      <c r="Q61" s="2">
        <v>71.428571428571431</v>
      </c>
    </row>
    <row r="62" spans="1:19">
      <c r="B62" s="2"/>
      <c r="C62" s="2">
        <v>12.5</v>
      </c>
      <c r="I62" s="2">
        <v>0</v>
      </c>
      <c r="L62" s="1">
        <v>108</v>
      </c>
      <c r="M62" s="1" t="s">
        <v>21</v>
      </c>
      <c r="N62" s="2">
        <v>70</v>
      </c>
      <c r="O62" s="5">
        <f>AVERAGE(N61:N62)</f>
        <v>41.557377049180332</v>
      </c>
      <c r="P62" s="12">
        <v>0.25</v>
      </c>
      <c r="Q62" s="2">
        <v>73.80952380952381</v>
      </c>
    </row>
    <row r="63" spans="1:19">
      <c r="B63" s="2"/>
      <c r="C63" s="2">
        <v>18.518518518518519</v>
      </c>
      <c r="I63" s="2">
        <v>0</v>
      </c>
      <c r="L63" s="1">
        <v>30</v>
      </c>
      <c r="M63" s="7" t="s">
        <v>25</v>
      </c>
      <c r="N63" s="2">
        <v>27.419354838709676</v>
      </c>
      <c r="O63"/>
      <c r="P63" s="12">
        <v>0.67</v>
      </c>
      <c r="Q63" s="2">
        <v>78.571428571428569</v>
      </c>
    </row>
    <row r="64" spans="1:19">
      <c r="B64" s="2"/>
      <c r="C64" s="2">
        <v>18.518518518518519</v>
      </c>
      <c r="I64" s="2">
        <v>0</v>
      </c>
      <c r="L64" s="1">
        <v>40</v>
      </c>
      <c r="M64" s="6" t="s">
        <v>28</v>
      </c>
      <c r="N64" s="2">
        <v>71.428571428571431</v>
      </c>
      <c r="O64"/>
      <c r="P64" s="12">
        <v>0.4</v>
      </c>
      <c r="Q64" s="2">
        <v>78.94736842105263</v>
      </c>
    </row>
    <row r="65" spans="2:17">
      <c r="B65" s="2"/>
      <c r="C65" s="2">
        <v>28.333333333333332</v>
      </c>
      <c r="I65" s="2">
        <v>7.4626865671641784</v>
      </c>
      <c r="L65" s="1">
        <v>50</v>
      </c>
      <c r="M65" s="6" t="s">
        <v>30</v>
      </c>
      <c r="N65" s="2">
        <v>78.571428571428569</v>
      </c>
      <c r="P65" s="12">
        <v>0.71</v>
      </c>
      <c r="Q65" s="2">
        <v>83.333333333333343</v>
      </c>
    </row>
    <row r="66" spans="2:17">
      <c r="B66" s="2"/>
      <c r="C66" s="2">
        <v>55.000000000000007</v>
      </c>
      <c r="I66" s="2">
        <v>27.083333333333332</v>
      </c>
      <c r="L66" s="1">
        <v>90</v>
      </c>
      <c r="M66" s="1" t="s">
        <v>30</v>
      </c>
      <c r="N66" s="2">
        <v>14.285714285714285</v>
      </c>
      <c r="O66" s="5">
        <f>AVERAGE(N65:N66)</f>
        <v>46.428571428571431</v>
      </c>
      <c r="P66" s="12">
        <v>0.71</v>
      </c>
      <c r="Q66" s="2">
        <v>85.483870967741936</v>
      </c>
    </row>
    <row r="67" spans="2:17">
      <c r="B67" s="2"/>
      <c r="C67" s="2">
        <v>60</v>
      </c>
      <c r="E67" s="9"/>
      <c r="I67" s="2">
        <v>30</v>
      </c>
      <c r="L67" s="1">
        <v>35</v>
      </c>
      <c r="M67" s="1" t="s">
        <v>32</v>
      </c>
      <c r="N67" s="2">
        <v>83.333333333333343</v>
      </c>
      <c r="O67"/>
      <c r="P67" s="12">
        <v>0.67</v>
      </c>
      <c r="Q67" s="2">
        <v>90</v>
      </c>
    </row>
    <row r="68" spans="2:17">
      <c r="B68" s="2"/>
      <c r="C68" s="2">
        <v>62.711864406779661</v>
      </c>
      <c r="D68" s="6">
        <v>59</v>
      </c>
      <c r="E68" s="1" t="s">
        <v>39</v>
      </c>
      <c r="I68" s="2">
        <v>42.222222222222221</v>
      </c>
      <c r="J68">
        <v>42</v>
      </c>
      <c r="K68" s="1" t="s">
        <v>39</v>
      </c>
      <c r="N68" s="10">
        <f>AVERAGE(N41:N67)</f>
        <v>37.140541769408507</v>
      </c>
    </row>
    <row r="69" spans="2:17">
      <c r="B69" s="2"/>
      <c r="C69" s="2">
        <v>68.571428571428569</v>
      </c>
      <c r="D69" s="1">
        <v>66</v>
      </c>
      <c r="E69" s="1" t="s">
        <v>35</v>
      </c>
      <c r="I69" s="2">
        <v>45.070422535211272</v>
      </c>
      <c r="J69">
        <v>45</v>
      </c>
      <c r="K69" s="1" t="s">
        <v>35</v>
      </c>
    </row>
    <row r="70" spans="2:17">
      <c r="B70" s="2"/>
      <c r="C70" s="2">
        <v>69.767441860465112</v>
      </c>
      <c r="D70" s="11">
        <f>_xlfn.STDEV.P(C61:C76)</f>
        <v>31.344031966392127</v>
      </c>
      <c r="E70" s="11" t="s">
        <v>36</v>
      </c>
      <c r="I70" s="2">
        <v>50</v>
      </c>
      <c r="J70" s="4">
        <f>_xlfn.STDEV.P(I61:I77)</f>
        <v>31.527390722026922</v>
      </c>
      <c r="K70" s="11" t="s">
        <v>36</v>
      </c>
    </row>
    <row r="71" spans="2:17">
      <c r="B71" s="2"/>
      <c r="C71" s="2">
        <v>83.333333333333343</v>
      </c>
      <c r="D71" s="1">
        <f>_xlfn.VAR.P(C61:C76)</f>
        <v>982.44833991021142</v>
      </c>
      <c r="E71" s="1" t="s">
        <v>37</v>
      </c>
      <c r="I71" s="2">
        <v>57.692307692307686</v>
      </c>
      <c r="J71">
        <f>_xlfn.VAR.P(I61:I77)</f>
        <v>993.97636573934915</v>
      </c>
      <c r="K71" s="1" t="s">
        <v>37</v>
      </c>
    </row>
    <row r="72" spans="2:17">
      <c r="B72" s="2"/>
      <c r="C72" s="2">
        <v>83.636363636363626</v>
      </c>
      <c r="D72" s="1">
        <f>AVEDEV(C61:C76)</f>
        <v>26.913725686489485</v>
      </c>
      <c r="E72" s="11" t="s">
        <v>38</v>
      </c>
      <c r="I72" s="2">
        <v>60.416666666666664</v>
      </c>
      <c r="J72">
        <f>AVEDEV(I61:I77)</f>
        <v>27.093410009193377</v>
      </c>
      <c r="K72" s="11" t="s">
        <v>38</v>
      </c>
    </row>
    <row r="73" spans="2:17">
      <c r="B73" s="2"/>
      <c r="C73" s="2">
        <v>86.538461538461547</v>
      </c>
      <c r="D73" s="6">
        <f>SQRT(982.45/16)</f>
        <v>7.8360146120333392</v>
      </c>
      <c r="E73" s="1" t="s">
        <v>40</v>
      </c>
      <c r="I73" s="2">
        <v>63.414634146341463</v>
      </c>
      <c r="J73" s="6">
        <f>SQRT(993.98/17)</f>
        <v>7.6465293934376453</v>
      </c>
      <c r="K73" s="1" t="s">
        <v>40</v>
      </c>
    </row>
    <row r="74" spans="2:17">
      <c r="B74" s="2"/>
      <c r="C74" s="2">
        <v>94.444444444444443</v>
      </c>
      <c r="I74" s="2">
        <v>69.230769230769226</v>
      </c>
    </row>
    <row r="75" spans="2:17">
      <c r="B75" s="2"/>
      <c r="C75" s="2">
        <v>94.73684210526315</v>
      </c>
      <c r="E75" s="9"/>
      <c r="I75" s="2">
        <v>78.787878787878782</v>
      </c>
    </row>
    <row r="76" spans="2:17">
      <c r="B76" s="2"/>
      <c r="C76" s="2">
        <v>100</v>
      </c>
      <c r="D76" s="6"/>
      <c r="I76" s="2">
        <v>90.909090909090907</v>
      </c>
    </row>
    <row r="77" spans="2:17">
      <c r="B77" s="2"/>
      <c r="C77" s="2"/>
      <c r="D77" s="6"/>
      <c r="I77" s="2">
        <v>93.75</v>
      </c>
    </row>
    <row r="78" spans="2:17">
      <c r="B78" s="2"/>
      <c r="D78" s="6"/>
    </row>
    <row r="79" spans="2:17">
      <c r="B79" s="2"/>
      <c r="D79" s="6"/>
    </row>
    <row r="80" spans="2:17">
      <c r="B80" s="2"/>
      <c r="D80" s="6"/>
    </row>
    <row r="81" spans="2:5">
      <c r="B81" s="2"/>
      <c r="D81" s="6"/>
    </row>
    <row r="82" spans="2:5">
      <c r="B82" s="2"/>
      <c r="D82" s="6"/>
      <c r="E82" s="9"/>
    </row>
    <row r="83" spans="2:5">
      <c r="B83" s="2"/>
      <c r="D83" s="7"/>
    </row>
    <row r="84" spans="2:5">
      <c r="B84" s="2"/>
      <c r="D84" s="6"/>
    </row>
    <row r="85" spans="2:5">
      <c r="B85" s="2"/>
      <c r="D85" s="6"/>
    </row>
    <row r="86" spans="2:5">
      <c r="B86" s="2"/>
    </row>
    <row r="87" spans="2:5">
      <c r="B87" s="2"/>
      <c r="E87" s="9"/>
    </row>
    <row r="88" spans="2:5">
      <c r="B88" s="2"/>
    </row>
    <row r="89" spans="2:5">
      <c r="B89" s="2"/>
    </row>
    <row r="90" spans="2:5">
      <c r="B90" s="2"/>
      <c r="D90" s="7"/>
      <c r="E90" s="9"/>
    </row>
    <row r="91" spans="2:5">
      <c r="B91" s="2"/>
      <c r="D91" s="6"/>
    </row>
    <row r="92" spans="2:5">
      <c r="B92" s="2"/>
      <c r="D92" s="6"/>
    </row>
    <row r="93" spans="2:5">
      <c r="B93" s="2"/>
      <c r="D93" s="6"/>
    </row>
    <row r="94" spans="2:5">
      <c r="B94" s="2"/>
    </row>
    <row r="95" spans="2:5">
      <c r="B95" s="2"/>
      <c r="D95" s="6"/>
    </row>
    <row r="96" spans="2:5">
      <c r="B96" s="2"/>
      <c r="E96" s="9"/>
    </row>
    <row r="97" spans="2:4">
      <c r="B97" s="2"/>
    </row>
    <row r="98" spans="2:4">
      <c r="B98" s="2"/>
    </row>
    <row r="99" spans="2:4">
      <c r="B99" s="2"/>
      <c r="D99" s="6"/>
    </row>
    <row r="100" spans="2:4">
      <c r="B100" s="2"/>
    </row>
  </sheetData>
  <sortState ref="Q41:Q67">
    <sortCondition ref="Q40"/>
  </sortState>
  <mergeCells count="3">
    <mergeCell ref="I1:N1"/>
    <mergeCell ref="A20:F20"/>
    <mergeCell ref="I20:N20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2"/>
  <sheetViews>
    <sheetView topLeftCell="A112" workbookViewId="0">
      <selection activeCell="J91" sqref="J91"/>
    </sheetView>
  </sheetViews>
  <sheetFormatPr baseColWidth="10" defaultColWidth="8.83203125" defaultRowHeight="14" x14ac:dyDescent="0"/>
  <sheetData>
    <row r="1" spans="1:37">
      <c r="A1" s="1" t="s">
        <v>4</v>
      </c>
      <c r="B1" s="1" t="s">
        <v>7</v>
      </c>
      <c r="L1" s="1" t="s">
        <v>4</v>
      </c>
      <c r="M1" s="1" t="s">
        <v>8</v>
      </c>
      <c r="X1" s="1" t="s">
        <v>1</v>
      </c>
      <c r="Y1" s="1" t="s">
        <v>3</v>
      </c>
    </row>
    <row r="2" spans="1:37">
      <c r="A2" s="1">
        <v>10</v>
      </c>
      <c r="B2" s="2">
        <v>12.5</v>
      </c>
      <c r="L2" s="1">
        <v>10</v>
      </c>
      <c r="M2" s="1">
        <v>7</v>
      </c>
      <c r="X2" s="1">
        <v>26</v>
      </c>
      <c r="Y2" s="2">
        <v>57.692307692307686</v>
      </c>
      <c r="AJ2" s="1" t="s">
        <v>1</v>
      </c>
      <c r="AK2" s="1" t="s">
        <v>2</v>
      </c>
    </row>
    <row r="3" spans="1:37">
      <c r="A3" s="1">
        <v>10</v>
      </c>
      <c r="B3" s="2">
        <v>62.711864406779661</v>
      </c>
      <c r="L3" s="1">
        <v>10</v>
      </c>
      <c r="M3" s="1">
        <v>37</v>
      </c>
      <c r="X3" s="1">
        <v>27</v>
      </c>
      <c r="Y3" s="2">
        <v>18.518518518518519</v>
      </c>
      <c r="AJ3" s="1">
        <v>60</v>
      </c>
      <c r="AK3" s="1">
        <v>17</v>
      </c>
    </row>
    <row r="4" spans="1:37">
      <c r="A4" s="1">
        <v>10</v>
      </c>
      <c r="B4" s="2">
        <v>86.538461538461547</v>
      </c>
      <c r="L4" s="1">
        <v>10</v>
      </c>
      <c r="M4" s="1">
        <v>45</v>
      </c>
      <c r="X4" s="1">
        <v>29</v>
      </c>
      <c r="Y4" s="2">
        <v>68.965517241379317</v>
      </c>
      <c r="AJ4" s="1">
        <v>62</v>
      </c>
      <c r="AK4" s="1">
        <v>17</v>
      </c>
    </row>
    <row r="5" spans="1:37">
      <c r="A5" s="1">
        <v>20</v>
      </c>
      <c r="B5" s="2">
        <v>28.333333333333332</v>
      </c>
      <c r="L5" s="1">
        <v>20</v>
      </c>
      <c r="M5" s="1">
        <v>17</v>
      </c>
      <c r="X5" s="1">
        <v>30</v>
      </c>
      <c r="Y5" s="2">
        <v>83.333333333333343</v>
      </c>
      <c r="AJ5" s="1">
        <v>38</v>
      </c>
      <c r="AK5" s="1">
        <v>36</v>
      </c>
    </row>
    <row r="6" spans="1:37">
      <c r="A6" s="1">
        <v>20</v>
      </c>
      <c r="B6" s="2">
        <v>94.73684210526315</v>
      </c>
      <c r="L6" s="1">
        <v>20</v>
      </c>
      <c r="M6" s="1">
        <v>36</v>
      </c>
      <c r="X6" s="1">
        <v>30</v>
      </c>
      <c r="Y6" s="2">
        <v>90</v>
      </c>
      <c r="AJ6" s="1">
        <v>56</v>
      </c>
      <c r="AK6" s="1">
        <v>7</v>
      </c>
    </row>
    <row r="7" spans="1:37">
      <c r="A7" s="1">
        <v>20</v>
      </c>
      <c r="B7" s="2">
        <v>0</v>
      </c>
      <c r="L7" s="1">
        <v>20</v>
      </c>
      <c r="M7" s="1">
        <v>0</v>
      </c>
      <c r="X7" s="1">
        <v>33</v>
      </c>
      <c r="Y7" s="2">
        <v>78.787878787878782</v>
      </c>
      <c r="AJ7" s="1">
        <v>42</v>
      </c>
      <c r="AK7" s="1">
        <v>33</v>
      </c>
    </row>
    <row r="8" spans="1:37">
      <c r="A8" s="1">
        <v>30</v>
      </c>
      <c r="B8" s="2">
        <v>27.419354838709676</v>
      </c>
      <c r="L8" s="1">
        <v>30</v>
      </c>
      <c r="M8" s="1">
        <v>20</v>
      </c>
      <c r="X8" s="1">
        <v>33</v>
      </c>
      <c r="Y8" s="2">
        <v>0</v>
      </c>
      <c r="AJ8" s="1">
        <v>48</v>
      </c>
      <c r="AK8" s="1">
        <v>45</v>
      </c>
    </row>
    <row r="9" spans="1:37">
      <c r="A9" s="1">
        <v>30</v>
      </c>
      <c r="B9" s="2">
        <v>68.965517241379317</v>
      </c>
      <c r="L9" s="1">
        <v>30</v>
      </c>
      <c r="M9" s="1">
        <v>17</v>
      </c>
      <c r="X9" s="1">
        <v>33</v>
      </c>
      <c r="Y9" s="2">
        <v>90.909090909090907</v>
      </c>
      <c r="AJ9" s="1">
        <v>46</v>
      </c>
      <c r="AK9" s="1">
        <v>0</v>
      </c>
    </row>
    <row r="10" spans="1:37">
      <c r="A10" s="1">
        <v>35</v>
      </c>
      <c r="B10" s="2">
        <v>4.8780487804878048</v>
      </c>
      <c r="L10" s="1">
        <v>35</v>
      </c>
      <c r="M10" s="1">
        <v>30</v>
      </c>
      <c r="X10" s="1">
        <v>34</v>
      </c>
      <c r="Y10" s="2">
        <v>0</v>
      </c>
      <c r="AJ10" s="1">
        <v>59</v>
      </c>
      <c r="AK10" s="1">
        <v>37</v>
      </c>
    </row>
    <row r="11" spans="1:37">
      <c r="A11" s="1">
        <v>35</v>
      </c>
      <c r="B11" s="2">
        <v>83.333333333333343</v>
      </c>
      <c r="L11" s="1">
        <v>35</v>
      </c>
      <c r="M11" s="1">
        <v>4</v>
      </c>
      <c r="X11" s="1">
        <v>35</v>
      </c>
      <c r="Y11" s="2">
        <v>68.571428571428569</v>
      </c>
      <c r="AJ11" s="1">
        <v>74</v>
      </c>
      <c r="AK11" s="1">
        <v>0</v>
      </c>
    </row>
    <row r="12" spans="1:37">
      <c r="A12" s="1">
        <v>40</v>
      </c>
      <c r="B12" s="2">
        <v>71.428571428571431</v>
      </c>
      <c r="L12" s="1">
        <v>40</v>
      </c>
      <c r="M12" s="1">
        <v>0</v>
      </c>
      <c r="X12" s="1">
        <v>35</v>
      </c>
      <c r="Y12" s="2">
        <v>34.285714285714285</v>
      </c>
      <c r="AJ12" s="1">
        <v>48</v>
      </c>
      <c r="AK12" s="1">
        <v>13</v>
      </c>
    </row>
    <row r="13" spans="1:37">
      <c r="A13" s="1">
        <v>40</v>
      </c>
      <c r="B13" s="2">
        <v>0</v>
      </c>
      <c r="L13" s="1">
        <v>40</v>
      </c>
      <c r="M13" s="1">
        <v>35</v>
      </c>
      <c r="X13" s="1">
        <v>36</v>
      </c>
      <c r="Y13" s="2">
        <v>100</v>
      </c>
      <c r="AJ13" s="1">
        <v>82</v>
      </c>
      <c r="AK13" s="1">
        <v>4</v>
      </c>
    </row>
    <row r="14" spans="1:37">
      <c r="A14" s="1">
        <v>45</v>
      </c>
      <c r="B14" s="2">
        <v>93.75</v>
      </c>
      <c r="L14" s="1">
        <v>45</v>
      </c>
      <c r="M14" s="1">
        <v>34</v>
      </c>
      <c r="X14" s="1">
        <v>36</v>
      </c>
      <c r="Y14" s="2">
        <v>0</v>
      </c>
      <c r="AJ14" s="1">
        <v>49</v>
      </c>
      <c r="AK14" s="1">
        <v>35</v>
      </c>
    </row>
    <row r="15" spans="1:37">
      <c r="A15" s="1">
        <v>45</v>
      </c>
      <c r="B15" s="2">
        <v>69.767441860465112</v>
      </c>
      <c r="L15" s="1">
        <v>45</v>
      </c>
      <c r="M15" s="1">
        <v>7</v>
      </c>
      <c r="X15" s="1">
        <v>36</v>
      </c>
      <c r="Y15" s="2">
        <v>83.333333333333343</v>
      </c>
      <c r="AJ15" s="1">
        <v>45</v>
      </c>
      <c r="AK15" s="1">
        <v>19</v>
      </c>
    </row>
    <row r="16" spans="1:37">
      <c r="A16" s="1">
        <v>45</v>
      </c>
      <c r="B16" s="2">
        <v>14.583333333333334</v>
      </c>
      <c r="L16" s="1">
        <v>45</v>
      </c>
      <c r="M16" s="1">
        <v>30</v>
      </c>
      <c r="X16" s="1">
        <v>36</v>
      </c>
      <c r="Y16" s="2">
        <v>94.444444444444443</v>
      </c>
      <c r="AJ16" s="1">
        <v>36</v>
      </c>
      <c r="AK16" s="1">
        <v>36</v>
      </c>
    </row>
    <row r="17" spans="1:37">
      <c r="A17" s="1">
        <v>45</v>
      </c>
      <c r="B17" s="2">
        <v>94.444444444444443</v>
      </c>
      <c r="L17" s="1">
        <v>45</v>
      </c>
      <c r="M17" s="1">
        <v>45</v>
      </c>
      <c r="X17" s="1">
        <v>36</v>
      </c>
      <c r="Y17" s="2">
        <v>41.666666666666671</v>
      </c>
      <c r="AJ17" s="1">
        <v>52</v>
      </c>
      <c r="AK17" s="1">
        <v>45</v>
      </c>
    </row>
    <row r="18" spans="1:37">
      <c r="A18" s="1">
        <v>50</v>
      </c>
      <c r="B18" s="2">
        <v>78.571428571428569</v>
      </c>
      <c r="L18" s="1">
        <v>50</v>
      </c>
      <c r="M18" s="1">
        <v>24</v>
      </c>
      <c r="X18" s="1">
        <v>38</v>
      </c>
      <c r="Y18" s="2">
        <v>94.73684210526315</v>
      </c>
      <c r="AJ18" s="1">
        <v>62</v>
      </c>
      <c r="AK18" s="1">
        <v>53</v>
      </c>
    </row>
    <row r="19" spans="1:37">
      <c r="A19" s="1">
        <v>50</v>
      </c>
      <c r="B19" s="2">
        <v>68.571428571428569</v>
      </c>
      <c r="C19" s="4">
        <f>AVERAGE(B2:B19)</f>
        <v>53.362966877078847</v>
      </c>
      <c r="L19" s="1">
        <v>50</v>
      </c>
      <c r="M19" s="1">
        <v>33</v>
      </c>
      <c r="N19" s="4">
        <f>AVERAGE(M2:M19)</f>
        <v>23.388888888888889</v>
      </c>
      <c r="X19" s="1">
        <v>38</v>
      </c>
      <c r="Y19" s="2">
        <v>78.94736842105263</v>
      </c>
      <c r="AJ19" s="1">
        <v>43</v>
      </c>
      <c r="AK19" s="1">
        <v>30</v>
      </c>
    </row>
    <row r="20" spans="1:37">
      <c r="A20" s="1">
        <v>56</v>
      </c>
      <c r="B20" s="2">
        <v>69.230769230769226</v>
      </c>
      <c r="L20" s="1">
        <v>56</v>
      </c>
      <c r="M20" s="1">
        <v>27</v>
      </c>
      <c r="X20" s="1">
        <v>39</v>
      </c>
      <c r="Y20" s="2">
        <v>69.230769230769226</v>
      </c>
      <c r="AJ20" s="1">
        <v>43</v>
      </c>
      <c r="AK20" s="1">
        <v>13</v>
      </c>
    </row>
    <row r="21" spans="1:37">
      <c r="A21" s="1">
        <v>60</v>
      </c>
      <c r="B21" s="2">
        <v>83.636363636363626</v>
      </c>
      <c r="L21" s="1">
        <v>60</v>
      </c>
      <c r="M21" s="1">
        <v>46</v>
      </c>
      <c r="X21" s="1">
        <v>40</v>
      </c>
      <c r="Y21" s="2">
        <v>62.5</v>
      </c>
      <c r="AJ21" s="1">
        <v>29</v>
      </c>
      <c r="AK21" s="1">
        <v>20</v>
      </c>
    </row>
    <row r="22" spans="1:37">
      <c r="A22" s="1">
        <v>65</v>
      </c>
      <c r="B22" s="2">
        <v>42.222222222222221</v>
      </c>
      <c r="L22" s="1">
        <v>65</v>
      </c>
      <c r="M22" s="1">
        <v>30</v>
      </c>
      <c r="X22" s="1">
        <v>40</v>
      </c>
      <c r="Y22" s="2">
        <v>30</v>
      </c>
      <c r="AJ22" s="1">
        <v>39</v>
      </c>
      <c r="AK22" s="1">
        <v>27</v>
      </c>
    </row>
    <row r="23" spans="1:37">
      <c r="A23" s="1">
        <v>65</v>
      </c>
      <c r="B23" s="2">
        <v>0</v>
      </c>
      <c r="L23" s="1">
        <v>65</v>
      </c>
      <c r="M23" s="1">
        <v>0</v>
      </c>
      <c r="X23" s="1">
        <v>40</v>
      </c>
      <c r="Y23" s="2">
        <v>55.000000000000007</v>
      </c>
      <c r="AJ23" s="1">
        <v>26</v>
      </c>
      <c r="AK23" s="1">
        <v>15</v>
      </c>
    </row>
    <row r="24" spans="1:37">
      <c r="A24" s="1">
        <v>65</v>
      </c>
      <c r="B24" s="2">
        <v>0</v>
      </c>
      <c r="L24" s="1">
        <v>65</v>
      </c>
      <c r="M24" s="1">
        <v>25</v>
      </c>
      <c r="X24" s="1">
        <v>40</v>
      </c>
      <c r="Y24" s="2">
        <v>50</v>
      </c>
      <c r="AJ24" s="1">
        <v>35</v>
      </c>
      <c r="AK24" s="1">
        <v>24</v>
      </c>
    </row>
    <row r="25" spans="1:37">
      <c r="A25" s="1">
        <v>65</v>
      </c>
      <c r="B25" s="2">
        <v>83.333333333333343</v>
      </c>
      <c r="L25" s="1">
        <v>65</v>
      </c>
      <c r="M25" s="1">
        <v>0</v>
      </c>
      <c r="X25" s="1">
        <v>40</v>
      </c>
      <c r="Y25" s="2">
        <v>70</v>
      </c>
      <c r="AJ25" s="1">
        <v>34</v>
      </c>
      <c r="AK25" s="1">
        <v>0</v>
      </c>
    </row>
    <row r="26" spans="1:37">
      <c r="A26" s="1">
        <v>65</v>
      </c>
      <c r="B26" s="2">
        <v>90.909090909090907</v>
      </c>
      <c r="L26" s="1">
        <v>65</v>
      </c>
      <c r="M26" s="1">
        <v>19</v>
      </c>
      <c r="X26" s="1">
        <v>41</v>
      </c>
      <c r="Y26" s="2">
        <v>0</v>
      </c>
      <c r="AJ26" s="1">
        <v>43</v>
      </c>
      <c r="AK26" s="1">
        <v>0</v>
      </c>
    </row>
    <row r="27" spans="1:37">
      <c r="A27" s="1">
        <v>70</v>
      </c>
      <c r="B27" s="2">
        <v>32.558139534883722</v>
      </c>
      <c r="L27" s="1">
        <v>70</v>
      </c>
      <c r="M27" s="1">
        <v>30</v>
      </c>
      <c r="X27" s="1">
        <v>41</v>
      </c>
      <c r="Y27" s="2">
        <v>63.414634146341463</v>
      </c>
      <c r="AJ27" s="1">
        <v>36</v>
      </c>
      <c r="AK27" s="1">
        <v>0</v>
      </c>
    </row>
    <row r="28" spans="1:37">
      <c r="A28" s="1">
        <v>70</v>
      </c>
      <c r="B28" s="4">
        <v>78.94736842105263</v>
      </c>
      <c r="L28" s="1">
        <v>70</v>
      </c>
      <c r="M28" s="1">
        <v>14</v>
      </c>
      <c r="X28" s="1">
        <v>42</v>
      </c>
      <c r="Y28" s="2">
        <v>78.571428571428569</v>
      </c>
      <c r="AJ28" s="1">
        <v>41</v>
      </c>
      <c r="AK28" s="1">
        <v>0</v>
      </c>
    </row>
    <row r="29" spans="1:37">
      <c r="A29" s="1">
        <v>75</v>
      </c>
      <c r="B29" s="2">
        <v>62.5</v>
      </c>
      <c r="L29" s="1">
        <v>75</v>
      </c>
      <c r="M29" s="1">
        <v>10</v>
      </c>
      <c r="X29" s="1">
        <v>42</v>
      </c>
      <c r="Y29" s="2">
        <v>73.80952380952381</v>
      </c>
      <c r="AJ29" s="1">
        <v>40</v>
      </c>
      <c r="AK29" s="1">
        <v>25</v>
      </c>
    </row>
    <row r="30" spans="1:37">
      <c r="A30" s="1">
        <v>75</v>
      </c>
      <c r="B30" s="2">
        <v>18.518518518518519</v>
      </c>
      <c r="L30" s="1">
        <v>75</v>
      </c>
      <c r="M30" s="1">
        <v>25</v>
      </c>
      <c r="X30" s="1">
        <v>42</v>
      </c>
      <c r="Y30" s="2">
        <v>11.904761904761903</v>
      </c>
      <c r="AJ30" s="1">
        <v>55</v>
      </c>
      <c r="AK30" s="1">
        <v>46</v>
      </c>
    </row>
    <row r="31" spans="1:37">
      <c r="A31" s="1">
        <v>80</v>
      </c>
      <c r="B31" s="2">
        <v>55.000000000000007</v>
      </c>
      <c r="L31" s="1">
        <v>80</v>
      </c>
      <c r="M31" s="1">
        <v>22</v>
      </c>
      <c r="X31" s="1">
        <v>43</v>
      </c>
      <c r="Y31" s="2">
        <v>69.767441860465112</v>
      </c>
      <c r="AJ31" s="1">
        <v>42</v>
      </c>
      <c r="AK31" s="1">
        <v>31</v>
      </c>
    </row>
    <row r="32" spans="1:37">
      <c r="A32" s="1">
        <v>80</v>
      </c>
      <c r="B32" s="4">
        <v>34.285714285714285</v>
      </c>
      <c r="L32" s="1">
        <v>80</v>
      </c>
      <c r="M32" s="1">
        <v>12</v>
      </c>
      <c r="X32" s="1">
        <v>43</v>
      </c>
      <c r="Y32" s="2">
        <v>30.232558139534881</v>
      </c>
      <c r="AJ32" s="1">
        <v>33</v>
      </c>
      <c r="AK32" s="1">
        <v>26</v>
      </c>
    </row>
    <row r="33" spans="1:37">
      <c r="A33" s="1">
        <v>80</v>
      </c>
      <c r="B33" s="4">
        <v>18.518518518518519</v>
      </c>
      <c r="L33" s="1">
        <v>80</v>
      </c>
      <c r="M33" s="1">
        <v>5</v>
      </c>
      <c r="X33" s="1">
        <v>43</v>
      </c>
      <c r="Y33" s="2">
        <v>0</v>
      </c>
      <c r="AJ33" s="1">
        <v>63</v>
      </c>
      <c r="AK33" s="1">
        <v>9</v>
      </c>
    </row>
    <row r="34" spans="1:37">
      <c r="A34" s="1">
        <v>85</v>
      </c>
      <c r="B34" s="2">
        <v>100</v>
      </c>
      <c r="L34" s="1">
        <v>85</v>
      </c>
      <c r="M34" s="1">
        <v>42</v>
      </c>
      <c r="X34" s="1">
        <v>43</v>
      </c>
      <c r="Y34" s="2">
        <v>32.558139534883722</v>
      </c>
      <c r="AJ34" s="1">
        <v>36</v>
      </c>
      <c r="AK34" s="1">
        <v>30</v>
      </c>
    </row>
    <row r="35" spans="1:37">
      <c r="A35" s="1">
        <v>85</v>
      </c>
      <c r="B35" s="2">
        <v>60</v>
      </c>
      <c r="L35" s="1">
        <v>85</v>
      </c>
      <c r="M35" s="1">
        <v>26</v>
      </c>
      <c r="X35" s="1">
        <v>43</v>
      </c>
      <c r="Y35" s="2">
        <v>6.9767441860465116</v>
      </c>
      <c r="AJ35" s="1">
        <v>61</v>
      </c>
      <c r="AK35" s="1">
        <v>8</v>
      </c>
    </row>
    <row r="36" spans="1:37">
      <c r="A36" s="1">
        <v>85</v>
      </c>
      <c r="B36" s="2">
        <v>63.414634146341463</v>
      </c>
      <c r="L36" s="1">
        <v>85</v>
      </c>
      <c r="M36" s="1">
        <v>36</v>
      </c>
      <c r="X36" s="1">
        <v>44</v>
      </c>
      <c r="Y36" s="2">
        <v>0</v>
      </c>
      <c r="AJ36" s="1">
        <v>43</v>
      </c>
      <c r="AK36" s="1">
        <v>14</v>
      </c>
    </row>
    <row r="37" spans="1:37">
      <c r="A37" s="1">
        <v>88</v>
      </c>
      <c r="B37" s="2">
        <v>45.070422535211272</v>
      </c>
      <c r="L37" s="1">
        <v>88</v>
      </c>
      <c r="M37" s="1">
        <v>32</v>
      </c>
      <c r="X37" s="1">
        <v>45</v>
      </c>
      <c r="Y37" s="2">
        <v>42.222222222222221</v>
      </c>
      <c r="AJ37" s="1">
        <v>67</v>
      </c>
      <c r="AK37" s="1">
        <v>5</v>
      </c>
    </row>
    <row r="38" spans="1:37">
      <c r="A38" s="1">
        <v>90</v>
      </c>
      <c r="B38" s="2">
        <v>14.285714285714285</v>
      </c>
      <c r="L38" s="1">
        <v>90</v>
      </c>
      <c r="M38" s="1">
        <v>9</v>
      </c>
      <c r="X38" s="1">
        <v>46</v>
      </c>
      <c r="Y38" s="2">
        <v>0</v>
      </c>
      <c r="AJ38" s="1">
        <v>48</v>
      </c>
      <c r="AK38" s="1">
        <v>0</v>
      </c>
    </row>
    <row r="39" spans="1:37">
      <c r="A39" s="1">
        <v>95</v>
      </c>
      <c r="B39" s="2">
        <v>57.692307692307686</v>
      </c>
      <c r="L39" s="1">
        <v>95</v>
      </c>
      <c r="M39" s="1">
        <v>8</v>
      </c>
      <c r="X39" s="1">
        <v>48</v>
      </c>
      <c r="Y39" s="2">
        <v>93.75</v>
      </c>
      <c r="AJ39" s="1">
        <v>70</v>
      </c>
      <c r="AK39" s="1">
        <v>42</v>
      </c>
    </row>
    <row r="40" spans="1:37">
      <c r="A40" s="1">
        <v>95</v>
      </c>
      <c r="B40" s="2">
        <v>13.114754098360656</v>
      </c>
      <c r="L40" s="1">
        <v>95</v>
      </c>
      <c r="M40" s="1">
        <v>12</v>
      </c>
      <c r="X40" s="1">
        <v>48</v>
      </c>
      <c r="Y40" s="2">
        <v>27.083333333333332</v>
      </c>
      <c r="AJ40" s="1">
        <v>55</v>
      </c>
      <c r="AK40" s="1">
        <v>7</v>
      </c>
    </row>
    <row r="41" spans="1:37">
      <c r="A41" s="1">
        <v>95</v>
      </c>
      <c r="B41" s="2">
        <v>30</v>
      </c>
      <c r="L41" s="1">
        <v>95</v>
      </c>
      <c r="M41" s="1">
        <v>15</v>
      </c>
      <c r="X41" s="1">
        <v>48</v>
      </c>
      <c r="Y41" s="2">
        <v>0</v>
      </c>
      <c r="AJ41" s="1">
        <v>62</v>
      </c>
      <c r="AK41" s="1">
        <v>0</v>
      </c>
    </row>
    <row r="42" spans="1:37">
      <c r="A42" s="1">
        <v>100</v>
      </c>
      <c r="B42" s="2">
        <v>0</v>
      </c>
      <c r="C42" s="4">
        <f>AVERAGE(B20:B42)</f>
        <v>45.792950929060979</v>
      </c>
      <c r="L42" s="1">
        <v>100</v>
      </c>
      <c r="M42" s="1">
        <v>0</v>
      </c>
      <c r="N42" s="4">
        <f>AVERAGE(M20:M42)</f>
        <v>19.347826086956523</v>
      </c>
      <c r="X42" s="1">
        <v>48</v>
      </c>
      <c r="Y42" s="2">
        <v>14.583333333333334</v>
      </c>
      <c r="AJ42" s="1">
        <v>41</v>
      </c>
      <c r="AK42" s="1">
        <v>26</v>
      </c>
    </row>
    <row r="43" spans="1:37">
      <c r="A43" s="1">
        <v>105</v>
      </c>
      <c r="B43" s="4">
        <v>41.666666666666671</v>
      </c>
      <c r="L43" s="1">
        <v>105</v>
      </c>
      <c r="M43" s="1">
        <v>15</v>
      </c>
      <c r="X43" s="1">
        <v>48</v>
      </c>
      <c r="Y43" s="2">
        <v>60.416666666666664</v>
      </c>
      <c r="AJ43" s="1">
        <v>48</v>
      </c>
      <c r="AK43" s="1">
        <v>7</v>
      </c>
    </row>
    <row r="44" spans="1:37">
      <c r="A44" s="1">
        <v>105</v>
      </c>
      <c r="B44" s="4">
        <v>90</v>
      </c>
      <c r="L44" s="1">
        <v>105</v>
      </c>
      <c r="M44" s="1">
        <v>27</v>
      </c>
      <c r="X44" s="1">
        <v>49</v>
      </c>
      <c r="Y44" s="2">
        <v>71.428571428571431</v>
      </c>
      <c r="AJ44" s="1">
        <v>44</v>
      </c>
      <c r="AK44" s="1">
        <v>0</v>
      </c>
    </row>
    <row r="45" spans="1:37">
      <c r="A45" s="1">
        <v>108</v>
      </c>
      <c r="B45" s="4">
        <v>70</v>
      </c>
      <c r="L45" s="1">
        <v>108</v>
      </c>
      <c r="M45" s="1">
        <v>28</v>
      </c>
      <c r="X45" s="1">
        <v>52</v>
      </c>
      <c r="Y45" s="2">
        <v>86.538461538461547</v>
      </c>
      <c r="AJ45" s="1">
        <v>33</v>
      </c>
      <c r="AK45" s="1">
        <v>0</v>
      </c>
    </row>
    <row r="46" spans="1:37">
      <c r="A46" s="1">
        <v>110</v>
      </c>
      <c r="B46" s="2">
        <v>7.4626865671641784</v>
      </c>
      <c r="L46" s="1">
        <v>110</v>
      </c>
      <c r="M46" s="1">
        <v>29</v>
      </c>
      <c r="X46" s="1">
        <v>54</v>
      </c>
      <c r="Y46" s="2">
        <v>18.518518518518519</v>
      </c>
      <c r="AJ46" s="1">
        <v>40</v>
      </c>
      <c r="AK46" s="1">
        <v>12</v>
      </c>
    </row>
    <row r="47" spans="1:37">
      <c r="A47" s="1">
        <v>110</v>
      </c>
      <c r="B47" s="4">
        <v>60.416666666666664</v>
      </c>
      <c r="L47" s="1">
        <v>110</v>
      </c>
      <c r="M47" s="1">
        <v>5</v>
      </c>
      <c r="X47" s="1">
        <v>55</v>
      </c>
      <c r="Y47" s="2">
        <v>83.636363636363626</v>
      </c>
      <c r="AJ47" s="1">
        <v>30</v>
      </c>
      <c r="AK47" s="1">
        <v>25</v>
      </c>
    </row>
    <row r="48" spans="1:37">
      <c r="A48" s="1">
        <v>115</v>
      </c>
      <c r="B48" s="2">
        <v>73.80952380952381</v>
      </c>
      <c r="L48" s="1">
        <v>115</v>
      </c>
      <c r="M48" s="1">
        <v>31</v>
      </c>
      <c r="X48" s="1">
        <v>55</v>
      </c>
      <c r="Y48" s="2">
        <v>12.727272727272727</v>
      </c>
      <c r="AJ48" s="1">
        <v>40</v>
      </c>
      <c r="AK48" s="1">
        <v>22</v>
      </c>
    </row>
    <row r="49" spans="1:37">
      <c r="A49" s="1">
        <v>120</v>
      </c>
      <c r="B49" s="2">
        <v>27.083333333333332</v>
      </c>
      <c r="L49" s="1">
        <v>120</v>
      </c>
      <c r="M49" s="1">
        <v>13</v>
      </c>
      <c r="X49" s="1">
        <v>56</v>
      </c>
      <c r="Y49" s="2">
        <v>12.5</v>
      </c>
      <c r="AJ49" s="1">
        <v>40</v>
      </c>
      <c r="AK49" s="1">
        <v>20</v>
      </c>
    </row>
    <row r="50" spans="1:37">
      <c r="A50" s="1">
        <v>125</v>
      </c>
      <c r="B50" s="2">
        <v>78.787878787878782</v>
      </c>
      <c r="L50" s="1">
        <v>125</v>
      </c>
      <c r="M50" s="1">
        <v>26</v>
      </c>
      <c r="X50" s="1">
        <v>59</v>
      </c>
      <c r="Y50" s="2">
        <v>62.711864406779661</v>
      </c>
      <c r="AJ50" s="1">
        <v>54</v>
      </c>
      <c r="AK50" s="1">
        <v>10</v>
      </c>
    </row>
    <row r="51" spans="1:37">
      <c r="A51" s="1">
        <v>130</v>
      </c>
      <c r="B51" s="2">
        <v>0</v>
      </c>
      <c r="L51" s="1">
        <v>130</v>
      </c>
      <c r="M51" s="1">
        <v>0</v>
      </c>
      <c r="X51" s="1">
        <v>60</v>
      </c>
      <c r="Y51" s="2">
        <v>28.333333333333332</v>
      </c>
      <c r="AJ51" s="1">
        <v>42</v>
      </c>
      <c r="AK51" s="1">
        <v>5</v>
      </c>
    </row>
    <row r="52" spans="1:37">
      <c r="A52" s="1">
        <v>145</v>
      </c>
      <c r="B52" s="2">
        <v>50</v>
      </c>
      <c r="L52" s="1">
        <v>145</v>
      </c>
      <c r="M52" s="1">
        <v>20</v>
      </c>
      <c r="X52" s="1">
        <v>61</v>
      </c>
      <c r="Y52" s="2">
        <v>13.114754098360656</v>
      </c>
      <c r="AJ52" s="1">
        <v>33</v>
      </c>
      <c r="AK52" s="1">
        <v>30</v>
      </c>
    </row>
    <row r="53" spans="1:37">
      <c r="A53" s="1">
        <v>150</v>
      </c>
      <c r="B53" s="2">
        <v>11.904761904761903</v>
      </c>
      <c r="C53" s="4">
        <f>AVERAGE(B43:B53)</f>
        <v>46.46650161236321</v>
      </c>
      <c r="L53" s="1">
        <v>150</v>
      </c>
      <c r="M53" s="1">
        <v>5</v>
      </c>
      <c r="N53" s="4">
        <f>AVERAGE(M43:M53)</f>
        <v>18.09090909090909</v>
      </c>
      <c r="X53" s="1">
        <v>62</v>
      </c>
      <c r="Y53" s="2">
        <v>27.419354838709676</v>
      </c>
      <c r="AJ53" s="1">
        <v>71</v>
      </c>
      <c r="AK53" s="1">
        <v>32</v>
      </c>
    </row>
    <row r="54" spans="1:37">
      <c r="A54" s="1">
        <v>175</v>
      </c>
      <c r="B54" s="2">
        <v>85.483870967741936</v>
      </c>
      <c r="C54" s="4"/>
      <c r="L54" s="1">
        <v>175</v>
      </c>
      <c r="M54" s="1">
        <v>53</v>
      </c>
      <c r="X54" s="1">
        <v>62</v>
      </c>
      <c r="Y54" s="2">
        <v>85.483870967741936</v>
      </c>
      <c r="AJ54" s="1">
        <v>36</v>
      </c>
      <c r="AK54" s="1">
        <v>34</v>
      </c>
    </row>
    <row r="55" spans="1:37">
      <c r="A55" s="1">
        <v>205</v>
      </c>
      <c r="B55" s="2">
        <v>0</v>
      </c>
      <c r="L55" s="1">
        <v>205</v>
      </c>
      <c r="M55" s="1">
        <v>0</v>
      </c>
      <c r="X55" s="1">
        <v>62</v>
      </c>
      <c r="Y55" s="2">
        <v>0</v>
      </c>
      <c r="AJ55" s="1">
        <v>38</v>
      </c>
      <c r="AK55" s="1">
        <v>30</v>
      </c>
    </row>
    <row r="56" spans="1:37">
      <c r="A56" s="1">
        <v>205</v>
      </c>
      <c r="B56" s="2">
        <v>0</v>
      </c>
      <c r="L56" s="1">
        <v>205</v>
      </c>
      <c r="M56" s="1">
        <v>0</v>
      </c>
      <c r="X56" s="1">
        <v>63</v>
      </c>
      <c r="Y56" s="2">
        <v>14.285714285714285</v>
      </c>
      <c r="AJ56" s="1">
        <v>35</v>
      </c>
      <c r="AK56" s="1">
        <v>12</v>
      </c>
    </row>
    <row r="57" spans="1:37">
      <c r="A57" s="1">
        <v>210</v>
      </c>
      <c r="B57" s="2">
        <v>12.727272727272727</v>
      </c>
      <c r="L57" s="1">
        <v>210</v>
      </c>
      <c r="M57" s="1">
        <v>7</v>
      </c>
      <c r="X57" s="1">
        <v>67</v>
      </c>
      <c r="Y57" s="2">
        <v>7.4626865671641784</v>
      </c>
      <c r="AJ57" s="1">
        <v>40</v>
      </c>
      <c r="AK57" s="1">
        <v>28</v>
      </c>
    </row>
    <row r="58" spans="1:37">
      <c r="A58" s="1">
        <v>220</v>
      </c>
      <c r="B58" s="2">
        <v>0</v>
      </c>
      <c r="L58" s="1">
        <v>220</v>
      </c>
      <c r="M58" s="1">
        <v>0</v>
      </c>
      <c r="X58" s="1">
        <v>70</v>
      </c>
      <c r="Y58" s="2">
        <v>60</v>
      </c>
      <c r="AJ58" s="1">
        <v>43</v>
      </c>
      <c r="AK58" s="1">
        <v>3</v>
      </c>
    </row>
    <row r="59" spans="1:37">
      <c r="A59" s="1">
        <v>235</v>
      </c>
      <c r="B59" s="4">
        <v>6.9767441860465116</v>
      </c>
      <c r="L59" s="1">
        <v>235</v>
      </c>
      <c r="M59" s="1">
        <v>3</v>
      </c>
      <c r="X59" s="1">
        <v>71</v>
      </c>
      <c r="Y59" s="2">
        <v>45.070422535211272</v>
      </c>
      <c r="AJ59" s="1">
        <v>36</v>
      </c>
      <c r="AK59" s="1">
        <v>15</v>
      </c>
    </row>
    <row r="60" spans="1:37">
      <c r="A60" s="1">
        <v>245</v>
      </c>
      <c r="B60" s="2">
        <v>0</v>
      </c>
      <c r="L60" s="1">
        <v>245</v>
      </c>
      <c r="M60" s="1">
        <v>0</v>
      </c>
      <c r="X60" s="1">
        <v>74</v>
      </c>
      <c r="Y60" s="2">
        <v>0</v>
      </c>
      <c r="AJ60" s="1">
        <v>48</v>
      </c>
      <c r="AK60" s="1">
        <v>29</v>
      </c>
    </row>
    <row r="61" spans="1:37">
      <c r="A61" s="1">
        <v>260</v>
      </c>
      <c r="B61" s="2">
        <v>30.232558139534881</v>
      </c>
      <c r="C61" s="4">
        <f>AVERAGE(B55:B61)</f>
        <v>7.133796436122017</v>
      </c>
      <c r="L61" s="1">
        <v>260</v>
      </c>
      <c r="M61" s="1">
        <v>13</v>
      </c>
      <c r="N61" s="4">
        <f>AVERAGE(M55:M61)</f>
        <v>3.2857142857142856</v>
      </c>
      <c r="X61" s="1">
        <v>82</v>
      </c>
      <c r="Y61" s="2">
        <v>4.8780487804878048</v>
      </c>
      <c r="AJ61" s="1">
        <v>30</v>
      </c>
      <c r="AK61" s="1">
        <v>27</v>
      </c>
    </row>
    <row r="62" spans="1:37">
      <c r="AJ62" s="1">
        <v>27</v>
      </c>
      <c r="AK62" s="1">
        <v>5</v>
      </c>
    </row>
    <row r="71" spans="2:15">
      <c r="N71" s="1" t="s">
        <v>45</v>
      </c>
      <c r="O71" s="1" t="s">
        <v>3</v>
      </c>
    </row>
    <row r="72" spans="2:15">
      <c r="B72" s="1" t="s">
        <v>46</v>
      </c>
      <c r="C72" s="1" t="s">
        <v>47</v>
      </c>
      <c r="N72" s="1">
        <v>2</v>
      </c>
      <c r="O72" s="2">
        <v>83.636363636363626</v>
      </c>
    </row>
    <row r="73" spans="2:15">
      <c r="B73" s="1">
        <v>2</v>
      </c>
      <c r="C73" s="2">
        <v>83.636363636363626</v>
      </c>
      <c r="N73" s="1">
        <v>2</v>
      </c>
      <c r="O73" s="2">
        <v>94.444444444444443</v>
      </c>
    </row>
    <row r="74" spans="2:15">
      <c r="B74" s="1">
        <v>2</v>
      </c>
      <c r="C74" s="2">
        <v>94.444444444444443</v>
      </c>
      <c r="N74" s="1">
        <v>3</v>
      </c>
      <c r="O74" s="2">
        <v>100</v>
      </c>
    </row>
    <row r="75" spans="2:15">
      <c r="B75" s="1">
        <v>3</v>
      </c>
      <c r="C75" s="2">
        <v>100</v>
      </c>
      <c r="N75" s="1">
        <v>1.5</v>
      </c>
      <c r="O75" s="2">
        <v>62.711864406779661</v>
      </c>
    </row>
    <row r="76" spans="2:15">
      <c r="B76" s="1">
        <v>1.5</v>
      </c>
      <c r="C76" s="2">
        <v>62.711864406779661</v>
      </c>
      <c r="N76" s="1">
        <v>1.5</v>
      </c>
      <c r="O76" s="2">
        <v>69.767441860465112</v>
      </c>
    </row>
    <row r="77" spans="2:15">
      <c r="B77" s="1">
        <v>1.5</v>
      </c>
      <c r="C77" s="2">
        <v>69.767441860465112</v>
      </c>
      <c r="N77" s="1">
        <v>1.5</v>
      </c>
      <c r="O77" s="2">
        <v>68.571428571428569</v>
      </c>
    </row>
    <row r="78" spans="2:15">
      <c r="B78" s="1">
        <v>1.5</v>
      </c>
      <c r="C78" s="2">
        <v>68.571428571428569</v>
      </c>
      <c r="N78" s="1">
        <v>2</v>
      </c>
      <c r="O78" s="2">
        <v>60</v>
      </c>
    </row>
    <row r="79" spans="2:15">
      <c r="B79" s="1">
        <v>2</v>
      </c>
      <c r="C79" s="2">
        <v>60</v>
      </c>
      <c r="N79" s="1">
        <v>2</v>
      </c>
      <c r="O79" s="2">
        <v>83.333333333333343</v>
      </c>
    </row>
    <row r="80" spans="2:15">
      <c r="B80" s="1">
        <v>2</v>
      </c>
      <c r="C80" s="2">
        <v>83.333333333333343</v>
      </c>
      <c r="N80" s="1">
        <v>1.3</v>
      </c>
      <c r="O80" s="2">
        <v>4.8780487804878048</v>
      </c>
    </row>
    <row r="81" spans="2:15">
      <c r="B81" s="1">
        <v>1.3</v>
      </c>
      <c r="C81" s="2">
        <v>4.8780487804878048</v>
      </c>
      <c r="N81" s="1">
        <v>2.5</v>
      </c>
      <c r="O81" s="2">
        <v>18.518518518518519</v>
      </c>
    </row>
    <row r="82" spans="2:15">
      <c r="B82" s="1">
        <v>2.5</v>
      </c>
      <c r="C82" s="2">
        <v>18.518518518518519</v>
      </c>
      <c r="N82" s="1">
        <v>3</v>
      </c>
      <c r="O82" s="2">
        <v>18.518518518518519</v>
      </c>
    </row>
    <row r="83" spans="2:15">
      <c r="B83" s="1">
        <v>3</v>
      </c>
      <c r="C83" s="2">
        <v>18.518518518518519</v>
      </c>
      <c r="N83" s="1">
        <v>1.3</v>
      </c>
      <c r="O83" s="2">
        <v>86.538461538461547</v>
      </c>
    </row>
    <row r="84" spans="2:15">
      <c r="B84" s="1">
        <v>1.3</v>
      </c>
      <c r="C84" s="2">
        <v>86.538461538461547</v>
      </c>
      <c r="N84" s="1">
        <v>4.5</v>
      </c>
      <c r="O84" s="2">
        <v>55.000000000000007</v>
      </c>
    </row>
    <row r="85" spans="2:15">
      <c r="B85" s="1">
        <v>4.5</v>
      </c>
      <c r="C85" s="2">
        <v>55.000000000000007</v>
      </c>
      <c r="N85" s="1">
        <v>2.2000000000000002</v>
      </c>
      <c r="O85" s="2">
        <v>94.73684210526315</v>
      </c>
    </row>
    <row r="86" spans="2:15">
      <c r="B86" s="1">
        <v>2.2000000000000002</v>
      </c>
      <c r="C86" s="2">
        <v>94.73684210526315</v>
      </c>
      <c r="N86" s="1">
        <v>1.4</v>
      </c>
      <c r="O86" s="2">
        <v>28.333333333333332</v>
      </c>
    </row>
    <row r="87" spans="2:15">
      <c r="B87" s="1">
        <v>1.4</v>
      </c>
      <c r="C87" s="2">
        <v>28.333333333333332</v>
      </c>
      <c r="N87" s="1">
        <v>2</v>
      </c>
      <c r="O87" s="2">
        <v>12.5</v>
      </c>
    </row>
    <row r="88" spans="2:15">
      <c r="B88" s="1">
        <v>2</v>
      </c>
      <c r="C88" s="2">
        <v>12.5</v>
      </c>
      <c r="N88" s="12">
        <v>0</v>
      </c>
      <c r="O88" s="2">
        <v>0</v>
      </c>
    </row>
    <row r="89" spans="2:15">
      <c r="B89" s="1">
        <v>1</v>
      </c>
      <c r="C89" s="2">
        <v>27.083333333333332</v>
      </c>
      <c r="N89" s="12">
        <v>0</v>
      </c>
      <c r="O89" s="2">
        <v>30.232558139534881</v>
      </c>
    </row>
    <row r="90" spans="2:15">
      <c r="B90" s="1">
        <v>1</v>
      </c>
      <c r="C90" s="2">
        <v>42.222222222222221</v>
      </c>
      <c r="N90" s="12">
        <v>0</v>
      </c>
      <c r="O90" s="2">
        <v>0</v>
      </c>
    </row>
    <row r="91" spans="2:15">
      <c r="B91" s="1">
        <v>1</v>
      </c>
      <c r="C91" s="2">
        <v>69.230769230769226</v>
      </c>
      <c r="N91" s="12">
        <v>0</v>
      </c>
      <c r="O91" s="2">
        <v>0</v>
      </c>
    </row>
    <row r="92" spans="2:15">
      <c r="B92" s="1">
        <v>1</v>
      </c>
      <c r="C92" s="2">
        <v>0</v>
      </c>
      <c r="N92" s="12">
        <v>0</v>
      </c>
      <c r="O92" s="2">
        <v>0</v>
      </c>
    </row>
    <row r="93" spans="2:15">
      <c r="B93" s="1">
        <v>1</v>
      </c>
      <c r="C93" s="2">
        <v>7.4626865671641784</v>
      </c>
      <c r="N93" s="12">
        <v>0</v>
      </c>
      <c r="O93" s="2">
        <v>85.483870967741936</v>
      </c>
    </row>
    <row r="94" spans="2:15">
      <c r="B94" s="1">
        <v>1</v>
      </c>
      <c r="C94" s="2">
        <v>0</v>
      </c>
      <c r="N94" s="12">
        <v>0</v>
      </c>
      <c r="O94" s="2">
        <v>12.727272727272727</v>
      </c>
    </row>
    <row r="95" spans="2:15">
      <c r="B95" s="1">
        <v>1</v>
      </c>
      <c r="C95" s="2">
        <v>50</v>
      </c>
      <c r="N95" s="12">
        <v>0</v>
      </c>
      <c r="O95" s="2">
        <v>6.9767441860465116</v>
      </c>
    </row>
    <row r="96" spans="2:15">
      <c r="B96" s="1">
        <v>1</v>
      </c>
      <c r="C96" s="2">
        <v>45.070422535211272</v>
      </c>
      <c r="N96" s="12">
        <v>0.5</v>
      </c>
      <c r="O96" s="2">
        <v>0</v>
      </c>
    </row>
    <row r="97" spans="2:15">
      <c r="B97" s="1">
        <v>1</v>
      </c>
      <c r="C97" s="2">
        <v>60.416666666666664</v>
      </c>
      <c r="N97" s="12">
        <v>0.5</v>
      </c>
      <c r="O97" s="2">
        <v>62.5</v>
      </c>
    </row>
    <row r="98" spans="2:15">
      <c r="B98" s="1">
        <v>1</v>
      </c>
      <c r="C98" s="2">
        <v>93.75</v>
      </c>
      <c r="N98" s="12">
        <v>0.5</v>
      </c>
      <c r="O98" s="2">
        <v>73.80952380952381</v>
      </c>
    </row>
    <row r="99" spans="2:15">
      <c r="B99" s="1">
        <v>1</v>
      </c>
      <c r="C99" s="2">
        <v>57.692307692307686</v>
      </c>
      <c r="N99" s="12">
        <v>0.5</v>
      </c>
      <c r="O99" s="2">
        <v>32.558139534883722</v>
      </c>
    </row>
    <row r="100" spans="2:15">
      <c r="B100" s="1">
        <v>1</v>
      </c>
      <c r="C100" s="2">
        <v>78.787878787878782</v>
      </c>
      <c r="N100" s="12">
        <v>0.5</v>
      </c>
      <c r="O100" s="2">
        <v>0</v>
      </c>
    </row>
    <row r="101" spans="2:15">
      <c r="B101" s="1">
        <v>1</v>
      </c>
      <c r="C101" s="2">
        <v>63.414634146341463</v>
      </c>
      <c r="N101" s="12">
        <v>0.5</v>
      </c>
      <c r="O101" s="2">
        <v>14.583333333333334</v>
      </c>
    </row>
    <row r="102" spans="2:15">
      <c r="B102" s="1">
        <v>1</v>
      </c>
      <c r="C102" s="2">
        <v>30</v>
      </c>
      <c r="N102" s="12">
        <v>0.5</v>
      </c>
      <c r="O102" s="2">
        <v>78.94736842105263</v>
      </c>
    </row>
    <row r="103" spans="2:15">
      <c r="B103" s="1">
        <v>1</v>
      </c>
      <c r="C103" s="2">
        <v>90.909090909090907</v>
      </c>
      <c r="N103" s="12">
        <v>0.5</v>
      </c>
      <c r="O103" s="2">
        <v>34.285714285714285</v>
      </c>
    </row>
    <row r="104" spans="2:15">
      <c r="B104" s="1">
        <v>1</v>
      </c>
      <c r="C104" s="2">
        <v>0</v>
      </c>
      <c r="N104" s="12">
        <v>0.5</v>
      </c>
      <c r="O104" s="2">
        <v>41.666666666666671</v>
      </c>
    </row>
    <row r="105" spans="2:15">
      <c r="B105" s="1">
        <v>1</v>
      </c>
      <c r="C105" s="2">
        <v>0</v>
      </c>
      <c r="N105" s="12">
        <v>0.5</v>
      </c>
      <c r="O105" s="2">
        <v>90</v>
      </c>
    </row>
    <row r="106" spans="2:15">
      <c r="B106" s="12">
        <v>0</v>
      </c>
      <c r="C106" s="2">
        <v>0</v>
      </c>
      <c r="N106" s="12">
        <v>0.33</v>
      </c>
      <c r="O106" s="2">
        <v>68.965517241379317</v>
      </c>
    </row>
    <row r="107" spans="2:15">
      <c r="B107" s="12">
        <v>0</v>
      </c>
      <c r="C107" s="2">
        <v>30.232558139534881</v>
      </c>
      <c r="N107" s="12">
        <v>0.33</v>
      </c>
      <c r="O107" s="2">
        <v>11.904761904761903</v>
      </c>
    </row>
    <row r="108" spans="2:15">
      <c r="B108" s="12">
        <v>0</v>
      </c>
      <c r="C108" s="2">
        <v>0</v>
      </c>
      <c r="N108" s="12">
        <v>0.25</v>
      </c>
      <c r="O108" s="2">
        <v>13.114754098360656</v>
      </c>
    </row>
    <row r="109" spans="2:15">
      <c r="B109" s="12">
        <v>0</v>
      </c>
      <c r="C109" s="2">
        <v>0</v>
      </c>
      <c r="N109" s="12">
        <v>0.25</v>
      </c>
      <c r="O109" s="2">
        <v>70</v>
      </c>
    </row>
    <row r="110" spans="2:15">
      <c r="B110" s="12">
        <v>0</v>
      </c>
      <c r="C110" s="2">
        <v>0</v>
      </c>
      <c r="N110" s="12">
        <v>0.67</v>
      </c>
      <c r="O110" s="2">
        <v>27.419354838709676</v>
      </c>
    </row>
    <row r="111" spans="2:15">
      <c r="B111" s="12">
        <v>0</v>
      </c>
      <c r="C111" s="2">
        <v>85.483870967741936</v>
      </c>
      <c r="N111" s="12">
        <v>0.4</v>
      </c>
      <c r="O111" s="2">
        <v>71.428571428571431</v>
      </c>
    </row>
    <row r="112" spans="2:15">
      <c r="B112" s="12">
        <v>0</v>
      </c>
      <c r="C112" s="2">
        <v>12.727272727272727</v>
      </c>
      <c r="N112" s="12">
        <v>0.71</v>
      </c>
      <c r="O112" s="2">
        <v>78.571428571428569</v>
      </c>
    </row>
    <row r="113" spans="2:15">
      <c r="B113" s="12">
        <v>0</v>
      </c>
      <c r="C113" s="2">
        <v>6.9767441860465116</v>
      </c>
      <c r="N113" s="12">
        <v>0.71</v>
      </c>
      <c r="O113" s="2">
        <v>14.285714285714285</v>
      </c>
    </row>
    <row r="114" spans="2:15">
      <c r="B114" s="12">
        <v>0.5</v>
      </c>
      <c r="C114" s="2">
        <v>0</v>
      </c>
      <c r="N114" s="12">
        <v>0.67</v>
      </c>
      <c r="O114" s="2">
        <v>83.333333333333343</v>
      </c>
    </row>
    <row r="115" spans="2:15">
      <c r="B115" s="12">
        <v>0.5</v>
      </c>
      <c r="C115" s="2">
        <v>62.5</v>
      </c>
    </row>
    <row r="116" spans="2:15">
      <c r="B116" s="12">
        <v>0.5</v>
      </c>
      <c r="C116" s="2">
        <v>73.80952380952381</v>
      </c>
    </row>
    <row r="117" spans="2:15">
      <c r="B117" s="12">
        <v>0.5</v>
      </c>
      <c r="C117" s="2">
        <v>32.558139534883722</v>
      </c>
    </row>
    <row r="118" spans="2:15">
      <c r="B118" s="12">
        <v>0.5</v>
      </c>
      <c r="C118" s="2">
        <v>0</v>
      </c>
    </row>
    <row r="119" spans="2:15">
      <c r="B119" s="12">
        <v>0.5</v>
      </c>
      <c r="C119" s="2">
        <v>14.583333333333334</v>
      </c>
    </row>
    <row r="120" spans="2:15">
      <c r="B120" s="12">
        <v>0.5</v>
      </c>
      <c r="C120" s="2">
        <v>78.94736842105263</v>
      </c>
    </row>
    <row r="121" spans="2:15">
      <c r="B121" s="12">
        <v>0.5</v>
      </c>
      <c r="C121" s="2">
        <v>34.285714285714285</v>
      </c>
    </row>
    <row r="122" spans="2:15">
      <c r="B122" s="12">
        <v>0.5</v>
      </c>
      <c r="C122" s="2">
        <v>41.666666666666671</v>
      </c>
    </row>
    <row r="123" spans="2:15">
      <c r="B123" s="12">
        <v>0.5</v>
      </c>
      <c r="C123" s="2">
        <v>90</v>
      </c>
    </row>
    <row r="124" spans="2:15">
      <c r="B124" s="12">
        <v>0.33</v>
      </c>
      <c r="C124" s="2">
        <v>68.965517241379317</v>
      </c>
    </row>
    <row r="125" spans="2:15">
      <c r="B125" s="12">
        <v>0.33</v>
      </c>
      <c r="C125" s="2">
        <v>11.904761904761903</v>
      </c>
    </row>
    <row r="126" spans="2:15">
      <c r="B126" s="12">
        <v>0.25</v>
      </c>
      <c r="C126" s="2">
        <v>13.114754098360656</v>
      </c>
    </row>
    <row r="127" spans="2:15">
      <c r="B127" s="12">
        <v>0.25</v>
      </c>
      <c r="C127" s="2">
        <v>70</v>
      </c>
    </row>
    <row r="128" spans="2:15">
      <c r="B128" s="12">
        <v>0.67</v>
      </c>
      <c r="C128" s="2">
        <v>27.419354838709676</v>
      </c>
    </row>
    <row r="129" spans="2:3">
      <c r="B129" s="12">
        <v>0.4</v>
      </c>
      <c r="C129" s="2">
        <v>71.428571428571431</v>
      </c>
    </row>
    <row r="130" spans="2:3">
      <c r="B130" s="12">
        <v>0.71</v>
      </c>
      <c r="C130" s="2">
        <v>78.571428571428569</v>
      </c>
    </row>
    <row r="131" spans="2:3">
      <c r="B131" s="12">
        <v>0.71</v>
      </c>
      <c r="C131" s="2">
        <v>14.285714285714285</v>
      </c>
    </row>
    <row r="132" spans="2:3">
      <c r="B132" s="12">
        <v>0.67</v>
      </c>
      <c r="C132" s="2">
        <v>83.333333333333343</v>
      </c>
    </row>
  </sheetData>
  <sortState ref="L2:M62">
    <sortCondition ref="L1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25" workbookViewId="0">
      <selection activeCell="N5" sqref="N5"/>
    </sheetView>
  </sheetViews>
  <sheetFormatPr baseColWidth="10" defaultColWidth="8.83203125" defaultRowHeight="14" x14ac:dyDescent="0"/>
  <cols>
    <col min="2" max="2" width="10.5" bestFit="1" customWidth="1"/>
  </cols>
  <sheetData>
    <row r="1" spans="1:12">
      <c r="A1" t="s">
        <v>59</v>
      </c>
      <c r="K1" t="s">
        <v>60</v>
      </c>
    </row>
    <row r="2" spans="1:12">
      <c r="A2" s="1" t="s">
        <v>4</v>
      </c>
      <c r="B2" t="s">
        <v>3</v>
      </c>
      <c r="K2" s="1" t="s">
        <v>4</v>
      </c>
      <c r="L2" t="s">
        <v>3</v>
      </c>
    </row>
    <row r="3" spans="1:12">
      <c r="A3" s="1">
        <v>20</v>
      </c>
      <c r="B3" s="4">
        <v>28.333333333333332</v>
      </c>
      <c r="K3" s="1">
        <v>90</v>
      </c>
      <c r="L3" s="4">
        <v>14.285714285714285</v>
      </c>
    </row>
    <row r="4" spans="1:12">
      <c r="A4" s="1">
        <v>30</v>
      </c>
      <c r="B4" s="4">
        <v>27.419354838709676</v>
      </c>
      <c r="K4" s="1">
        <v>35</v>
      </c>
      <c r="L4" s="4">
        <v>83.333333333333343</v>
      </c>
    </row>
    <row r="5" spans="1:12">
      <c r="A5" s="1">
        <v>20</v>
      </c>
      <c r="B5" s="4">
        <v>94.73684210526315</v>
      </c>
      <c r="K5" s="1">
        <v>95</v>
      </c>
      <c r="L5" s="4">
        <v>13.114754098360656</v>
      </c>
    </row>
    <row r="6" spans="1:12">
      <c r="A6" s="1">
        <v>10</v>
      </c>
      <c r="B6" s="4">
        <v>12.5</v>
      </c>
      <c r="K6" s="1">
        <v>70</v>
      </c>
      <c r="L6" s="4">
        <v>32.558139534883722</v>
      </c>
    </row>
    <row r="7" spans="1:12">
      <c r="A7" s="1">
        <v>50</v>
      </c>
      <c r="B7" s="4">
        <v>78.571428571428569</v>
      </c>
      <c r="K7" s="1">
        <v>110</v>
      </c>
      <c r="L7" s="4">
        <v>7.4626865671641784</v>
      </c>
    </row>
    <row r="8" spans="1:12">
      <c r="A8" s="1">
        <v>45</v>
      </c>
      <c r="B8" s="4">
        <v>93.75</v>
      </c>
      <c r="K8" s="1">
        <v>130</v>
      </c>
      <c r="L8" s="4">
        <v>0</v>
      </c>
    </row>
    <row r="9" spans="1:12">
      <c r="A9" s="1">
        <v>205</v>
      </c>
      <c r="B9" s="4">
        <v>0</v>
      </c>
      <c r="K9" s="1">
        <v>85</v>
      </c>
      <c r="L9" s="4">
        <v>60</v>
      </c>
    </row>
    <row r="10" spans="1:12">
      <c r="A10" s="1">
        <v>10</v>
      </c>
      <c r="B10" s="4">
        <v>62.711864406779661</v>
      </c>
      <c r="K10" s="1">
        <v>210</v>
      </c>
      <c r="L10" s="4">
        <v>12.727272727272727</v>
      </c>
    </row>
    <row r="11" spans="1:12">
      <c r="A11" s="1">
        <v>20</v>
      </c>
      <c r="B11" s="4">
        <v>0</v>
      </c>
      <c r="K11" s="1">
        <v>65</v>
      </c>
      <c r="L11" s="4">
        <v>0</v>
      </c>
    </row>
    <row r="12" spans="1:12">
      <c r="A12" s="1">
        <v>120</v>
      </c>
      <c r="B12" s="4">
        <v>27.083333333333332</v>
      </c>
      <c r="K12" s="1">
        <v>85</v>
      </c>
      <c r="L12" s="4">
        <v>63.414634146341463</v>
      </c>
    </row>
    <row r="13" spans="1:12">
      <c r="A13" s="1">
        <v>35</v>
      </c>
      <c r="B13" s="4">
        <v>4.8780487804878048</v>
      </c>
      <c r="K13" s="1">
        <v>45</v>
      </c>
      <c r="L13" s="4">
        <v>14.583333333333334</v>
      </c>
    </row>
    <row r="14" spans="1:12">
      <c r="A14" s="1">
        <v>40</v>
      </c>
      <c r="B14" s="4">
        <v>71.428571428571431</v>
      </c>
      <c r="K14" s="1">
        <v>40</v>
      </c>
      <c r="L14" s="4">
        <v>0</v>
      </c>
    </row>
    <row r="15" spans="1:12">
      <c r="A15" s="1">
        <v>65</v>
      </c>
      <c r="B15" s="4">
        <v>42.222222222222221</v>
      </c>
      <c r="K15" s="1">
        <v>220</v>
      </c>
      <c r="L15" s="4">
        <v>0</v>
      </c>
    </row>
    <row r="16" spans="1:12">
      <c r="A16" s="1">
        <v>85</v>
      </c>
      <c r="B16" s="4">
        <v>100</v>
      </c>
      <c r="K16" s="1">
        <v>95</v>
      </c>
      <c r="L16" s="4">
        <v>30</v>
      </c>
    </row>
    <row r="17" spans="1:12">
      <c r="A17" s="1">
        <v>10</v>
      </c>
      <c r="B17" s="4">
        <v>86.538461538461547</v>
      </c>
      <c r="K17" s="1">
        <v>65</v>
      </c>
      <c r="L17" s="4">
        <v>83.333333333333343</v>
      </c>
    </row>
    <row r="18" spans="1:12">
      <c r="A18" s="1">
        <v>155</v>
      </c>
      <c r="B18" s="4">
        <v>85.483870967741936</v>
      </c>
      <c r="K18" s="1">
        <v>80</v>
      </c>
      <c r="L18" s="4">
        <v>55.000000000000007</v>
      </c>
    </row>
    <row r="19" spans="1:12">
      <c r="A19" s="1">
        <v>45</v>
      </c>
      <c r="B19" s="4">
        <v>69.767441860465112</v>
      </c>
      <c r="K19" s="1">
        <v>145</v>
      </c>
      <c r="L19" s="4">
        <v>50</v>
      </c>
    </row>
    <row r="20" spans="1:12">
      <c r="A20" s="1">
        <v>260</v>
      </c>
      <c r="B20" s="4">
        <v>30.232558139534881</v>
      </c>
      <c r="K20" s="1">
        <v>75</v>
      </c>
      <c r="L20" s="4">
        <v>18.518518518518519</v>
      </c>
    </row>
    <row r="21" spans="1:12">
      <c r="A21" s="1">
        <v>30</v>
      </c>
      <c r="B21" s="4">
        <v>68.965517241379317</v>
      </c>
      <c r="K21" s="1">
        <v>150</v>
      </c>
      <c r="L21" s="4">
        <v>11.904761904761903</v>
      </c>
    </row>
    <row r="22" spans="1:12">
      <c r="A22" s="1">
        <v>56</v>
      </c>
      <c r="B22" s="4">
        <v>69.230769230769226</v>
      </c>
      <c r="K22" s="1">
        <v>65</v>
      </c>
      <c r="L22" s="4">
        <v>90.909090909090907</v>
      </c>
    </row>
    <row r="23" spans="1:12">
      <c r="A23" s="1">
        <v>95</v>
      </c>
      <c r="B23" s="4">
        <v>57.692307692307686</v>
      </c>
      <c r="K23" s="1">
        <v>88</v>
      </c>
      <c r="L23" s="4">
        <v>45.070422535211272</v>
      </c>
    </row>
    <row r="24" spans="1:12">
      <c r="A24" s="1">
        <v>50</v>
      </c>
      <c r="B24" s="4">
        <v>68.571428571428569</v>
      </c>
      <c r="K24" s="1">
        <v>45</v>
      </c>
      <c r="L24" s="4">
        <v>94.444444444444443</v>
      </c>
    </row>
    <row r="25" spans="1:12">
      <c r="A25" s="1">
        <v>100</v>
      </c>
      <c r="B25" s="4">
        <v>0</v>
      </c>
      <c r="K25" s="1">
        <v>70</v>
      </c>
      <c r="L25" s="4">
        <v>78.94736842105263</v>
      </c>
    </row>
    <row r="26" spans="1:12">
      <c r="A26" s="1">
        <v>205</v>
      </c>
      <c r="B26" s="4">
        <v>0</v>
      </c>
      <c r="K26" s="1">
        <v>80</v>
      </c>
      <c r="L26" s="4">
        <v>34.285714285714285</v>
      </c>
    </row>
    <row r="27" spans="1:12">
      <c r="A27" s="1">
        <v>245</v>
      </c>
      <c r="B27" s="4">
        <v>0</v>
      </c>
      <c r="K27" s="1">
        <v>108</v>
      </c>
      <c r="L27" s="4">
        <v>70</v>
      </c>
    </row>
    <row r="28" spans="1:12">
      <c r="A28" s="1">
        <v>65</v>
      </c>
      <c r="B28" s="4">
        <v>0</v>
      </c>
      <c r="K28" s="1">
        <v>235</v>
      </c>
      <c r="L28" s="4">
        <v>6.9767441860465116</v>
      </c>
    </row>
    <row r="29" spans="1:12">
      <c r="A29" s="1">
        <v>75</v>
      </c>
      <c r="B29" s="4">
        <v>62.5</v>
      </c>
      <c r="K29" s="1">
        <v>105</v>
      </c>
      <c r="L29" s="4">
        <v>41.666666666666671</v>
      </c>
    </row>
    <row r="30" spans="1:12">
      <c r="A30" s="1">
        <v>60</v>
      </c>
      <c r="B30" s="4">
        <v>83.636363636363626</v>
      </c>
      <c r="K30" s="1">
        <v>110</v>
      </c>
      <c r="L30" s="4">
        <v>60.416666666666664</v>
      </c>
    </row>
    <row r="31" spans="1:12">
      <c r="A31" s="1">
        <v>115</v>
      </c>
      <c r="B31" s="4">
        <v>73.80952380952381</v>
      </c>
      <c r="K31" s="1">
        <v>105</v>
      </c>
      <c r="L31" s="4">
        <v>90</v>
      </c>
    </row>
    <row r="32" spans="1:12">
      <c r="A32" s="1">
        <v>125</v>
      </c>
      <c r="B32" s="4">
        <v>78.787878787878782</v>
      </c>
      <c r="K32" s="1">
        <v>80</v>
      </c>
      <c r="L32" s="4">
        <v>18.518518518518519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R46" sqref="R46"/>
    </sheetView>
  </sheetViews>
  <sheetFormatPr baseColWidth="10" defaultColWidth="8.83203125" defaultRowHeight="14" x14ac:dyDescent="0"/>
  <cols>
    <col min="2" max="3" width="7.33203125" customWidth="1"/>
    <col min="4" max="4" width="8.5" customWidth="1"/>
    <col min="5" max="5" width="5.83203125" customWidth="1"/>
    <col min="6" max="6" width="11.33203125" customWidth="1"/>
    <col min="9" max="9" width="6.1640625" customWidth="1"/>
    <col min="10" max="10" width="6.83203125" customWidth="1"/>
    <col min="11" max="11" width="5.33203125" customWidth="1"/>
    <col min="12" max="12" width="13" customWidth="1"/>
    <col min="15" max="15" width="8.33203125" customWidth="1"/>
    <col min="16" max="16" width="8" customWidth="1"/>
    <col min="17" max="17" width="5.5" customWidth="1"/>
    <col min="18" max="18" width="13.5" customWidth="1"/>
    <col min="21" max="22" width="6.33203125" customWidth="1"/>
  </cols>
  <sheetData>
    <row r="1" spans="1:23">
      <c r="B1" s="3" t="s">
        <v>62</v>
      </c>
      <c r="C1" s="3"/>
      <c r="D1" s="3"/>
      <c r="G1" s="15" t="s">
        <v>63</v>
      </c>
      <c r="H1" s="15"/>
      <c r="I1" s="15"/>
      <c r="J1" s="15"/>
      <c r="M1" s="15" t="s">
        <v>64</v>
      </c>
      <c r="N1" s="15"/>
      <c r="O1" s="15"/>
      <c r="P1" s="15"/>
      <c r="S1" s="15" t="s">
        <v>55</v>
      </c>
      <c r="T1" s="15"/>
      <c r="U1" s="15"/>
      <c r="V1" s="15"/>
    </row>
    <row r="2" spans="1:23">
      <c r="A2" s="1" t="s">
        <v>6</v>
      </c>
      <c r="B2" s="1" t="s">
        <v>5</v>
      </c>
      <c r="C2" s="1" t="s">
        <v>65</v>
      </c>
      <c r="D2" s="1" t="s">
        <v>66</v>
      </c>
      <c r="E2" s="1" t="s">
        <v>61</v>
      </c>
      <c r="G2" s="1" t="s">
        <v>6</v>
      </c>
      <c r="H2" s="1" t="s">
        <v>5</v>
      </c>
      <c r="I2" s="1" t="s">
        <v>65</v>
      </c>
      <c r="J2" s="1" t="s">
        <v>66</v>
      </c>
      <c r="K2" s="1" t="s">
        <v>61</v>
      </c>
      <c r="M2" s="1" t="s">
        <v>6</v>
      </c>
      <c r="N2" s="1" t="s">
        <v>5</v>
      </c>
      <c r="O2" s="1" t="s">
        <v>65</v>
      </c>
      <c r="P2" s="1" t="s">
        <v>66</v>
      </c>
      <c r="Q2" s="1" t="s">
        <v>61</v>
      </c>
      <c r="R2" s="1"/>
      <c r="S2" s="1" t="s">
        <v>6</v>
      </c>
      <c r="T2" s="1" t="s">
        <v>5</v>
      </c>
      <c r="U2" s="1" t="s">
        <v>65</v>
      </c>
      <c r="V2" s="1" t="s">
        <v>66</v>
      </c>
      <c r="W2" s="1" t="s">
        <v>61</v>
      </c>
    </row>
    <row r="3" spans="1:23">
      <c r="A3">
        <v>376</v>
      </c>
      <c r="B3" s="1">
        <v>1</v>
      </c>
      <c r="C3" s="1">
        <v>74</v>
      </c>
      <c r="D3" s="1">
        <v>149</v>
      </c>
      <c r="E3" s="1">
        <v>28</v>
      </c>
      <c r="G3">
        <v>9</v>
      </c>
      <c r="H3" s="1">
        <v>1</v>
      </c>
      <c r="I3" s="1">
        <v>221</v>
      </c>
      <c r="J3" s="1">
        <v>48</v>
      </c>
      <c r="K3" s="1">
        <v>14</v>
      </c>
      <c r="M3" s="1">
        <v>29</v>
      </c>
      <c r="N3" s="1">
        <v>1</v>
      </c>
      <c r="O3" s="1">
        <v>284</v>
      </c>
      <c r="P3" s="1">
        <v>93</v>
      </c>
      <c r="Q3" s="1">
        <v>85</v>
      </c>
      <c r="R3" s="1"/>
      <c r="S3" s="1">
        <v>157</v>
      </c>
      <c r="T3" s="1">
        <v>1</v>
      </c>
      <c r="U3" s="1">
        <v>81</v>
      </c>
      <c r="V3" s="1">
        <v>103</v>
      </c>
      <c r="W3" s="1">
        <v>55</v>
      </c>
    </row>
    <row r="4" spans="1:23">
      <c r="A4">
        <v>340</v>
      </c>
      <c r="B4" s="1">
        <v>2</v>
      </c>
      <c r="C4" s="1">
        <v>17</v>
      </c>
      <c r="D4" s="1">
        <v>200</v>
      </c>
      <c r="E4" s="1">
        <v>27</v>
      </c>
      <c r="G4">
        <v>30</v>
      </c>
      <c r="H4" s="1">
        <v>2</v>
      </c>
      <c r="I4" s="1">
        <v>225</v>
      </c>
      <c r="J4" s="1">
        <v>66</v>
      </c>
      <c r="K4" s="1">
        <v>83</v>
      </c>
      <c r="M4" s="1">
        <v>151</v>
      </c>
      <c r="N4" s="1">
        <v>2</v>
      </c>
      <c r="O4" s="1">
        <v>182</v>
      </c>
      <c r="P4" s="1">
        <v>195</v>
      </c>
      <c r="Q4" s="1">
        <v>70</v>
      </c>
      <c r="R4" s="1"/>
      <c r="S4" s="1">
        <v>236</v>
      </c>
      <c r="T4" s="1">
        <v>2</v>
      </c>
      <c r="U4" s="1">
        <v>95</v>
      </c>
      <c r="V4" s="1">
        <v>139</v>
      </c>
      <c r="W4" s="1">
        <v>50</v>
      </c>
    </row>
    <row r="5" spans="1:23">
      <c r="A5">
        <v>287</v>
      </c>
      <c r="B5" s="1">
        <v>3</v>
      </c>
      <c r="C5" s="1">
        <v>69</v>
      </c>
      <c r="D5" s="1">
        <v>184</v>
      </c>
      <c r="E5" s="1">
        <v>95</v>
      </c>
      <c r="G5">
        <v>52</v>
      </c>
      <c r="H5" s="1">
        <v>3</v>
      </c>
      <c r="I5" s="1">
        <v>240</v>
      </c>
      <c r="J5" s="1">
        <v>101</v>
      </c>
      <c r="K5" s="1">
        <v>13</v>
      </c>
      <c r="M5" s="1">
        <v>103</v>
      </c>
      <c r="N5" s="1">
        <v>3</v>
      </c>
      <c r="O5" s="1">
        <v>123</v>
      </c>
      <c r="P5" s="1">
        <v>189</v>
      </c>
      <c r="Q5" s="1">
        <v>30</v>
      </c>
      <c r="R5" s="1"/>
      <c r="S5" s="1">
        <v>368</v>
      </c>
      <c r="T5" s="1">
        <v>3</v>
      </c>
      <c r="U5" s="1">
        <v>113</v>
      </c>
      <c r="V5" s="1">
        <v>120</v>
      </c>
      <c r="W5" s="1">
        <v>19</v>
      </c>
    </row>
    <row r="6" spans="1:23">
      <c r="A6">
        <v>560</v>
      </c>
      <c r="B6" s="1">
        <v>4</v>
      </c>
      <c r="C6" s="1">
        <v>98</v>
      </c>
      <c r="D6" s="1">
        <v>143</v>
      </c>
      <c r="E6" s="1">
        <v>13</v>
      </c>
      <c r="G6">
        <v>2004</v>
      </c>
      <c r="H6" s="1">
        <v>4</v>
      </c>
      <c r="I6" s="1">
        <v>180</v>
      </c>
      <c r="J6" s="1">
        <v>133</v>
      </c>
      <c r="K6" s="1">
        <v>33</v>
      </c>
      <c r="M6" s="1">
        <v>101</v>
      </c>
      <c r="N6" s="1">
        <v>4</v>
      </c>
      <c r="O6" s="1">
        <v>119</v>
      </c>
      <c r="P6" s="1">
        <v>157</v>
      </c>
      <c r="Q6" s="1">
        <v>69</v>
      </c>
      <c r="R6" s="1"/>
      <c r="S6" s="1">
        <v>284</v>
      </c>
      <c r="T6" s="1">
        <v>4</v>
      </c>
      <c r="U6" s="1">
        <v>43</v>
      </c>
      <c r="V6" s="1">
        <v>195</v>
      </c>
      <c r="W6" s="1">
        <v>12</v>
      </c>
    </row>
    <row r="7" spans="1:23">
      <c r="A7">
        <v>495</v>
      </c>
      <c r="B7" s="1">
        <v>5</v>
      </c>
      <c r="C7" s="1">
        <v>136</v>
      </c>
      <c r="D7" s="1">
        <v>180</v>
      </c>
      <c r="E7" s="1">
        <v>79</v>
      </c>
      <c r="G7">
        <v>130</v>
      </c>
      <c r="H7" s="1">
        <v>5</v>
      </c>
      <c r="I7" s="1">
        <v>202</v>
      </c>
      <c r="J7" s="1">
        <v>152</v>
      </c>
      <c r="K7" s="1">
        <v>7</v>
      </c>
      <c r="M7" s="1">
        <v>1005</v>
      </c>
      <c r="N7" s="1">
        <v>5</v>
      </c>
      <c r="O7" s="1">
        <v>337</v>
      </c>
      <c r="P7" s="1">
        <v>220</v>
      </c>
      <c r="Q7" s="1">
        <v>69</v>
      </c>
      <c r="R7" s="1"/>
      <c r="S7" s="1">
        <v>293</v>
      </c>
      <c r="T7" s="1">
        <v>5</v>
      </c>
      <c r="U7" s="1">
        <v>68</v>
      </c>
      <c r="V7" s="1">
        <v>189</v>
      </c>
      <c r="W7" s="1">
        <v>91</v>
      </c>
    </row>
    <row r="8" spans="1:23">
      <c r="A8">
        <v>733</v>
      </c>
      <c r="B8" s="1">
        <v>6</v>
      </c>
      <c r="C8" s="1">
        <v>189</v>
      </c>
      <c r="D8" s="1">
        <v>169</v>
      </c>
      <c r="E8" s="1">
        <v>94</v>
      </c>
      <c r="G8">
        <v>142</v>
      </c>
      <c r="H8" s="1">
        <v>6</v>
      </c>
      <c r="I8" s="1">
        <v>266</v>
      </c>
      <c r="J8" s="1">
        <v>192</v>
      </c>
      <c r="K8" s="1">
        <v>0</v>
      </c>
      <c r="M8" s="1">
        <v>1006</v>
      </c>
      <c r="N8" s="1">
        <v>6</v>
      </c>
      <c r="O8" s="1">
        <v>370</v>
      </c>
      <c r="P8" s="1">
        <v>225</v>
      </c>
      <c r="Q8" s="1">
        <v>58</v>
      </c>
      <c r="R8" s="1"/>
      <c r="S8" s="1">
        <v>2006</v>
      </c>
      <c r="T8" s="1">
        <v>6</v>
      </c>
      <c r="U8" s="1">
        <v>149</v>
      </c>
      <c r="V8" s="1">
        <v>255</v>
      </c>
      <c r="W8" s="1">
        <v>45</v>
      </c>
    </row>
    <row r="9" spans="1:23">
      <c r="A9">
        <v>799</v>
      </c>
      <c r="B9" s="1">
        <v>7</v>
      </c>
      <c r="C9" s="1">
        <v>224</v>
      </c>
      <c r="D9" s="1">
        <v>135</v>
      </c>
      <c r="E9" s="1">
        <v>0</v>
      </c>
      <c r="G9">
        <v>168</v>
      </c>
      <c r="H9" s="1">
        <v>7</v>
      </c>
      <c r="I9" s="1">
        <v>331</v>
      </c>
      <c r="J9" s="1">
        <v>197</v>
      </c>
      <c r="K9" s="1">
        <v>60</v>
      </c>
      <c r="M9" s="1">
        <v>1007</v>
      </c>
      <c r="N9" s="1">
        <v>7</v>
      </c>
      <c r="O9" s="1">
        <v>400</v>
      </c>
      <c r="P9" s="1">
        <v>220</v>
      </c>
      <c r="Q9" s="1">
        <v>69</v>
      </c>
      <c r="R9" s="1"/>
      <c r="S9" s="1">
        <v>2007</v>
      </c>
      <c r="T9" s="1">
        <v>7</v>
      </c>
      <c r="U9" s="1">
        <v>153</v>
      </c>
      <c r="V9" s="1">
        <v>254</v>
      </c>
      <c r="W9" s="1">
        <v>94</v>
      </c>
    </row>
    <row r="10" spans="1:23">
      <c r="A10">
        <v>222</v>
      </c>
      <c r="B10" s="1">
        <v>8</v>
      </c>
      <c r="C10" s="1">
        <v>234</v>
      </c>
      <c r="D10" s="1">
        <v>103</v>
      </c>
      <c r="E10" s="1">
        <v>63</v>
      </c>
      <c r="G10">
        <v>172</v>
      </c>
      <c r="H10" s="1">
        <v>8</v>
      </c>
      <c r="I10" s="1">
        <v>381</v>
      </c>
      <c r="J10" s="1">
        <v>163</v>
      </c>
      <c r="K10" s="1">
        <v>13</v>
      </c>
      <c r="M10" s="1">
        <v>1008</v>
      </c>
      <c r="N10" s="1">
        <v>8</v>
      </c>
      <c r="O10" s="1">
        <v>233</v>
      </c>
      <c r="P10" s="1">
        <v>214</v>
      </c>
      <c r="Q10" s="1">
        <v>0</v>
      </c>
      <c r="R10" s="1"/>
      <c r="S10" s="1">
        <v>2008</v>
      </c>
      <c r="T10" s="1">
        <v>8</v>
      </c>
      <c r="U10" s="1">
        <v>148</v>
      </c>
      <c r="V10" s="1">
        <v>205</v>
      </c>
      <c r="W10" s="1">
        <v>79</v>
      </c>
    </row>
    <row r="11" spans="1:23">
      <c r="A11">
        <v>146</v>
      </c>
      <c r="B11" s="1">
        <v>9</v>
      </c>
      <c r="C11" s="1">
        <v>220</v>
      </c>
      <c r="D11" s="1">
        <v>31</v>
      </c>
      <c r="E11" s="1">
        <v>0</v>
      </c>
      <c r="G11">
        <v>183</v>
      </c>
      <c r="H11" s="1">
        <v>9</v>
      </c>
      <c r="I11" s="1">
        <v>443</v>
      </c>
      <c r="J11" s="1">
        <v>174</v>
      </c>
      <c r="K11" s="1">
        <v>0</v>
      </c>
      <c r="M11" s="1">
        <v>1009</v>
      </c>
      <c r="N11" s="1">
        <v>9</v>
      </c>
      <c r="O11" s="1">
        <v>215</v>
      </c>
      <c r="P11" s="1">
        <v>211</v>
      </c>
      <c r="Q11" s="1">
        <v>0</v>
      </c>
      <c r="R11" s="1"/>
      <c r="S11" s="1">
        <v>2009</v>
      </c>
      <c r="T11" s="1">
        <v>9</v>
      </c>
      <c r="U11" s="1">
        <v>162</v>
      </c>
      <c r="V11" s="1">
        <v>250</v>
      </c>
      <c r="W11" s="1">
        <v>34</v>
      </c>
    </row>
    <row r="12" spans="1:23">
      <c r="A12">
        <v>133</v>
      </c>
      <c r="B12" s="1">
        <v>10</v>
      </c>
      <c r="C12" s="1">
        <v>173</v>
      </c>
      <c r="D12" s="1">
        <v>40</v>
      </c>
      <c r="E12" s="1">
        <v>27</v>
      </c>
      <c r="G12">
        <v>189</v>
      </c>
      <c r="H12" s="1">
        <v>10</v>
      </c>
      <c r="I12" s="1">
        <v>441</v>
      </c>
      <c r="J12" s="1">
        <v>86</v>
      </c>
      <c r="K12" s="1">
        <v>63</v>
      </c>
      <c r="M12" s="1">
        <v>1010</v>
      </c>
      <c r="N12" s="1">
        <v>10</v>
      </c>
      <c r="O12" s="1">
        <v>218</v>
      </c>
      <c r="P12" s="1">
        <v>215</v>
      </c>
      <c r="Q12" s="1">
        <v>0</v>
      </c>
      <c r="R12" s="1"/>
      <c r="S12" s="1">
        <v>2010</v>
      </c>
      <c r="T12" s="1">
        <v>10</v>
      </c>
      <c r="U12" s="1">
        <v>310</v>
      </c>
      <c r="V12" s="1">
        <v>230</v>
      </c>
      <c r="W12" s="1">
        <v>70</v>
      </c>
    </row>
    <row r="13" spans="1:23">
      <c r="A13">
        <v>44</v>
      </c>
      <c r="B13" s="1">
        <v>11</v>
      </c>
      <c r="C13" s="1">
        <v>0</v>
      </c>
      <c r="D13" s="1">
        <v>103</v>
      </c>
      <c r="E13" s="1">
        <v>5</v>
      </c>
      <c r="G13">
        <v>2011</v>
      </c>
      <c r="H13" s="1">
        <v>11</v>
      </c>
      <c r="I13" s="1">
        <v>0</v>
      </c>
      <c r="J13" s="1">
        <v>105</v>
      </c>
      <c r="K13" s="1">
        <v>15</v>
      </c>
      <c r="M13" s="1">
        <v>1011</v>
      </c>
      <c r="N13" s="1">
        <v>11</v>
      </c>
      <c r="O13" s="1">
        <v>60</v>
      </c>
      <c r="P13" s="1">
        <v>160</v>
      </c>
      <c r="Q13" s="1">
        <v>0</v>
      </c>
      <c r="R13" s="1"/>
      <c r="S13" s="1">
        <v>2011</v>
      </c>
      <c r="T13" s="1">
        <v>11</v>
      </c>
      <c r="U13" s="1">
        <v>285</v>
      </c>
      <c r="V13" s="1">
        <v>238</v>
      </c>
      <c r="W13" s="1">
        <v>7</v>
      </c>
    </row>
    <row r="14" spans="1:23">
      <c r="A14">
        <v>929</v>
      </c>
      <c r="B14" s="1">
        <v>12</v>
      </c>
      <c r="C14" s="1">
        <v>22</v>
      </c>
      <c r="D14" s="1">
        <v>81</v>
      </c>
      <c r="E14" s="1">
        <v>71</v>
      </c>
      <c r="G14">
        <v>2012</v>
      </c>
      <c r="H14" s="1">
        <v>12</v>
      </c>
      <c r="I14" s="1">
        <v>10</v>
      </c>
      <c r="J14" s="1">
        <v>90</v>
      </c>
      <c r="K14" s="1">
        <v>0</v>
      </c>
      <c r="M14" s="1">
        <v>1012</v>
      </c>
      <c r="N14" s="1">
        <v>12</v>
      </c>
      <c r="O14" s="1">
        <v>30</v>
      </c>
      <c r="P14" s="1">
        <v>165</v>
      </c>
      <c r="Q14" s="1">
        <v>63</v>
      </c>
      <c r="R14" s="1"/>
      <c r="S14" s="1">
        <v>2012</v>
      </c>
      <c r="T14" s="1">
        <v>12</v>
      </c>
      <c r="U14" s="1">
        <v>260</v>
      </c>
      <c r="V14" s="1">
        <v>240</v>
      </c>
      <c r="W14" s="1">
        <v>42</v>
      </c>
    </row>
    <row r="15" spans="1:23">
      <c r="A15">
        <v>1011</v>
      </c>
      <c r="B15" s="1">
        <v>13</v>
      </c>
      <c r="C15" s="1">
        <v>65</v>
      </c>
      <c r="D15" s="1">
        <v>52</v>
      </c>
      <c r="E15" s="1">
        <v>42</v>
      </c>
      <c r="G15">
        <v>2013</v>
      </c>
      <c r="H15" s="1">
        <v>13</v>
      </c>
      <c r="I15" s="1">
        <v>50</v>
      </c>
      <c r="J15" s="1">
        <v>60</v>
      </c>
      <c r="K15" s="1">
        <v>0</v>
      </c>
      <c r="M15" s="1">
        <v>1013</v>
      </c>
      <c r="N15" s="1">
        <v>13</v>
      </c>
      <c r="O15" s="1">
        <v>0</v>
      </c>
      <c r="P15" s="1">
        <v>55</v>
      </c>
      <c r="Q15" s="1">
        <v>84</v>
      </c>
      <c r="R15" s="1"/>
      <c r="S15" s="1">
        <v>2013</v>
      </c>
      <c r="T15" s="1">
        <v>13</v>
      </c>
      <c r="U15" s="1">
        <v>145</v>
      </c>
      <c r="V15" s="1">
        <v>250</v>
      </c>
      <c r="W15" s="1">
        <v>60</v>
      </c>
    </row>
    <row r="16" spans="1:23">
      <c r="A16">
        <v>902</v>
      </c>
      <c r="B16" s="1">
        <v>14</v>
      </c>
      <c r="C16" s="1">
        <v>57</v>
      </c>
      <c r="D16" s="1">
        <v>91</v>
      </c>
      <c r="E16" s="1">
        <v>100</v>
      </c>
      <c r="G16">
        <v>2014</v>
      </c>
      <c r="H16" s="1">
        <v>14</v>
      </c>
      <c r="I16" s="1">
        <v>55</v>
      </c>
      <c r="J16" s="1">
        <v>30</v>
      </c>
      <c r="K16" s="1">
        <v>30</v>
      </c>
      <c r="M16" s="1">
        <v>1014</v>
      </c>
      <c r="N16" s="1">
        <v>14</v>
      </c>
      <c r="O16" s="1">
        <v>30</v>
      </c>
      <c r="P16" s="1">
        <v>205</v>
      </c>
      <c r="Q16" s="1">
        <v>74</v>
      </c>
      <c r="R16" s="1"/>
      <c r="S16" s="1">
        <v>2014</v>
      </c>
      <c r="T16" s="1">
        <v>14</v>
      </c>
      <c r="U16" s="1">
        <v>105</v>
      </c>
      <c r="V16" s="1">
        <v>260</v>
      </c>
      <c r="W16" s="1">
        <v>90</v>
      </c>
    </row>
    <row r="17" spans="1:23">
      <c r="A17">
        <v>587</v>
      </c>
      <c r="B17" s="1">
        <v>15</v>
      </c>
      <c r="C17" s="1">
        <v>103</v>
      </c>
      <c r="D17" s="1">
        <v>106</v>
      </c>
      <c r="E17" s="1">
        <v>87</v>
      </c>
      <c r="G17">
        <v>2015</v>
      </c>
      <c r="H17" s="1">
        <v>15</v>
      </c>
      <c r="I17" s="1">
        <v>60</v>
      </c>
      <c r="J17" s="1">
        <v>45</v>
      </c>
      <c r="K17" s="1">
        <v>83</v>
      </c>
      <c r="M17" s="1">
        <v>1015</v>
      </c>
      <c r="N17" s="1">
        <v>15</v>
      </c>
      <c r="O17" s="1">
        <v>80</v>
      </c>
      <c r="P17" s="1">
        <v>210</v>
      </c>
      <c r="Q17" s="1">
        <v>79</v>
      </c>
      <c r="R17" s="1"/>
      <c r="S17" s="1">
        <v>2015</v>
      </c>
      <c r="T17" s="1">
        <v>15</v>
      </c>
      <c r="U17" s="1">
        <v>8</v>
      </c>
      <c r="V17" s="1">
        <v>250</v>
      </c>
      <c r="W17" s="1">
        <v>19</v>
      </c>
    </row>
    <row r="20" spans="1:23">
      <c r="A20" t="s">
        <v>67</v>
      </c>
    </row>
    <row r="22" spans="1:23">
      <c r="B22" t="s">
        <v>68</v>
      </c>
      <c r="N22" t="s">
        <v>69</v>
      </c>
      <c r="S22" s="15" t="s">
        <v>70</v>
      </c>
      <c r="T22" s="15"/>
      <c r="U22" s="15"/>
      <c r="V22" s="15"/>
    </row>
    <row r="23" spans="1:23">
      <c r="A23" s="1" t="s">
        <v>6</v>
      </c>
      <c r="B23" s="1" t="s">
        <v>5</v>
      </c>
      <c r="C23" s="1" t="s">
        <v>65</v>
      </c>
      <c r="D23" s="1" t="s">
        <v>66</v>
      </c>
      <c r="E23" s="1" t="s">
        <v>61</v>
      </c>
      <c r="M23" s="1" t="s">
        <v>6</v>
      </c>
      <c r="N23" s="1" t="s">
        <v>5</v>
      </c>
      <c r="O23" s="1" t="s">
        <v>65</v>
      </c>
      <c r="P23" s="1" t="s">
        <v>66</v>
      </c>
      <c r="Q23" s="1" t="s">
        <v>61</v>
      </c>
      <c r="S23" s="1" t="s">
        <v>6</v>
      </c>
      <c r="T23" s="1" t="s">
        <v>5</v>
      </c>
      <c r="U23" s="1" t="s">
        <v>65</v>
      </c>
      <c r="V23" s="1" t="s">
        <v>66</v>
      </c>
      <c r="W23" s="1" t="s">
        <v>61</v>
      </c>
    </row>
    <row r="24" spans="1:23">
      <c r="A24">
        <v>376</v>
      </c>
      <c r="B24" s="1">
        <v>1</v>
      </c>
      <c r="C24" s="1">
        <v>74</v>
      </c>
      <c r="D24" s="1">
        <v>149</v>
      </c>
      <c r="E24" s="1">
        <v>28</v>
      </c>
      <c r="M24" s="1">
        <v>29</v>
      </c>
      <c r="N24" s="1">
        <v>1</v>
      </c>
      <c r="O24" s="1">
        <v>284</v>
      </c>
      <c r="P24" s="1">
        <v>93</v>
      </c>
      <c r="Q24" s="1">
        <v>85</v>
      </c>
      <c r="S24" s="1">
        <v>29</v>
      </c>
      <c r="T24" s="1">
        <v>1</v>
      </c>
      <c r="U24" s="1">
        <v>284</v>
      </c>
      <c r="V24" s="1">
        <v>93</v>
      </c>
      <c r="W24" s="1">
        <v>85</v>
      </c>
    </row>
    <row r="25" spans="1:23">
      <c r="A25">
        <v>340</v>
      </c>
      <c r="B25" s="1">
        <v>2</v>
      </c>
      <c r="C25" s="1">
        <v>17</v>
      </c>
      <c r="D25" s="1">
        <v>200</v>
      </c>
      <c r="E25" s="1">
        <v>27</v>
      </c>
      <c r="M25" s="1">
        <v>151</v>
      </c>
      <c r="N25" s="1">
        <v>2</v>
      </c>
      <c r="O25" s="1">
        <v>182</v>
      </c>
      <c r="P25" s="1">
        <v>195</v>
      </c>
      <c r="Q25" s="1">
        <v>70</v>
      </c>
      <c r="S25" s="1">
        <v>151</v>
      </c>
      <c r="T25" s="1">
        <v>2</v>
      </c>
      <c r="U25" s="1">
        <v>182</v>
      </c>
      <c r="V25" s="1">
        <v>195</v>
      </c>
      <c r="W25" s="1">
        <v>80</v>
      </c>
    </row>
    <row r="26" spans="1:23">
      <c r="A26">
        <v>287</v>
      </c>
      <c r="B26" s="1">
        <v>3</v>
      </c>
      <c r="C26" s="1">
        <v>69</v>
      </c>
      <c r="D26" s="1">
        <v>184</v>
      </c>
      <c r="E26" s="1">
        <v>95</v>
      </c>
      <c r="M26" s="1">
        <v>103</v>
      </c>
      <c r="N26" s="1">
        <v>3</v>
      </c>
      <c r="O26" s="1">
        <v>123</v>
      </c>
      <c r="P26" s="1">
        <v>189</v>
      </c>
      <c r="Q26" s="1">
        <v>30</v>
      </c>
      <c r="S26" s="1">
        <v>103</v>
      </c>
      <c r="T26" s="1">
        <v>3</v>
      </c>
      <c r="U26" s="1">
        <v>123</v>
      </c>
      <c r="V26" s="1">
        <v>189</v>
      </c>
      <c r="W26" s="1">
        <v>90</v>
      </c>
    </row>
    <row r="27" spans="1:23">
      <c r="A27">
        <v>560</v>
      </c>
      <c r="B27" s="1">
        <v>4</v>
      </c>
      <c r="C27" s="1">
        <v>98</v>
      </c>
      <c r="D27" s="1">
        <v>143</v>
      </c>
      <c r="E27" s="1">
        <v>13</v>
      </c>
      <c r="M27" s="1">
        <v>101</v>
      </c>
      <c r="N27" s="1">
        <v>4</v>
      </c>
      <c r="O27" s="1">
        <v>119</v>
      </c>
      <c r="P27" s="1">
        <v>157</v>
      </c>
      <c r="Q27" s="1">
        <v>69</v>
      </c>
      <c r="S27" s="1">
        <v>101</v>
      </c>
      <c r="T27" s="1">
        <v>4</v>
      </c>
      <c r="U27" s="1">
        <v>119</v>
      </c>
      <c r="V27" s="1">
        <v>157</v>
      </c>
      <c r="W27" s="1">
        <v>91</v>
      </c>
    </row>
    <row r="28" spans="1:23">
      <c r="A28">
        <v>495</v>
      </c>
      <c r="B28" s="1">
        <v>5</v>
      </c>
      <c r="C28" s="1">
        <v>136</v>
      </c>
      <c r="D28" s="1">
        <v>180</v>
      </c>
      <c r="E28" s="1">
        <v>79</v>
      </c>
      <c r="M28" s="1">
        <v>1005</v>
      </c>
      <c r="N28" s="1">
        <v>5</v>
      </c>
      <c r="O28" s="1">
        <v>337</v>
      </c>
      <c r="P28" s="1">
        <v>220</v>
      </c>
      <c r="Q28" s="1">
        <v>69</v>
      </c>
      <c r="S28" s="1">
        <v>1005</v>
      </c>
      <c r="T28" s="1">
        <v>5</v>
      </c>
      <c r="U28" s="1">
        <v>337</v>
      </c>
      <c r="V28" s="1">
        <v>220</v>
      </c>
      <c r="W28" s="1">
        <v>88</v>
      </c>
    </row>
    <row r="29" spans="1:23">
      <c r="A29">
        <v>733</v>
      </c>
      <c r="B29" s="1">
        <v>6</v>
      </c>
      <c r="C29" s="1">
        <v>189</v>
      </c>
      <c r="D29" s="1">
        <v>169</v>
      </c>
      <c r="E29" s="1">
        <v>94</v>
      </c>
      <c r="M29" s="1">
        <v>1006</v>
      </c>
      <c r="N29" s="1">
        <v>6</v>
      </c>
      <c r="O29" s="1">
        <v>370</v>
      </c>
      <c r="P29" s="1">
        <v>225</v>
      </c>
      <c r="Q29" s="1">
        <v>58</v>
      </c>
      <c r="S29" s="1">
        <v>1006</v>
      </c>
      <c r="T29" s="1">
        <v>6</v>
      </c>
      <c r="U29" s="1">
        <v>370</v>
      </c>
      <c r="V29" s="1">
        <v>225</v>
      </c>
      <c r="W29" s="1">
        <v>92</v>
      </c>
    </row>
    <row r="30" spans="1:23">
      <c r="A30">
        <v>799</v>
      </c>
      <c r="B30" s="1">
        <v>7</v>
      </c>
      <c r="C30" s="1">
        <v>224</v>
      </c>
      <c r="D30" s="1">
        <v>135</v>
      </c>
      <c r="E30" s="1">
        <v>0</v>
      </c>
      <c r="M30" s="1">
        <v>1007</v>
      </c>
      <c r="N30" s="1">
        <v>7</v>
      </c>
      <c r="O30" s="1">
        <v>400</v>
      </c>
      <c r="P30" s="1">
        <v>220</v>
      </c>
      <c r="Q30" s="1">
        <v>69</v>
      </c>
      <c r="S30" s="1">
        <v>1007</v>
      </c>
      <c r="T30" s="1">
        <v>7</v>
      </c>
      <c r="U30" s="1">
        <v>400</v>
      </c>
      <c r="V30" s="1">
        <v>220</v>
      </c>
      <c r="W30" s="1">
        <v>87</v>
      </c>
    </row>
    <row r="31" spans="1:23">
      <c r="A31">
        <v>222</v>
      </c>
      <c r="B31" s="1">
        <v>8</v>
      </c>
      <c r="C31" s="1">
        <v>234</v>
      </c>
      <c r="D31" s="1">
        <v>103</v>
      </c>
      <c r="E31" s="1">
        <v>63</v>
      </c>
      <c r="M31" s="1">
        <v>1008</v>
      </c>
      <c r="N31" s="1">
        <v>8</v>
      </c>
      <c r="O31" s="1">
        <v>233</v>
      </c>
      <c r="P31" s="1">
        <v>214</v>
      </c>
      <c r="Q31" s="1">
        <v>0</v>
      </c>
      <c r="S31" s="1">
        <v>1008</v>
      </c>
      <c r="T31" s="1">
        <v>8</v>
      </c>
      <c r="U31" s="1">
        <v>233</v>
      </c>
      <c r="V31" s="1">
        <v>214</v>
      </c>
      <c r="W31" s="1">
        <v>95</v>
      </c>
    </row>
    <row r="32" spans="1:23">
      <c r="A32">
        <v>146</v>
      </c>
      <c r="B32" s="1">
        <v>9</v>
      </c>
      <c r="C32" s="1">
        <v>220</v>
      </c>
      <c r="D32" s="1">
        <v>31</v>
      </c>
      <c r="E32" s="1">
        <v>0</v>
      </c>
      <c r="M32" s="1">
        <v>1009</v>
      </c>
      <c r="N32" s="1">
        <v>9</v>
      </c>
      <c r="O32" s="1">
        <v>215</v>
      </c>
      <c r="P32" s="1">
        <v>211</v>
      </c>
      <c r="Q32" s="1">
        <v>0</v>
      </c>
      <c r="S32" s="1">
        <v>1009</v>
      </c>
      <c r="T32" s="1">
        <v>9</v>
      </c>
      <c r="U32" s="1">
        <v>215</v>
      </c>
      <c r="V32" s="1">
        <v>211</v>
      </c>
      <c r="W32" s="1">
        <v>99</v>
      </c>
    </row>
    <row r="33" spans="1:23">
      <c r="A33">
        <v>133</v>
      </c>
      <c r="B33" s="1">
        <v>10</v>
      </c>
      <c r="C33" s="1">
        <v>173</v>
      </c>
      <c r="D33" s="1">
        <v>40</v>
      </c>
      <c r="E33" s="1">
        <v>27</v>
      </c>
      <c r="M33" s="1">
        <v>1010</v>
      </c>
      <c r="N33" s="1">
        <v>10</v>
      </c>
      <c r="O33" s="1">
        <v>218</v>
      </c>
      <c r="P33" s="1">
        <v>215</v>
      </c>
      <c r="Q33" s="1">
        <v>0</v>
      </c>
      <c r="S33" s="1">
        <v>1010</v>
      </c>
      <c r="T33" s="1">
        <v>10</v>
      </c>
      <c r="U33" s="1">
        <v>218</v>
      </c>
      <c r="V33" s="1">
        <v>215</v>
      </c>
      <c r="W33" s="1">
        <v>88</v>
      </c>
    </row>
    <row r="34" spans="1:23">
      <c r="A34">
        <v>44</v>
      </c>
      <c r="B34" s="1">
        <v>11</v>
      </c>
      <c r="C34" s="1">
        <v>0</v>
      </c>
      <c r="D34" s="1">
        <v>103</v>
      </c>
      <c r="E34" s="1">
        <v>5</v>
      </c>
      <c r="M34" s="1">
        <v>1011</v>
      </c>
      <c r="N34" s="1">
        <v>11</v>
      </c>
      <c r="O34" s="1">
        <v>60</v>
      </c>
      <c r="P34" s="1">
        <v>160</v>
      </c>
      <c r="Q34" s="1">
        <v>0</v>
      </c>
      <c r="S34" s="1">
        <v>1011</v>
      </c>
      <c r="T34" s="1">
        <v>11</v>
      </c>
      <c r="U34" s="1">
        <v>60</v>
      </c>
      <c r="V34" s="1">
        <v>160</v>
      </c>
      <c r="W34" s="1">
        <v>88</v>
      </c>
    </row>
    <row r="35" spans="1:23">
      <c r="A35">
        <v>929</v>
      </c>
      <c r="B35" s="1">
        <v>12</v>
      </c>
      <c r="C35" s="1">
        <v>22</v>
      </c>
      <c r="D35" s="1">
        <v>81</v>
      </c>
      <c r="E35" s="1">
        <v>71</v>
      </c>
      <c r="M35" s="1">
        <v>1012</v>
      </c>
      <c r="N35" s="1">
        <v>12</v>
      </c>
      <c r="O35" s="1">
        <v>30</v>
      </c>
      <c r="P35" s="1">
        <v>165</v>
      </c>
      <c r="Q35" s="1">
        <v>63</v>
      </c>
      <c r="S35" s="1">
        <v>1012</v>
      </c>
      <c r="T35" s="1">
        <v>12</v>
      </c>
      <c r="U35" s="1">
        <v>30</v>
      </c>
      <c r="V35" s="1">
        <v>165</v>
      </c>
      <c r="W35" s="1">
        <v>89</v>
      </c>
    </row>
    <row r="36" spans="1:23">
      <c r="A36">
        <v>1011</v>
      </c>
      <c r="B36" s="1">
        <v>13</v>
      </c>
      <c r="C36" s="1">
        <v>65</v>
      </c>
      <c r="D36" s="1">
        <v>52</v>
      </c>
      <c r="E36" s="1">
        <v>42</v>
      </c>
      <c r="M36" s="1">
        <v>1013</v>
      </c>
      <c r="N36" s="1">
        <v>13</v>
      </c>
      <c r="O36" s="1">
        <v>0</v>
      </c>
      <c r="P36" s="1">
        <v>55</v>
      </c>
      <c r="Q36" s="1">
        <v>84</v>
      </c>
      <c r="S36" s="1">
        <v>1013</v>
      </c>
      <c r="T36" s="1">
        <v>13</v>
      </c>
      <c r="U36" s="1">
        <v>0</v>
      </c>
      <c r="V36" s="1">
        <v>55</v>
      </c>
      <c r="W36" s="1">
        <v>93</v>
      </c>
    </row>
    <row r="37" spans="1:23">
      <c r="A37">
        <v>902</v>
      </c>
      <c r="B37" s="1">
        <v>14</v>
      </c>
      <c r="C37" s="1">
        <v>57</v>
      </c>
      <c r="D37" s="1">
        <v>91</v>
      </c>
      <c r="E37" s="1">
        <v>100</v>
      </c>
      <c r="M37" s="1">
        <v>1014</v>
      </c>
      <c r="N37" s="1">
        <v>14</v>
      </c>
      <c r="O37" s="1">
        <v>30</v>
      </c>
      <c r="P37" s="1">
        <v>205</v>
      </c>
      <c r="Q37" s="1">
        <v>74</v>
      </c>
      <c r="S37" s="1">
        <v>1014</v>
      </c>
      <c r="T37" s="1">
        <v>14</v>
      </c>
      <c r="U37" s="1">
        <v>30</v>
      </c>
      <c r="V37" s="1">
        <v>205</v>
      </c>
      <c r="W37" s="1">
        <v>90</v>
      </c>
    </row>
    <row r="38" spans="1:23">
      <c r="A38">
        <v>587</v>
      </c>
      <c r="B38" s="1">
        <v>15</v>
      </c>
      <c r="C38" s="1">
        <v>103</v>
      </c>
      <c r="D38" s="1">
        <v>106</v>
      </c>
      <c r="E38" s="1">
        <v>87</v>
      </c>
      <c r="M38" s="1">
        <v>1015</v>
      </c>
      <c r="N38" s="1">
        <v>15</v>
      </c>
      <c r="O38" s="1">
        <v>80</v>
      </c>
      <c r="P38" s="1">
        <v>210</v>
      </c>
      <c r="Q38" s="1">
        <v>79</v>
      </c>
      <c r="S38" s="1">
        <v>1015</v>
      </c>
      <c r="T38" s="1">
        <v>15</v>
      </c>
      <c r="U38" s="1">
        <v>80</v>
      </c>
      <c r="V38" s="1">
        <v>210</v>
      </c>
      <c r="W38" s="1">
        <v>90</v>
      </c>
    </row>
    <row r="39" spans="1:23">
      <c r="A39">
        <v>9</v>
      </c>
      <c r="B39" s="1">
        <v>1</v>
      </c>
      <c r="C39" s="1">
        <v>221</v>
      </c>
      <c r="D39" s="1">
        <v>548</v>
      </c>
      <c r="E39" s="1">
        <v>14</v>
      </c>
      <c r="M39" s="1">
        <v>157</v>
      </c>
      <c r="N39" s="1">
        <v>1</v>
      </c>
      <c r="O39" s="1">
        <v>481</v>
      </c>
      <c r="P39" s="1">
        <v>103</v>
      </c>
      <c r="Q39" s="1">
        <v>55</v>
      </c>
      <c r="S39" s="1">
        <v>157</v>
      </c>
      <c r="T39" s="1">
        <v>1</v>
      </c>
      <c r="U39" s="1">
        <v>481</v>
      </c>
      <c r="V39" s="1">
        <v>103</v>
      </c>
      <c r="W39" s="1">
        <v>10</v>
      </c>
    </row>
    <row r="40" spans="1:23">
      <c r="A40">
        <v>30</v>
      </c>
      <c r="B40" s="1">
        <v>2</v>
      </c>
      <c r="C40" s="1">
        <v>225</v>
      </c>
      <c r="D40" s="1">
        <v>566</v>
      </c>
      <c r="E40" s="1">
        <v>83</v>
      </c>
      <c r="M40" s="1">
        <v>236</v>
      </c>
      <c r="N40" s="1">
        <v>2</v>
      </c>
      <c r="O40" s="1">
        <v>495</v>
      </c>
      <c r="P40" s="1">
        <v>139</v>
      </c>
      <c r="Q40" s="1">
        <v>50</v>
      </c>
      <c r="S40" s="1">
        <v>236</v>
      </c>
      <c r="T40" s="1">
        <v>2</v>
      </c>
      <c r="U40" s="1">
        <v>495</v>
      </c>
      <c r="V40" s="1">
        <v>139</v>
      </c>
      <c r="W40" s="1">
        <v>11</v>
      </c>
    </row>
    <row r="41" spans="1:23">
      <c r="A41">
        <v>52</v>
      </c>
      <c r="B41" s="1">
        <v>3</v>
      </c>
      <c r="C41" s="1">
        <v>240</v>
      </c>
      <c r="D41" s="1">
        <v>601</v>
      </c>
      <c r="E41" s="1">
        <v>13</v>
      </c>
      <c r="M41" s="1">
        <v>368</v>
      </c>
      <c r="N41" s="1">
        <v>3</v>
      </c>
      <c r="O41" s="1">
        <v>513</v>
      </c>
      <c r="P41" s="1">
        <v>120</v>
      </c>
      <c r="Q41" s="1">
        <v>19</v>
      </c>
      <c r="S41" s="1">
        <v>368</v>
      </c>
      <c r="T41" s="1">
        <v>3</v>
      </c>
      <c r="U41" s="1">
        <v>513</v>
      </c>
      <c r="V41" s="1">
        <v>120</v>
      </c>
      <c r="W41" s="1">
        <v>12</v>
      </c>
    </row>
    <row r="42" spans="1:23">
      <c r="A42">
        <v>2004</v>
      </c>
      <c r="B42" s="1">
        <v>4</v>
      </c>
      <c r="C42" s="1">
        <v>180</v>
      </c>
      <c r="D42" s="1">
        <v>633</v>
      </c>
      <c r="E42" s="1">
        <v>33</v>
      </c>
      <c r="M42" s="1">
        <v>284</v>
      </c>
      <c r="N42" s="1">
        <v>4</v>
      </c>
      <c r="O42" s="1">
        <v>443</v>
      </c>
      <c r="P42" s="1">
        <v>195</v>
      </c>
      <c r="Q42" s="1">
        <v>12</v>
      </c>
      <c r="S42" s="1">
        <v>284</v>
      </c>
      <c r="T42" s="1">
        <v>4</v>
      </c>
      <c r="U42" s="1">
        <v>443</v>
      </c>
      <c r="V42" s="1">
        <v>195</v>
      </c>
      <c r="W42" s="1">
        <v>12</v>
      </c>
    </row>
    <row r="43" spans="1:23">
      <c r="A43">
        <v>130</v>
      </c>
      <c r="B43" s="1">
        <v>5</v>
      </c>
      <c r="C43" s="1">
        <v>202</v>
      </c>
      <c r="D43" s="1">
        <v>652</v>
      </c>
      <c r="E43" s="1">
        <v>7</v>
      </c>
      <c r="M43" s="1">
        <v>293</v>
      </c>
      <c r="N43" s="1">
        <v>5</v>
      </c>
      <c r="O43" s="1">
        <v>468</v>
      </c>
      <c r="P43" s="1">
        <v>189</v>
      </c>
      <c r="Q43" s="1">
        <v>91</v>
      </c>
      <c r="S43" s="1">
        <v>293</v>
      </c>
      <c r="T43" s="1">
        <v>5</v>
      </c>
      <c r="U43" s="1">
        <v>468</v>
      </c>
      <c r="V43" s="1">
        <v>189</v>
      </c>
      <c r="W43" s="1">
        <v>11</v>
      </c>
    </row>
    <row r="44" spans="1:23">
      <c r="A44">
        <v>142</v>
      </c>
      <c r="B44" s="1">
        <v>6</v>
      </c>
      <c r="C44" s="1">
        <v>266</v>
      </c>
      <c r="D44" s="1">
        <v>692</v>
      </c>
      <c r="E44" s="1">
        <v>0</v>
      </c>
      <c r="M44" s="1">
        <v>2006</v>
      </c>
      <c r="N44" s="1">
        <v>6</v>
      </c>
      <c r="O44" s="1">
        <v>549</v>
      </c>
      <c r="P44" s="1">
        <v>255</v>
      </c>
      <c r="Q44" s="1">
        <v>45</v>
      </c>
      <c r="S44" s="1">
        <v>2006</v>
      </c>
      <c r="T44" s="1">
        <v>6</v>
      </c>
      <c r="U44" s="1">
        <v>549</v>
      </c>
      <c r="V44" s="1">
        <v>255</v>
      </c>
      <c r="W44" s="1">
        <v>8</v>
      </c>
    </row>
    <row r="45" spans="1:23">
      <c r="A45">
        <v>168</v>
      </c>
      <c r="B45" s="1">
        <v>7</v>
      </c>
      <c r="C45" s="1">
        <v>331</v>
      </c>
      <c r="D45" s="1">
        <v>697</v>
      </c>
      <c r="E45" s="1">
        <v>60</v>
      </c>
      <c r="M45" s="1">
        <v>2007</v>
      </c>
      <c r="N45" s="1">
        <v>7</v>
      </c>
      <c r="O45" s="1">
        <v>553</v>
      </c>
      <c r="P45" s="1">
        <v>254</v>
      </c>
      <c r="Q45" s="1">
        <v>94</v>
      </c>
      <c r="S45" s="1">
        <v>2007</v>
      </c>
      <c r="T45" s="1">
        <v>7</v>
      </c>
      <c r="U45" s="1">
        <v>553</v>
      </c>
      <c r="V45" s="1">
        <v>254</v>
      </c>
      <c r="W45" s="1">
        <v>20</v>
      </c>
    </row>
    <row r="46" spans="1:23">
      <c r="A46">
        <v>172</v>
      </c>
      <c r="B46" s="1">
        <v>8</v>
      </c>
      <c r="C46" s="1">
        <v>381</v>
      </c>
      <c r="D46" s="1">
        <v>663</v>
      </c>
      <c r="E46" s="1">
        <v>13</v>
      </c>
      <c r="M46" s="1">
        <v>2008</v>
      </c>
      <c r="N46" s="1">
        <v>8</v>
      </c>
      <c r="O46" s="1">
        <v>548</v>
      </c>
      <c r="P46" s="1">
        <v>205</v>
      </c>
      <c r="Q46" s="1">
        <v>79</v>
      </c>
      <c r="S46" s="1">
        <v>2008</v>
      </c>
      <c r="T46" s="1">
        <v>8</v>
      </c>
      <c r="U46" s="1">
        <v>548</v>
      </c>
      <c r="V46" s="1">
        <v>205</v>
      </c>
      <c r="W46" s="1">
        <v>12</v>
      </c>
    </row>
    <row r="47" spans="1:23">
      <c r="A47">
        <v>183</v>
      </c>
      <c r="B47" s="1">
        <v>9</v>
      </c>
      <c r="C47" s="1">
        <v>443</v>
      </c>
      <c r="D47" s="1">
        <v>674</v>
      </c>
      <c r="E47" s="1">
        <v>0</v>
      </c>
      <c r="M47" s="1">
        <v>2009</v>
      </c>
      <c r="N47" s="1">
        <v>9</v>
      </c>
      <c r="O47" s="1">
        <v>562</v>
      </c>
      <c r="P47" s="1">
        <v>250</v>
      </c>
      <c r="Q47" s="1">
        <v>34</v>
      </c>
      <c r="S47" s="1">
        <v>2009</v>
      </c>
      <c r="T47" s="1">
        <v>9</v>
      </c>
      <c r="U47" s="1">
        <v>562</v>
      </c>
      <c r="V47" s="1">
        <v>250</v>
      </c>
      <c r="W47" s="1">
        <v>13</v>
      </c>
    </row>
    <row r="48" spans="1:23">
      <c r="A48">
        <v>189</v>
      </c>
      <c r="B48" s="1">
        <v>10</v>
      </c>
      <c r="C48" s="1">
        <v>441</v>
      </c>
      <c r="D48" s="1">
        <v>586</v>
      </c>
      <c r="E48" s="1">
        <v>63</v>
      </c>
      <c r="M48" s="1">
        <v>2010</v>
      </c>
      <c r="N48" s="1">
        <v>10</v>
      </c>
      <c r="O48" s="1">
        <v>710</v>
      </c>
      <c r="P48" s="1">
        <v>230</v>
      </c>
      <c r="Q48" s="1">
        <v>70</v>
      </c>
      <c r="S48" s="1">
        <v>2010</v>
      </c>
      <c r="T48" s="1">
        <v>10</v>
      </c>
      <c r="U48" s="1">
        <v>710</v>
      </c>
      <c r="V48" s="1">
        <v>230</v>
      </c>
      <c r="W48" s="1">
        <v>15</v>
      </c>
    </row>
    <row r="49" spans="1:23">
      <c r="A49">
        <v>2011</v>
      </c>
      <c r="B49" s="1">
        <v>11</v>
      </c>
      <c r="C49" s="1">
        <v>0</v>
      </c>
      <c r="D49" s="1">
        <v>605</v>
      </c>
      <c r="E49" s="1">
        <v>15</v>
      </c>
      <c r="M49" s="1">
        <v>2011</v>
      </c>
      <c r="N49" s="1">
        <v>11</v>
      </c>
      <c r="O49" s="1">
        <v>685</v>
      </c>
      <c r="P49" s="1">
        <v>238</v>
      </c>
      <c r="Q49" s="1">
        <v>7</v>
      </c>
      <c r="S49" s="1">
        <v>2011</v>
      </c>
      <c r="T49" s="1">
        <v>11</v>
      </c>
      <c r="U49" s="1">
        <v>685</v>
      </c>
      <c r="V49" s="1">
        <v>238</v>
      </c>
      <c r="W49" s="1">
        <v>7</v>
      </c>
    </row>
    <row r="50" spans="1:23">
      <c r="A50">
        <v>2012</v>
      </c>
      <c r="B50" s="1">
        <v>12</v>
      </c>
      <c r="C50" s="1">
        <v>10</v>
      </c>
      <c r="D50" s="1">
        <v>590</v>
      </c>
      <c r="E50" s="1">
        <v>0</v>
      </c>
      <c r="M50" s="1">
        <v>2012</v>
      </c>
      <c r="N50" s="1">
        <v>12</v>
      </c>
      <c r="O50" s="1">
        <v>660</v>
      </c>
      <c r="P50" s="1">
        <v>240</v>
      </c>
      <c r="Q50" s="1">
        <v>42</v>
      </c>
      <c r="S50" s="1">
        <v>2012</v>
      </c>
      <c r="T50" s="1">
        <v>12</v>
      </c>
      <c r="U50" s="1">
        <v>660</v>
      </c>
      <c r="V50" s="1">
        <v>240</v>
      </c>
      <c r="W50" s="1">
        <v>12</v>
      </c>
    </row>
    <row r="51" spans="1:23">
      <c r="A51">
        <v>2013</v>
      </c>
      <c r="B51" s="1">
        <v>13</v>
      </c>
      <c r="C51" s="1">
        <v>50</v>
      </c>
      <c r="D51" s="1">
        <v>560</v>
      </c>
      <c r="E51" s="1">
        <v>0</v>
      </c>
      <c r="M51" s="1">
        <v>2013</v>
      </c>
      <c r="N51" s="1">
        <v>13</v>
      </c>
      <c r="O51" s="1">
        <v>545</v>
      </c>
      <c r="P51" s="1">
        <v>250</v>
      </c>
      <c r="Q51" s="1">
        <v>60</v>
      </c>
      <c r="S51" s="1">
        <v>2013</v>
      </c>
      <c r="T51" s="1">
        <v>13</v>
      </c>
      <c r="U51" s="1">
        <v>545</v>
      </c>
      <c r="V51" s="1">
        <v>250</v>
      </c>
      <c r="W51" s="1">
        <v>16</v>
      </c>
    </row>
    <row r="52" spans="1:23">
      <c r="A52">
        <v>2014</v>
      </c>
      <c r="B52" s="1">
        <v>14</v>
      </c>
      <c r="C52" s="1">
        <v>55</v>
      </c>
      <c r="D52" s="1">
        <v>530</v>
      </c>
      <c r="E52" s="1">
        <v>30</v>
      </c>
      <c r="M52" s="1">
        <v>2014</v>
      </c>
      <c r="N52" s="1">
        <v>14</v>
      </c>
      <c r="O52" s="1">
        <v>505</v>
      </c>
      <c r="P52" s="1">
        <v>260</v>
      </c>
      <c r="Q52" s="1">
        <v>90</v>
      </c>
      <c r="S52" s="1">
        <v>2014</v>
      </c>
      <c r="T52" s="1">
        <v>14</v>
      </c>
      <c r="U52" s="1">
        <v>505</v>
      </c>
      <c r="V52" s="1">
        <v>260</v>
      </c>
      <c r="W52" s="1">
        <v>11</v>
      </c>
    </row>
    <row r="53" spans="1:23">
      <c r="A53">
        <v>2015</v>
      </c>
      <c r="B53" s="1">
        <v>15</v>
      </c>
      <c r="C53" s="1">
        <v>60</v>
      </c>
      <c r="D53" s="1">
        <v>545</v>
      </c>
      <c r="E53" s="1">
        <v>83</v>
      </c>
      <c r="M53" s="1">
        <v>2015</v>
      </c>
      <c r="N53" s="1">
        <v>15</v>
      </c>
      <c r="O53" s="1">
        <v>408</v>
      </c>
      <c r="P53" s="1">
        <v>250</v>
      </c>
      <c r="Q53" s="1">
        <v>19</v>
      </c>
      <c r="S53" s="1">
        <v>2015</v>
      </c>
      <c r="T53" s="1">
        <v>15</v>
      </c>
      <c r="U53" s="1">
        <v>408</v>
      </c>
      <c r="V53" s="1">
        <v>250</v>
      </c>
      <c r="W53" s="1">
        <v>10</v>
      </c>
    </row>
  </sheetData>
  <mergeCells count="4">
    <mergeCell ref="G1:J1"/>
    <mergeCell ref="M1:P1"/>
    <mergeCell ref="S1:V1"/>
    <mergeCell ref="S22:V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 SUCCESS RAW</vt:lpstr>
      <vt:lpstr>REP SUCCESS &amp; SEX RATIO</vt:lpstr>
      <vt:lpstr>REP SUCCESS X SITE</vt:lpstr>
      <vt:lpstr>MANTEL TEST 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jcll</dc:creator>
  <cp:lastModifiedBy>James D. Ackerman</cp:lastModifiedBy>
  <dcterms:created xsi:type="dcterms:W3CDTF">2013-10-05T15:55:05Z</dcterms:created>
  <dcterms:modified xsi:type="dcterms:W3CDTF">2018-06-19T19:54:19Z</dcterms:modified>
</cp:coreProperties>
</file>