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 activeTab="1"/>
  </bookViews>
  <sheets>
    <sheet name="Glucose" sheetId="1" r:id="rId1"/>
    <sheet name="RS" sheetId="2" r:id="rId2"/>
  </sheets>
  <calcPr calcId="144525"/>
</workbook>
</file>

<file path=xl/calcChain.xml><?xml version="1.0" encoding="utf-8"?>
<calcChain xmlns="http://schemas.openxmlformats.org/spreadsheetml/2006/main">
  <c r="E23" i="2" l="1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F40" i="2" s="1"/>
  <c r="Q5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F18" i="1" l="1"/>
  <c r="F24" i="2"/>
  <c r="G24" i="2" s="1"/>
  <c r="H24" i="2" s="1"/>
  <c r="F25" i="2"/>
  <c r="G25" i="2" s="1"/>
  <c r="H25" i="2" s="1"/>
  <c r="F26" i="2"/>
  <c r="G26" i="2" s="1"/>
  <c r="H26" i="2" s="1"/>
  <c r="F28" i="2"/>
  <c r="G28" i="2" s="1"/>
  <c r="H28" i="2" s="1"/>
  <c r="F29" i="2"/>
  <c r="G29" i="2" s="1"/>
  <c r="H29" i="2" s="1"/>
  <c r="F30" i="2"/>
  <c r="G30" i="2" s="1"/>
  <c r="H30" i="2" s="1"/>
  <c r="F31" i="2"/>
  <c r="G31" i="2" s="1"/>
  <c r="H31" i="2" s="1"/>
  <c r="F32" i="2"/>
  <c r="G32" i="2" s="1"/>
  <c r="H32" i="2" s="1"/>
  <c r="F34" i="2"/>
  <c r="G34" i="2" s="1"/>
  <c r="H34" i="2" s="1"/>
  <c r="F35" i="2"/>
  <c r="G35" i="2" s="1"/>
  <c r="H35" i="2" s="1"/>
  <c r="F36" i="2"/>
  <c r="G36" i="2" s="1"/>
  <c r="H36" i="2" s="1"/>
  <c r="F37" i="2"/>
  <c r="G37" i="2" s="1"/>
  <c r="H37" i="2" s="1"/>
  <c r="F38" i="2"/>
  <c r="G38" i="2" s="1"/>
  <c r="H38" i="2" s="1"/>
  <c r="F39" i="2"/>
  <c r="G39" i="2" s="1"/>
  <c r="H39" i="2" s="1"/>
  <c r="F23" i="2"/>
  <c r="F9" i="2"/>
  <c r="F10" i="2"/>
  <c r="F11" i="2"/>
  <c r="F12" i="2"/>
  <c r="F13" i="2"/>
  <c r="F8" i="2"/>
  <c r="F4" i="1"/>
  <c r="G40" i="2" l="1"/>
  <c r="H40" i="2" s="1"/>
  <c r="G18" i="1"/>
  <c r="H18" i="1" s="1"/>
  <c r="F16" i="1"/>
  <c r="G16" i="1" s="1"/>
  <c r="H16" i="1" s="1"/>
  <c r="F14" i="1"/>
  <c r="G14" i="1" s="1"/>
  <c r="H14" i="1" s="1"/>
  <c r="F12" i="1"/>
  <c r="G12" i="1" s="1"/>
  <c r="H12" i="1" s="1"/>
  <c r="F10" i="1"/>
  <c r="G10" i="1" s="1"/>
  <c r="H10" i="1" s="1"/>
  <c r="F8" i="1"/>
  <c r="G8" i="1" s="1"/>
  <c r="H8" i="1" s="1"/>
  <c r="F6" i="1"/>
  <c r="G6" i="1" s="1"/>
  <c r="H6" i="1" s="1"/>
  <c r="F2" i="1"/>
  <c r="G2" i="1" s="1"/>
  <c r="H2" i="1" s="1"/>
  <c r="F19" i="1"/>
  <c r="G19" i="1" s="1"/>
  <c r="H19" i="1" s="1"/>
  <c r="F17" i="1"/>
  <c r="G17" i="1" s="1"/>
  <c r="H17" i="1" s="1"/>
  <c r="F15" i="1"/>
  <c r="G15" i="1" s="1"/>
  <c r="H15" i="1" s="1"/>
  <c r="F11" i="1"/>
  <c r="G11" i="1" s="1"/>
  <c r="H11" i="1" s="1"/>
  <c r="F9" i="1"/>
  <c r="G9" i="1" s="1"/>
  <c r="H9" i="1" s="1"/>
  <c r="F5" i="1"/>
  <c r="G5" i="1" s="1"/>
  <c r="H5" i="1" s="1"/>
  <c r="G23" i="2"/>
  <c r="H23" i="2" s="1"/>
  <c r="G33" i="2"/>
  <c r="H33" i="2" s="1"/>
  <c r="F33" i="2"/>
  <c r="G27" i="2"/>
  <c r="H27" i="2" s="1"/>
  <c r="F27" i="2"/>
  <c r="F13" i="1"/>
  <c r="G13" i="1" s="1"/>
  <c r="H13" i="1" s="1"/>
  <c r="F7" i="1"/>
  <c r="G7" i="1" s="1"/>
  <c r="H7" i="1" s="1"/>
  <c r="G4" i="1"/>
  <c r="H4" i="1" s="1"/>
  <c r="F3" i="1"/>
  <c r="G3" i="1" s="1"/>
  <c r="H3" i="1" s="1"/>
</calcChain>
</file>

<file path=xl/sharedStrings.xml><?xml version="1.0" encoding="utf-8"?>
<sst xmlns="http://schemas.openxmlformats.org/spreadsheetml/2006/main" count="28" uniqueCount="16">
  <si>
    <t>Abs.1</t>
  </si>
  <si>
    <t>Abs.2</t>
  </si>
  <si>
    <t>Abs.3</t>
  </si>
  <si>
    <t>P</t>
  </si>
  <si>
    <t>B</t>
  </si>
  <si>
    <t>med</t>
  </si>
  <si>
    <t>[glicose] g/l</t>
  </si>
  <si>
    <t>[Glucose] g/L</t>
  </si>
  <si>
    <t>[Glucose] g/g</t>
  </si>
  <si>
    <t xml:space="preserve">%[Glucose] </t>
  </si>
  <si>
    <t>Average Glucose.</t>
  </si>
  <si>
    <t>Test</t>
  </si>
  <si>
    <t>[RS] g/L</t>
  </si>
  <si>
    <t>[RS] g/g</t>
  </si>
  <si>
    <t xml:space="preserve">%[RS] </t>
  </si>
  <si>
    <t>Average Abs.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</si>
</sst>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0" xfId="0" applyFont="1" applyFill="1" applyBorder="1"/>
    <xf numFmtId="0" fontId="0" fillId="0" borderId="0" xfId="0" applyFill="1" applyBorder="1"/>
    <xf numFmtId="0" fontId="0" fillId="0" borderId="10" xfId="0" applyBorder="1"/>
    <xf numFmtId="0" fontId="0" fillId="0" borderId="0" xfId="0" applyBorder="1"/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Standard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Curva Padrão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43384164479440102"/>
                  <c:y val="-9.6183289588801339E-3"/>
                </c:manualLayout>
              </c:layout>
              <c:numFmt formatCode="General" sourceLinked="0"/>
            </c:trendlineLbl>
          </c:trendline>
          <c:xVal>
            <c:numRef>
              <c:f>RS!$B$8:$B$13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RS!$F$8:$F$13</c:f>
              <c:numCache>
                <c:formatCode>General</c:formatCode>
                <c:ptCount val="6"/>
                <c:pt idx="0">
                  <c:v>0</c:v>
                </c:pt>
                <c:pt idx="1">
                  <c:v>0.499</c:v>
                </c:pt>
                <c:pt idx="2">
                  <c:v>0.93700000000000006</c:v>
                </c:pt>
                <c:pt idx="3">
                  <c:v>1.35</c:v>
                </c:pt>
                <c:pt idx="4">
                  <c:v>1.6479999999999999</c:v>
                </c:pt>
                <c:pt idx="5">
                  <c:v>1.9570000000000001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09056"/>
        <c:axId val="136381184"/>
      </c:scatterChart>
      <c:valAx>
        <c:axId val="13610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381184"/>
        <c:crosses val="autoZero"/>
        <c:crossBetween val="midCat"/>
      </c:valAx>
      <c:valAx>
        <c:axId val="13638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1090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3</xdr:row>
      <xdr:rowOff>95250</xdr:rowOff>
    </xdr:from>
    <xdr:to>
      <xdr:col>14</xdr:col>
      <xdr:colOff>28575</xdr:colOff>
      <xdr:row>17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J13" sqref="J13"/>
    </sheetView>
  </sheetViews>
  <sheetFormatPr defaultRowHeight="15" x14ac:dyDescent="0.25"/>
  <cols>
    <col min="5" max="5" width="16.5703125" bestFit="1" customWidth="1"/>
    <col min="6" max="6" width="12.7109375" bestFit="1" customWidth="1"/>
    <col min="7" max="7" width="12.85546875" bestFit="1" customWidth="1"/>
    <col min="8" max="8" width="12" bestFit="1" customWidth="1"/>
  </cols>
  <sheetData>
    <row r="1" spans="1:17" x14ac:dyDescent="0.25">
      <c r="A1" s="4" t="s">
        <v>11</v>
      </c>
      <c r="B1" s="5" t="s">
        <v>0</v>
      </c>
      <c r="C1" s="5" t="s">
        <v>1</v>
      </c>
      <c r="D1" s="5" t="s">
        <v>2</v>
      </c>
      <c r="E1" s="5" t="s">
        <v>10</v>
      </c>
      <c r="F1" s="5" t="s">
        <v>7</v>
      </c>
      <c r="G1" s="5" t="s">
        <v>8</v>
      </c>
      <c r="H1" s="6" t="s">
        <v>9</v>
      </c>
    </row>
    <row r="2" spans="1:17" ht="15.75" thickBot="1" x14ac:dyDescent="0.3">
      <c r="A2" s="3">
        <v>1</v>
      </c>
      <c r="B2">
        <v>0.01</v>
      </c>
      <c r="C2">
        <v>1.2999999999999999E-2</v>
      </c>
      <c r="D2">
        <v>1.2999999999999999E-2</v>
      </c>
      <c r="E2">
        <f>MEDIAN(B2:D2)</f>
        <v>1.2999999999999999E-2</v>
      </c>
      <c r="F2">
        <f>E2/0.286*250</f>
        <v>11.363636363636363</v>
      </c>
      <c r="G2">
        <f>F2/100</f>
        <v>0.11363636363636363</v>
      </c>
      <c r="H2">
        <f t="shared" ref="H2:H19" si="0">G2*100</f>
        <v>11.363636363636363</v>
      </c>
    </row>
    <row r="3" spans="1:17" ht="15.75" thickBot="1" x14ac:dyDescent="0.3">
      <c r="A3" s="3">
        <v>2</v>
      </c>
      <c r="B3">
        <v>1.9E-2</v>
      </c>
      <c r="C3">
        <v>2.1000000000000001E-2</v>
      </c>
      <c r="D3">
        <v>1.7000000000000001E-2</v>
      </c>
      <c r="E3">
        <f>MEDIAN(B3:D3)</f>
        <v>1.9E-2</v>
      </c>
      <c r="F3">
        <f>E3/0.286*250</f>
        <v>16.608391608391607</v>
      </c>
      <c r="G3">
        <f t="shared" ref="G3:G19" si="1">F3/100</f>
        <v>0.16608391608391607</v>
      </c>
      <c r="H3">
        <f t="shared" si="0"/>
        <v>16.608391608391607</v>
      </c>
      <c r="N3" s="7" t="s">
        <v>0</v>
      </c>
      <c r="O3" s="7" t="s">
        <v>1</v>
      </c>
      <c r="P3" s="8" t="s">
        <v>2</v>
      </c>
      <c r="Q3" s="16" t="s">
        <v>5</v>
      </c>
    </row>
    <row r="4" spans="1:17" ht="15.75" thickBot="1" x14ac:dyDescent="0.3">
      <c r="A4" s="3">
        <v>3</v>
      </c>
      <c r="B4">
        <v>3.5999999999999997E-2</v>
      </c>
      <c r="C4">
        <v>3.4000000000000002E-2</v>
      </c>
      <c r="D4">
        <v>3.2000000000000001E-2</v>
      </c>
      <c r="E4">
        <f>MEDIAN(B4:D4)</f>
        <v>3.4000000000000002E-2</v>
      </c>
      <c r="F4">
        <f>E4/0.286*150</f>
        <v>17.832167832167833</v>
      </c>
      <c r="G4">
        <f t="shared" si="1"/>
        <v>0.17832167832167833</v>
      </c>
      <c r="H4">
        <f t="shared" si="0"/>
        <v>17.832167832167833</v>
      </c>
      <c r="M4" s="7" t="s">
        <v>3</v>
      </c>
      <c r="N4" s="9">
        <v>0</v>
      </c>
      <c r="O4" s="10">
        <v>0</v>
      </c>
      <c r="P4" s="11">
        <v>0</v>
      </c>
      <c r="Q4" s="17">
        <v>0</v>
      </c>
    </row>
    <row r="5" spans="1:17" ht="15.75" thickBot="1" x14ac:dyDescent="0.3">
      <c r="A5" s="3">
        <v>4</v>
      </c>
      <c r="B5">
        <v>9.8000000000000004E-2</v>
      </c>
      <c r="C5">
        <v>9.6000000000000002E-2</v>
      </c>
      <c r="D5">
        <v>9.8000000000000004E-2</v>
      </c>
      <c r="E5">
        <f t="shared" ref="E5:E20" si="2">MEDIAN(B5:D5)</f>
        <v>9.8000000000000004E-2</v>
      </c>
      <c r="F5">
        <f>E5/0.286*150</f>
        <v>51.398601398601407</v>
      </c>
      <c r="G5">
        <f t="shared" si="1"/>
        <v>0.51398601398601407</v>
      </c>
      <c r="H5">
        <f t="shared" si="0"/>
        <v>51.398601398601407</v>
      </c>
      <c r="M5" s="12" t="s">
        <v>4</v>
      </c>
      <c r="N5" s="13">
        <v>0.28599999999999998</v>
      </c>
      <c r="O5" s="14">
        <v>0.29299999999999998</v>
      </c>
      <c r="P5" s="15">
        <v>0.28499999999999998</v>
      </c>
      <c r="Q5">
        <f>AVERAGE(N5:P5)</f>
        <v>0.28799999999999998</v>
      </c>
    </row>
    <row r="6" spans="1:17" x14ac:dyDescent="0.25">
      <c r="A6" s="3">
        <v>5</v>
      </c>
      <c r="B6">
        <v>4.4999999999999998E-2</v>
      </c>
      <c r="C6">
        <v>4.2000000000000003E-2</v>
      </c>
      <c r="D6">
        <v>4.5999999999999999E-2</v>
      </c>
      <c r="E6">
        <f t="shared" si="2"/>
        <v>4.4999999999999998E-2</v>
      </c>
      <c r="F6">
        <f>E6/0.286*150</f>
        <v>23.6013986013986</v>
      </c>
      <c r="G6">
        <f t="shared" si="1"/>
        <v>0.23601398601398599</v>
      </c>
      <c r="H6">
        <f t="shared" si="0"/>
        <v>23.6013986013986</v>
      </c>
    </row>
    <row r="7" spans="1:17" x14ac:dyDescent="0.25">
      <c r="A7" s="3">
        <v>6</v>
      </c>
      <c r="B7">
        <v>3.7999999999999999E-2</v>
      </c>
      <c r="C7">
        <v>0.04</v>
      </c>
      <c r="D7">
        <v>3.7999999999999999E-2</v>
      </c>
      <c r="E7">
        <f t="shared" si="2"/>
        <v>3.7999999999999999E-2</v>
      </c>
      <c r="F7">
        <f>E7/0.286*250</f>
        <v>33.216783216783213</v>
      </c>
      <c r="G7">
        <f t="shared" si="1"/>
        <v>0.33216783216783213</v>
      </c>
      <c r="H7">
        <f t="shared" si="0"/>
        <v>33.216783216783213</v>
      </c>
    </row>
    <row r="8" spans="1:17" x14ac:dyDescent="0.25">
      <c r="A8" s="3">
        <v>7</v>
      </c>
      <c r="B8">
        <v>0.26700000000000002</v>
      </c>
      <c r="C8">
        <v>0.28699999999999998</v>
      </c>
      <c r="D8">
        <v>0.26600000000000001</v>
      </c>
      <c r="E8">
        <f t="shared" si="2"/>
        <v>0.26700000000000002</v>
      </c>
      <c r="F8">
        <f>E8/0.286*50</f>
        <v>46.67832167832168</v>
      </c>
      <c r="G8">
        <f t="shared" si="1"/>
        <v>0.46678321678321683</v>
      </c>
      <c r="H8">
        <f t="shared" si="0"/>
        <v>46.67832167832168</v>
      </c>
    </row>
    <row r="9" spans="1:17" x14ac:dyDescent="0.25">
      <c r="A9" s="3">
        <v>8</v>
      </c>
      <c r="B9">
        <v>0.39100000000000001</v>
      </c>
      <c r="C9">
        <v>0.38700000000000001</v>
      </c>
      <c r="D9">
        <v>0.38900000000000001</v>
      </c>
      <c r="E9">
        <f t="shared" si="2"/>
        <v>0.38900000000000001</v>
      </c>
      <c r="F9">
        <f>E9/0.286*45</f>
        <v>61.206293706293707</v>
      </c>
      <c r="G9">
        <f t="shared" si="1"/>
        <v>0.61206293706293702</v>
      </c>
      <c r="H9">
        <f t="shared" si="0"/>
        <v>61.2062937062937</v>
      </c>
    </row>
    <row r="10" spans="1:17" x14ac:dyDescent="0.25">
      <c r="A10" s="3">
        <v>9</v>
      </c>
      <c r="B10">
        <v>8.9999999999999993E-3</v>
      </c>
      <c r="C10">
        <v>8.0000000000000002E-3</v>
      </c>
      <c r="D10">
        <v>8.0000000000000002E-3</v>
      </c>
      <c r="E10">
        <f t="shared" si="2"/>
        <v>8.0000000000000002E-3</v>
      </c>
      <c r="F10">
        <f>E10/0.286*250</f>
        <v>6.9930069930069942</v>
      </c>
      <c r="G10">
        <f t="shared" si="1"/>
        <v>6.9930069930069949E-2</v>
      </c>
      <c r="H10">
        <f t="shared" si="0"/>
        <v>6.9930069930069951</v>
      </c>
    </row>
    <row r="11" spans="1:17" x14ac:dyDescent="0.25">
      <c r="A11" s="3">
        <v>10</v>
      </c>
      <c r="B11">
        <v>0.312</v>
      </c>
      <c r="C11">
        <v>0.30499999999999999</v>
      </c>
      <c r="D11">
        <v>0.30599999999999999</v>
      </c>
      <c r="E11">
        <f t="shared" si="2"/>
        <v>0.30599999999999999</v>
      </c>
      <c r="F11">
        <f>E11/0.286*50</f>
        <v>53.4965034965035</v>
      </c>
      <c r="G11">
        <f t="shared" si="1"/>
        <v>0.534965034965035</v>
      </c>
      <c r="H11">
        <f t="shared" si="0"/>
        <v>53.4965034965035</v>
      </c>
    </row>
    <row r="12" spans="1:17" x14ac:dyDescent="0.25">
      <c r="A12" s="3">
        <v>11</v>
      </c>
      <c r="B12">
        <v>4.2999999999999997E-2</v>
      </c>
      <c r="C12">
        <v>0.04</v>
      </c>
      <c r="D12">
        <v>3.7999999999999999E-2</v>
      </c>
      <c r="E12">
        <f t="shared" si="2"/>
        <v>0.04</v>
      </c>
      <c r="F12">
        <f>E12/0.286*150</f>
        <v>20.97902097902098</v>
      </c>
      <c r="G12">
        <f t="shared" si="1"/>
        <v>0.20979020979020979</v>
      </c>
      <c r="H12">
        <f t="shared" si="0"/>
        <v>20.97902097902098</v>
      </c>
    </row>
    <row r="13" spans="1:17" x14ac:dyDescent="0.25">
      <c r="A13" s="3">
        <v>12</v>
      </c>
      <c r="B13">
        <v>3.5999999999999997E-2</v>
      </c>
      <c r="C13">
        <v>3.6999999999999998E-2</v>
      </c>
      <c r="D13">
        <v>2.7E-2</v>
      </c>
      <c r="E13">
        <f t="shared" si="2"/>
        <v>3.5999999999999997E-2</v>
      </c>
      <c r="F13">
        <f>E13/0.286*250</f>
        <v>31.46853146853147</v>
      </c>
      <c r="G13">
        <f t="shared" si="1"/>
        <v>0.31468531468531469</v>
      </c>
      <c r="H13">
        <f t="shared" si="0"/>
        <v>31.46853146853147</v>
      </c>
    </row>
    <row r="14" spans="1:17" x14ac:dyDescent="0.25">
      <c r="A14" s="3">
        <v>13</v>
      </c>
      <c r="B14">
        <v>3.3000000000000002E-2</v>
      </c>
      <c r="C14">
        <v>2.7E-2</v>
      </c>
      <c r="D14">
        <v>0.03</v>
      </c>
      <c r="E14">
        <f t="shared" si="2"/>
        <v>0.03</v>
      </c>
      <c r="F14">
        <f>E14/0.286*100</f>
        <v>10.48951048951049</v>
      </c>
      <c r="G14">
        <f t="shared" si="1"/>
        <v>0.1048951048951049</v>
      </c>
      <c r="H14">
        <f t="shared" si="0"/>
        <v>10.48951048951049</v>
      </c>
    </row>
    <row r="15" spans="1:17" x14ac:dyDescent="0.25">
      <c r="A15" s="3">
        <v>14</v>
      </c>
      <c r="B15">
        <v>0.14199999999999999</v>
      </c>
      <c r="C15">
        <v>0.14000000000000001</v>
      </c>
      <c r="D15">
        <v>0.14000000000000001</v>
      </c>
      <c r="E15">
        <f t="shared" si="2"/>
        <v>0.14000000000000001</v>
      </c>
      <c r="F15">
        <f>E15/0.286*130</f>
        <v>63.636363636363647</v>
      </c>
      <c r="G15">
        <f t="shared" si="1"/>
        <v>0.63636363636363646</v>
      </c>
      <c r="H15">
        <f t="shared" si="0"/>
        <v>63.636363636363647</v>
      </c>
    </row>
    <row r="16" spans="1:17" x14ac:dyDescent="0.25">
      <c r="A16" s="3">
        <v>15</v>
      </c>
      <c r="B16">
        <v>9.1999999999999998E-2</v>
      </c>
      <c r="C16">
        <v>8.6999999999999994E-2</v>
      </c>
      <c r="D16">
        <v>8.7999999999999995E-2</v>
      </c>
      <c r="E16">
        <f t="shared" si="2"/>
        <v>8.7999999999999995E-2</v>
      </c>
      <c r="F16">
        <f>E16/0.286*250</f>
        <v>76.923076923076934</v>
      </c>
      <c r="G16">
        <f t="shared" si="1"/>
        <v>0.76923076923076938</v>
      </c>
      <c r="H16">
        <f t="shared" si="0"/>
        <v>76.923076923076934</v>
      </c>
    </row>
    <row r="17" spans="1:8" x14ac:dyDescent="0.25">
      <c r="A17" s="3">
        <v>16</v>
      </c>
      <c r="B17">
        <v>8.2000000000000003E-2</v>
      </c>
      <c r="C17">
        <v>8.7999999999999995E-2</v>
      </c>
      <c r="D17">
        <v>8.6999999999999994E-2</v>
      </c>
      <c r="E17">
        <f t="shared" si="2"/>
        <v>8.6999999999999994E-2</v>
      </c>
      <c r="F17">
        <f t="shared" ref="F17:F19" si="3">E17/0.286*250</f>
        <v>76.048951048951054</v>
      </c>
      <c r="G17">
        <f t="shared" si="1"/>
        <v>0.76048951048951052</v>
      </c>
      <c r="H17">
        <f t="shared" si="0"/>
        <v>76.048951048951054</v>
      </c>
    </row>
    <row r="18" spans="1:8" x14ac:dyDescent="0.25">
      <c r="A18" s="3">
        <v>17</v>
      </c>
      <c r="B18">
        <v>9.2999999999999999E-2</v>
      </c>
      <c r="C18">
        <v>0.09</v>
      </c>
      <c r="D18">
        <v>8.8999999999999996E-2</v>
      </c>
      <c r="E18">
        <f t="shared" si="2"/>
        <v>0.09</v>
      </c>
      <c r="F18">
        <f>E18/0.286*250</f>
        <v>78.671328671328666</v>
      </c>
      <c r="G18">
        <f t="shared" si="1"/>
        <v>0.78671328671328666</v>
      </c>
      <c r="H18">
        <f t="shared" si="0"/>
        <v>78.671328671328666</v>
      </c>
    </row>
    <row r="19" spans="1:8" x14ac:dyDescent="0.25">
      <c r="A19" s="3">
        <v>18</v>
      </c>
      <c r="B19">
        <v>8.3000000000000004E-2</v>
      </c>
      <c r="C19">
        <v>8.6999999999999994E-2</v>
      </c>
      <c r="D19">
        <v>0.09</v>
      </c>
      <c r="E19">
        <f t="shared" si="2"/>
        <v>8.6999999999999994E-2</v>
      </c>
      <c r="F19">
        <f t="shared" si="3"/>
        <v>76.048951048951054</v>
      </c>
      <c r="G19">
        <f t="shared" si="1"/>
        <v>0.76048951048951052</v>
      </c>
      <c r="H19">
        <f t="shared" si="0"/>
        <v>76.048951048951054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0"/>
  <sheetViews>
    <sheetView tabSelected="1" topLeftCell="A10" workbookViewId="0">
      <selection activeCell="N24" sqref="N24"/>
    </sheetView>
  </sheetViews>
  <sheetFormatPr defaultRowHeight="15" x14ac:dyDescent="0.25"/>
  <cols>
    <col min="2" max="2" width="11.42578125" bestFit="1" customWidth="1"/>
    <col min="5" max="5" width="12.5703125" bestFit="1" customWidth="1"/>
    <col min="6" max="6" width="10.85546875" bestFit="1" customWidth="1"/>
    <col min="8" max="8" width="11.42578125" bestFit="1" customWidth="1"/>
    <col min="9" max="9" width="10.85546875" bestFit="1" customWidth="1"/>
  </cols>
  <sheetData>
    <row r="6" spans="1:6" ht="15.75" thickBot="1" x14ac:dyDescent="0.3"/>
    <row r="7" spans="1:6" x14ac:dyDescent="0.25">
      <c r="A7" s="4" t="s">
        <v>11</v>
      </c>
      <c r="B7" s="1" t="s">
        <v>6</v>
      </c>
      <c r="C7" s="1" t="s">
        <v>0</v>
      </c>
      <c r="D7" s="1" t="s">
        <v>1</v>
      </c>
      <c r="E7" s="1" t="s">
        <v>2</v>
      </c>
      <c r="F7" s="2" t="s">
        <v>15</v>
      </c>
    </row>
    <row r="8" spans="1:6" x14ac:dyDescent="0.25">
      <c r="A8" s="18">
        <v>0</v>
      </c>
      <c r="B8" s="19">
        <v>0</v>
      </c>
      <c r="C8">
        <v>0</v>
      </c>
      <c r="D8">
        <v>0</v>
      </c>
      <c r="E8">
        <v>0</v>
      </c>
      <c r="F8">
        <f>MEDIAN(C8:E8)</f>
        <v>0</v>
      </c>
    </row>
    <row r="9" spans="1:6" x14ac:dyDescent="0.25">
      <c r="A9" s="18">
        <v>1</v>
      </c>
      <c r="B9" s="19">
        <v>0.2</v>
      </c>
      <c r="C9">
        <v>0.498</v>
      </c>
      <c r="D9">
        <v>0.5</v>
      </c>
      <c r="E9">
        <v>0.499</v>
      </c>
      <c r="F9">
        <f t="shared" ref="F9:F13" si="0">MEDIAN(C9:E9)</f>
        <v>0.499</v>
      </c>
    </row>
    <row r="10" spans="1:6" x14ac:dyDescent="0.25">
      <c r="A10" s="18">
        <v>2</v>
      </c>
      <c r="B10" s="19">
        <v>0.4</v>
      </c>
      <c r="C10">
        <v>0.93700000000000006</v>
      </c>
      <c r="D10">
        <v>0.93799999999999994</v>
      </c>
      <c r="E10">
        <v>0.93700000000000006</v>
      </c>
      <c r="F10">
        <f t="shared" si="0"/>
        <v>0.93700000000000006</v>
      </c>
    </row>
    <row r="11" spans="1:6" x14ac:dyDescent="0.25">
      <c r="A11" s="18">
        <v>3</v>
      </c>
      <c r="B11" s="19">
        <v>0.6</v>
      </c>
      <c r="C11">
        <v>1.345</v>
      </c>
      <c r="D11">
        <v>1.35</v>
      </c>
      <c r="E11">
        <v>1.353</v>
      </c>
      <c r="F11">
        <f t="shared" si="0"/>
        <v>1.35</v>
      </c>
    </row>
    <row r="12" spans="1:6" x14ac:dyDescent="0.25">
      <c r="A12" s="18">
        <v>4</v>
      </c>
      <c r="B12" s="19">
        <v>0.8</v>
      </c>
      <c r="C12">
        <v>1.6539999999999999</v>
      </c>
      <c r="D12">
        <v>1.569</v>
      </c>
      <c r="E12">
        <v>1.6479999999999999</v>
      </c>
      <c r="F12">
        <f t="shared" si="0"/>
        <v>1.6479999999999999</v>
      </c>
    </row>
    <row r="13" spans="1:6" ht="15.75" thickBot="1" x14ac:dyDescent="0.3">
      <c r="A13" s="13">
        <v>5</v>
      </c>
      <c r="B13" s="14">
        <v>1</v>
      </c>
      <c r="C13">
        <v>1.95</v>
      </c>
      <c r="D13">
        <v>1.9570000000000001</v>
      </c>
      <c r="E13">
        <v>1.958</v>
      </c>
      <c r="F13">
        <f t="shared" si="0"/>
        <v>1.9570000000000001</v>
      </c>
    </row>
    <row r="22" spans="1:8" x14ac:dyDescent="0.25">
      <c r="A22" s="20" t="s">
        <v>11</v>
      </c>
      <c r="B22" s="21" t="s">
        <v>0</v>
      </c>
      <c r="C22" s="21" t="s">
        <v>1</v>
      </c>
      <c r="D22" s="21" t="s">
        <v>2</v>
      </c>
      <c r="E22" s="21" t="s">
        <v>15</v>
      </c>
      <c r="F22" s="21" t="s">
        <v>12</v>
      </c>
      <c r="G22" s="21" t="s">
        <v>13</v>
      </c>
      <c r="H22" s="22" t="s">
        <v>14</v>
      </c>
    </row>
    <row r="23" spans="1:8" x14ac:dyDescent="0.25">
      <c r="A23" s="3">
        <v>1</v>
      </c>
      <c r="B23">
        <v>7.3999999999999996E-2</v>
      </c>
      <c r="C23">
        <v>6.9000000000000006E-2</v>
      </c>
      <c r="D23">
        <v>7.2999999999999995E-2</v>
      </c>
      <c r="E23">
        <f>MEDIAN(B23:D23)</f>
        <v>7.2999999999999995E-2</v>
      </c>
      <c r="F23">
        <f>E23/2.072*300</f>
        <v>10.569498069498069</v>
      </c>
      <c r="G23">
        <f>F23*0.01/0.5</f>
        <v>0.21138996138996138</v>
      </c>
      <c r="H23">
        <f>G23*100</f>
        <v>21.138996138996138</v>
      </c>
    </row>
    <row r="24" spans="1:8" x14ac:dyDescent="0.25">
      <c r="A24" s="3">
        <v>2</v>
      </c>
      <c r="B24">
        <v>0.111</v>
      </c>
      <c r="C24">
        <v>0.13400000000000001</v>
      </c>
      <c r="D24">
        <v>0.13500000000000001</v>
      </c>
      <c r="E24">
        <f t="shared" ref="E24:E40" si="1">MEDIAN(B24:D24)</f>
        <v>0.13400000000000001</v>
      </c>
      <c r="F24">
        <f>E24/2.072*130</f>
        <v>8.4073359073359075</v>
      </c>
      <c r="G24">
        <f>F24*0.01/0.5</f>
        <v>0.16814671814671817</v>
      </c>
      <c r="H24">
        <f t="shared" ref="H24:H40" si="2">G24*100</f>
        <v>16.814671814671815</v>
      </c>
    </row>
    <row r="25" spans="1:8" x14ac:dyDescent="0.25">
      <c r="A25" s="3">
        <v>3</v>
      </c>
      <c r="B25">
        <v>0.17199999999999999</v>
      </c>
      <c r="C25">
        <v>0.18</v>
      </c>
      <c r="D25">
        <v>0.17699999999999999</v>
      </c>
      <c r="E25">
        <f t="shared" si="1"/>
        <v>0.17699999999999999</v>
      </c>
      <c r="F25">
        <f>E25/2.072*190</f>
        <v>16.230694980694981</v>
      </c>
      <c r="G25">
        <f>F25*0.005/0.5</f>
        <v>0.16230694980694982</v>
      </c>
      <c r="H25">
        <f t="shared" si="2"/>
        <v>16.230694980694981</v>
      </c>
    </row>
    <row r="26" spans="1:8" x14ac:dyDescent="0.25">
      <c r="A26" s="3">
        <v>4</v>
      </c>
      <c r="B26">
        <v>0.52800000000000002</v>
      </c>
      <c r="C26">
        <v>0.53</v>
      </c>
      <c r="D26">
        <v>0.52800000000000002</v>
      </c>
      <c r="E26">
        <f t="shared" si="1"/>
        <v>0.52800000000000002</v>
      </c>
      <c r="F26">
        <f>E26/2.072*220</f>
        <v>56.061776061776058</v>
      </c>
      <c r="G26">
        <f>F26*0.005/0.5</f>
        <v>0.56061776061776059</v>
      </c>
      <c r="H26">
        <f t="shared" si="2"/>
        <v>56.061776061776058</v>
      </c>
    </row>
    <row r="27" spans="1:8" x14ac:dyDescent="0.25">
      <c r="A27" s="3">
        <v>5</v>
      </c>
      <c r="B27">
        <v>7.4999999999999997E-2</v>
      </c>
      <c r="C27">
        <v>7.0000000000000007E-2</v>
      </c>
      <c r="D27">
        <v>7.2999999999999995E-2</v>
      </c>
      <c r="E27">
        <f t="shared" si="1"/>
        <v>7.2999999999999995E-2</v>
      </c>
      <c r="F27">
        <f>E27/2.072*300</f>
        <v>10.569498069498069</v>
      </c>
      <c r="G27">
        <f>F27*0.01/0.5</f>
        <v>0.21138996138996138</v>
      </c>
      <c r="H27">
        <f t="shared" si="2"/>
        <v>21.138996138996138</v>
      </c>
    </row>
    <row r="28" spans="1:8" x14ac:dyDescent="0.25">
      <c r="A28" s="3">
        <v>6</v>
      </c>
      <c r="B28">
        <v>0.129</v>
      </c>
      <c r="C28">
        <v>0.13</v>
      </c>
      <c r="D28">
        <v>0.128</v>
      </c>
      <c r="E28">
        <f t="shared" si="1"/>
        <v>0.129</v>
      </c>
      <c r="F28">
        <f>E28/2.072*250</f>
        <v>15.564671814671815</v>
      </c>
      <c r="G28">
        <f>F28*0.01/0.5</f>
        <v>0.31129343629343631</v>
      </c>
      <c r="H28">
        <f t="shared" si="2"/>
        <v>31.12934362934363</v>
      </c>
    </row>
    <row r="29" spans="1:8" x14ac:dyDescent="0.25">
      <c r="A29" s="3">
        <v>7</v>
      </c>
      <c r="B29">
        <v>0.27300000000000002</v>
      </c>
      <c r="C29">
        <v>0.27800000000000002</v>
      </c>
      <c r="D29">
        <v>0.28599999999999998</v>
      </c>
      <c r="E29">
        <f t="shared" si="1"/>
        <v>0.27800000000000002</v>
      </c>
      <c r="F29">
        <f>E29/2.072*350</f>
        <v>46.95945945945946</v>
      </c>
      <c r="G29">
        <f>F29*0.005/0.5</f>
        <v>0.46959459459459463</v>
      </c>
      <c r="H29">
        <f t="shared" si="2"/>
        <v>46.95945945945946</v>
      </c>
    </row>
    <row r="30" spans="1:8" x14ac:dyDescent="0.25">
      <c r="A30" s="3">
        <v>8</v>
      </c>
      <c r="B30">
        <v>0.48699999999999999</v>
      </c>
      <c r="C30">
        <v>0.49299999999999999</v>
      </c>
      <c r="D30">
        <v>0.49099999999999999</v>
      </c>
      <c r="E30">
        <f t="shared" si="1"/>
        <v>0.49099999999999999</v>
      </c>
      <c r="F30">
        <f>E30/2.072*250</f>
        <v>59.242277992277991</v>
      </c>
      <c r="G30">
        <f t="shared" ref="G30:G40" si="3">F30*0.005/0.5</f>
        <v>0.59242277992277992</v>
      </c>
      <c r="H30">
        <f t="shared" si="2"/>
        <v>59.242277992277991</v>
      </c>
    </row>
    <row r="31" spans="1:8" x14ac:dyDescent="0.25">
      <c r="A31" s="3">
        <v>9</v>
      </c>
      <c r="B31">
        <v>4.4999999999999998E-2</v>
      </c>
      <c r="C31">
        <v>4.7E-2</v>
      </c>
      <c r="D31">
        <v>4.8000000000000001E-2</v>
      </c>
      <c r="E31">
        <f t="shared" si="1"/>
        <v>4.7E-2</v>
      </c>
      <c r="F31">
        <f>E31/2.072*250</f>
        <v>5.6708494208494207</v>
      </c>
      <c r="G31">
        <f t="shared" si="3"/>
        <v>5.6708494208494206E-2</v>
      </c>
      <c r="H31">
        <f t="shared" si="2"/>
        <v>5.6708494208494207</v>
      </c>
    </row>
    <row r="32" spans="1:8" x14ac:dyDescent="0.25">
      <c r="A32" s="3">
        <v>10</v>
      </c>
      <c r="B32">
        <v>0.51100000000000001</v>
      </c>
      <c r="C32">
        <v>0.499</v>
      </c>
      <c r="D32">
        <v>0.50700000000000001</v>
      </c>
      <c r="E32">
        <f t="shared" si="1"/>
        <v>0.50700000000000001</v>
      </c>
      <c r="F32">
        <f>E32/2.072*240</f>
        <v>58.725868725868722</v>
      </c>
      <c r="G32">
        <f t="shared" si="3"/>
        <v>0.58725868725868724</v>
      </c>
      <c r="H32">
        <f t="shared" si="2"/>
        <v>58.725868725868722</v>
      </c>
    </row>
    <row r="33" spans="1:8" x14ac:dyDescent="0.25">
      <c r="A33" s="3">
        <v>11</v>
      </c>
      <c r="B33">
        <v>0.13800000000000001</v>
      </c>
      <c r="C33">
        <v>0.13300000000000001</v>
      </c>
      <c r="D33">
        <v>0.13600000000000001</v>
      </c>
      <c r="E33">
        <f t="shared" si="1"/>
        <v>0.13600000000000001</v>
      </c>
      <c r="F33">
        <f>E33/2.072*300</f>
        <v>19.691119691119692</v>
      </c>
      <c r="G33">
        <f t="shared" si="3"/>
        <v>0.19691119691119693</v>
      </c>
      <c r="H33">
        <f t="shared" si="2"/>
        <v>19.691119691119692</v>
      </c>
    </row>
    <row r="34" spans="1:8" x14ac:dyDescent="0.25">
      <c r="A34" s="3">
        <v>12</v>
      </c>
      <c r="B34">
        <v>0.312</v>
      </c>
      <c r="C34">
        <v>0.309</v>
      </c>
      <c r="D34">
        <v>0.31</v>
      </c>
      <c r="E34">
        <f t="shared" si="1"/>
        <v>0.31</v>
      </c>
      <c r="F34">
        <f>E34/2.072*220</f>
        <v>32.915057915057915</v>
      </c>
      <c r="G34">
        <f t="shared" si="3"/>
        <v>0.32915057915057916</v>
      </c>
      <c r="H34">
        <f t="shared" si="2"/>
        <v>32.915057915057915</v>
      </c>
    </row>
    <row r="35" spans="1:8" x14ac:dyDescent="0.25">
      <c r="A35" s="3">
        <v>13</v>
      </c>
      <c r="B35">
        <v>0.625</v>
      </c>
      <c r="C35">
        <v>0.63300000000000001</v>
      </c>
      <c r="D35">
        <v>0.63</v>
      </c>
      <c r="E35">
        <f t="shared" si="1"/>
        <v>0.63</v>
      </c>
      <c r="F35">
        <f>E35/2.072*50</f>
        <v>15.202702702702704</v>
      </c>
      <c r="G35">
        <f t="shared" si="3"/>
        <v>0.15202702702702703</v>
      </c>
      <c r="H35">
        <f t="shared" si="2"/>
        <v>15.202702702702704</v>
      </c>
    </row>
    <row r="36" spans="1:8" x14ac:dyDescent="0.25">
      <c r="A36" s="3">
        <v>14</v>
      </c>
      <c r="B36">
        <v>0.63400000000000001</v>
      </c>
      <c r="C36">
        <v>0.64200000000000002</v>
      </c>
      <c r="D36">
        <v>0.64</v>
      </c>
      <c r="E36">
        <f t="shared" si="1"/>
        <v>0.64</v>
      </c>
      <c r="F36">
        <f>E36/2.072*200</f>
        <v>61.776061776061773</v>
      </c>
      <c r="G36">
        <f t="shared" si="3"/>
        <v>0.61776061776061775</v>
      </c>
      <c r="H36">
        <f t="shared" si="2"/>
        <v>61.776061776061773</v>
      </c>
    </row>
    <row r="37" spans="1:8" x14ac:dyDescent="0.25">
      <c r="A37" s="3">
        <v>15</v>
      </c>
      <c r="B37">
        <v>0.66800000000000004</v>
      </c>
      <c r="C37">
        <v>0.66200000000000003</v>
      </c>
      <c r="D37">
        <v>0.70899999999999996</v>
      </c>
      <c r="E37">
        <f t="shared" si="1"/>
        <v>0.66800000000000004</v>
      </c>
      <c r="F37">
        <f>E37/2.072*250</f>
        <v>80.598455598455601</v>
      </c>
      <c r="G37">
        <f t="shared" si="3"/>
        <v>0.80598455598455598</v>
      </c>
      <c r="H37">
        <f t="shared" si="2"/>
        <v>80.598455598455601</v>
      </c>
    </row>
    <row r="38" spans="1:8" x14ac:dyDescent="0.25">
      <c r="A38" s="3">
        <v>16</v>
      </c>
      <c r="B38">
        <v>0.65700000000000003</v>
      </c>
      <c r="C38">
        <v>0.66300000000000003</v>
      </c>
      <c r="D38">
        <v>0.76500000000000001</v>
      </c>
      <c r="E38">
        <f t="shared" si="1"/>
        <v>0.66300000000000003</v>
      </c>
      <c r="F38">
        <f t="shared" ref="F38:F39" si="4">E38/2.072*250</f>
        <v>79.995173745173744</v>
      </c>
      <c r="G38">
        <f t="shared" si="3"/>
        <v>0.79995173745173742</v>
      </c>
      <c r="H38">
        <f t="shared" si="2"/>
        <v>79.995173745173744</v>
      </c>
    </row>
    <row r="39" spans="1:8" x14ac:dyDescent="0.25">
      <c r="A39" s="3">
        <v>17</v>
      </c>
      <c r="B39">
        <v>0.66600000000000004</v>
      </c>
      <c r="C39">
        <v>0.66400000000000003</v>
      </c>
      <c r="D39">
        <v>0.76400000000000001</v>
      </c>
      <c r="E39">
        <f t="shared" si="1"/>
        <v>0.66600000000000004</v>
      </c>
      <c r="F39">
        <f t="shared" si="4"/>
        <v>80.357142857142861</v>
      </c>
      <c r="G39">
        <f t="shared" si="3"/>
        <v>0.8035714285714286</v>
      </c>
      <c r="H39">
        <f t="shared" si="2"/>
        <v>80.357142857142861</v>
      </c>
    </row>
    <row r="40" spans="1:8" x14ac:dyDescent="0.25">
      <c r="A40" s="3">
        <v>18</v>
      </c>
      <c r="B40">
        <v>0.70699999999999996</v>
      </c>
      <c r="C40">
        <v>0.66200000000000003</v>
      </c>
      <c r="D40">
        <v>0.67700000000000005</v>
      </c>
      <c r="E40">
        <f t="shared" si="1"/>
        <v>0.67700000000000005</v>
      </c>
      <c r="F40">
        <f>E40/2.072*250</f>
        <v>81.684362934362937</v>
      </c>
      <c r="G40">
        <f t="shared" si="3"/>
        <v>0.81684362934362942</v>
      </c>
      <c r="H40">
        <f t="shared" si="2"/>
        <v>81.684362934362937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Glucose</vt:lpstr>
      <vt:lpstr>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Plínio Rodrigues</dc:creator>
  <cp:lastModifiedBy>Plínio</cp:lastModifiedBy>
  <dcterms:created xsi:type="dcterms:W3CDTF">2014-02-13T10:05:12Z</dcterms:created>
  <dcterms:modified xsi:type="dcterms:W3CDTF">2018-06-18T13:56:44Z</dcterms:modified>
</cp:coreProperties>
</file>