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Cameron\Documents\MPs\MPS peerj\"/>
    </mc:Choice>
  </mc:AlternateContent>
  <bookViews>
    <workbookView xWindow="0" yWindow="0" windowWidth="9585" windowHeight="6630" activeTab="5"/>
  </bookViews>
  <sheets>
    <sheet name="Cu and Ca" sheetId="4" r:id="rId1"/>
    <sheet name="Fe" sheetId="7" r:id="rId2"/>
    <sheet name="Zn" sheetId="6" r:id="rId3"/>
    <sheet name="Co" sheetId="9" r:id="rId4"/>
    <sheet name="Mn" sheetId="10" r:id="rId5"/>
    <sheet name="Ni" sheetId="11" r:id="rId6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0" l="1"/>
  <c r="AM6" i="7"/>
  <c r="AD7" i="7" l="1"/>
  <c r="P35" i="10" l="1"/>
  <c r="P38" i="10"/>
  <c r="P36" i="10"/>
  <c r="P39" i="10"/>
  <c r="P37" i="10"/>
  <c r="P40" i="10"/>
  <c r="U35" i="10"/>
  <c r="U38" i="10"/>
  <c r="U36" i="10"/>
  <c r="U39" i="10"/>
  <c r="AI63" i="10" s="1"/>
  <c r="U37" i="10"/>
  <c r="U40" i="10"/>
  <c r="AI64" i="10"/>
  <c r="R25" i="10"/>
  <c r="R28" i="10"/>
  <c r="R26" i="10"/>
  <c r="R29" i="10"/>
  <c r="AF58" i="10"/>
  <c r="R27" i="10"/>
  <c r="R30" i="10"/>
  <c r="AF59" i="10"/>
  <c r="U25" i="10"/>
  <c r="U28" i="10"/>
  <c r="AI57" i="10"/>
  <c r="U26" i="10"/>
  <c r="AI58" i="10" s="1"/>
  <c r="U29" i="10"/>
  <c r="U27" i="10"/>
  <c r="U30" i="10"/>
  <c r="Q45" i="10"/>
  <c r="Q48" i="10"/>
  <c r="AE67" i="10"/>
  <c r="Q46" i="10"/>
  <c r="AE68" i="10" s="1"/>
  <c r="Q49" i="10"/>
  <c r="Q47" i="10"/>
  <c r="Q50" i="10"/>
  <c r="U45" i="10"/>
  <c r="AI67" i="10" s="1"/>
  <c r="U48" i="10"/>
  <c r="U46" i="10"/>
  <c r="U49" i="10"/>
  <c r="AI68" i="10"/>
  <c r="U47" i="10"/>
  <c r="U50" i="10"/>
  <c r="AI69" i="10"/>
  <c r="AP56" i="10"/>
  <c r="Q35" i="10"/>
  <c r="Q38" i="10"/>
  <c r="Q36" i="10"/>
  <c r="Q39" i="10"/>
  <c r="AE63" i="10" s="1"/>
  <c r="Q37" i="10"/>
  <c r="Q40" i="10"/>
  <c r="AE64" i="10"/>
  <c r="Q25" i="10"/>
  <c r="AE57" i="10" s="1"/>
  <c r="AP51" i="10" s="1"/>
  <c r="Q28" i="10"/>
  <c r="Q26" i="10"/>
  <c r="AE58" i="10" s="1"/>
  <c r="Q29" i="10"/>
  <c r="Q27" i="10"/>
  <c r="Q30" i="10"/>
  <c r="AE59" i="10" s="1"/>
  <c r="D3" i="9"/>
  <c r="Q3" i="9" s="1"/>
  <c r="Q16" i="10"/>
  <c r="Q19" i="10"/>
  <c r="AE54" i="10"/>
  <c r="Q6" i="10"/>
  <c r="AE49" i="10" s="1"/>
  <c r="Q9" i="10"/>
  <c r="E3" i="9"/>
  <c r="R16" i="10"/>
  <c r="AF54" i="10" s="1"/>
  <c r="R19" i="10"/>
  <c r="R5" i="7"/>
  <c r="R8" i="7"/>
  <c r="AF15" i="7"/>
  <c r="L3" i="9"/>
  <c r="Y3" i="9"/>
  <c r="AG44" i="9"/>
  <c r="P46" i="7"/>
  <c r="AD35" i="7" s="1"/>
  <c r="P49" i="7"/>
  <c r="P47" i="7"/>
  <c r="AD36" i="7" s="1"/>
  <c r="P50" i="7"/>
  <c r="P48" i="7"/>
  <c r="P51" i="7"/>
  <c r="AD37" i="7"/>
  <c r="U46" i="7"/>
  <c r="AI35" i="7" s="1"/>
  <c r="U49" i="7"/>
  <c r="U47" i="7"/>
  <c r="U50" i="7"/>
  <c r="AI36" i="7" s="1"/>
  <c r="U48" i="7"/>
  <c r="U51" i="7"/>
  <c r="AI37" i="7"/>
  <c r="P26" i="7"/>
  <c r="AD25" i="7" s="1"/>
  <c r="P29" i="7"/>
  <c r="P27" i="7"/>
  <c r="P30" i="7"/>
  <c r="AD26" i="7"/>
  <c r="P28" i="7"/>
  <c r="P31" i="7"/>
  <c r="AD27" i="7"/>
  <c r="AM27" i="7"/>
  <c r="U26" i="7"/>
  <c r="U29" i="7"/>
  <c r="AI25" i="7"/>
  <c r="U27" i="7"/>
  <c r="AI26" i="7" s="1"/>
  <c r="U30" i="7"/>
  <c r="U28" i="7"/>
  <c r="U31" i="7"/>
  <c r="AI27" i="7"/>
  <c r="P36" i="7"/>
  <c r="AD30" i="7" s="1"/>
  <c r="P39" i="7"/>
  <c r="P37" i="7"/>
  <c r="P40" i="7"/>
  <c r="P38" i="7"/>
  <c r="AD32" i="7" s="1"/>
  <c r="P41" i="7"/>
  <c r="U36" i="7"/>
  <c r="U39" i="7"/>
  <c r="U37" i="7"/>
  <c r="U40" i="7"/>
  <c r="AI31" i="7"/>
  <c r="U38" i="7"/>
  <c r="U41" i="7"/>
  <c r="AI32" i="7"/>
  <c r="Q46" i="7"/>
  <c r="AE35" i="7" s="1"/>
  <c r="Q49" i="7"/>
  <c r="Q47" i="7"/>
  <c r="Q50" i="7"/>
  <c r="Q48" i="7"/>
  <c r="Q51" i="7"/>
  <c r="AE37" i="7"/>
  <c r="Q36" i="7"/>
  <c r="AE30" i="7" s="1"/>
  <c r="AP28" i="7" s="1"/>
  <c r="Q39" i="7"/>
  <c r="Q37" i="7"/>
  <c r="Q40" i="7"/>
  <c r="AE31" i="7" s="1"/>
  <c r="Q38" i="7"/>
  <c r="Q41" i="7"/>
  <c r="AE32" i="7"/>
  <c r="R4" i="7"/>
  <c r="R6" i="7"/>
  <c r="R9" i="7"/>
  <c r="AF16" i="7"/>
  <c r="R7" i="7"/>
  <c r="R10" i="7"/>
  <c r="AF17" i="7" s="1"/>
  <c r="R14" i="7"/>
  <c r="AF19" i="7" s="1"/>
  <c r="R15" i="7"/>
  <c r="AF20" i="7" s="1"/>
  <c r="R18" i="7"/>
  <c r="R16" i="7"/>
  <c r="R19" i="7"/>
  <c r="AF21" i="7" s="1"/>
  <c r="R17" i="7"/>
  <c r="R20" i="7"/>
  <c r="AF22" i="7"/>
  <c r="R26" i="7"/>
  <c r="R29" i="7"/>
  <c r="AF25" i="7" s="1"/>
  <c r="R27" i="7"/>
  <c r="R30" i="7"/>
  <c r="AF26" i="7"/>
  <c r="R28" i="7"/>
  <c r="AF27" i="7" s="1"/>
  <c r="R31" i="7"/>
  <c r="E25" i="7"/>
  <c r="E35" i="7"/>
  <c r="R36" i="7"/>
  <c r="R39" i="7"/>
  <c r="AF30" i="7"/>
  <c r="R37" i="7"/>
  <c r="R40" i="7"/>
  <c r="AF31" i="7"/>
  <c r="R38" i="7"/>
  <c r="AF32" i="7" s="1"/>
  <c r="R41" i="7"/>
  <c r="R46" i="7"/>
  <c r="R49" i="7"/>
  <c r="AF35" i="7"/>
  <c r="R47" i="7"/>
  <c r="AF36" i="7" s="1"/>
  <c r="R50" i="7"/>
  <c r="R48" i="7"/>
  <c r="AF37" i="7" s="1"/>
  <c r="R51" i="7"/>
  <c r="J23" i="4"/>
  <c r="J24" i="4"/>
  <c r="S59" i="4"/>
  <c r="J22" i="4"/>
  <c r="S58" i="4"/>
  <c r="J21" i="4"/>
  <c r="S57" i="4"/>
  <c r="N7" i="4"/>
  <c r="N8" i="4"/>
  <c r="W26" i="4" s="1"/>
  <c r="N6" i="4"/>
  <c r="W25" i="4" s="1"/>
  <c r="N5" i="4"/>
  <c r="W24" i="4" s="1"/>
  <c r="K5" i="4"/>
  <c r="K8" i="4"/>
  <c r="T24" i="4"/>
  <c r="J6" i="4"/>
  <c r="S25" i="4" s="1"/>
  <c r="J8" i="4"/>
  <c r="J7" i="4"/>
  <c r="S26" i="4"/>
  <c r="P56" i="4"/>
  <c r="J57" i="4"/>
  <c r="X74" i="4"/>
  <c r="P55" i="4"/>
  <c r="P54" i="4"/>
  <c r="X72" i="4"/>
  <c r="P46" i="4"/>
  <c r="X69" i="4" s="1"/>
  <c r="J47" i="4"/>
  <c r="P45" i="4"/>
  <c r="X68" i="4"/>
  <c r="P44" i="4"/>
  <c r="P35" i="4"/>
  <c r="J36" i="4"/>
  <c r="X64" i="4"/>
  <c r="P34" i="4"/>
  <c r="X63" i="4"/>
  <c r="P33" i="4"/>
  <c r="X62" i="4"/>
  <c r="P23" i="4"/>
  <c r="X59" i="4"/>
  <c r="P22" i="4"/>
  <c r="X58" i="4"/>
  <c r="P21" i="4"/>
  <c r="X57" i="4"/>
  <c r="P11" i="4"/>
  <c r="J12" i="4"/>
  <c r="S53" i="4" s="1"/>
  <c r="P10" i="4"/>
  <c r="P9" i="4"/>
  <c r="J53" i="4"/>
  <c r="J43" i="4"/>
  <c r="X41" i="4"/>
  <c r="X40" i="4"/>
  <c r="X26" i="4"/>
  <c r="X24" i="4"/>
  <c r="J20" i="4"/>
  <c r="X31" i="4"/>
  <c r="J32" i="4"/>
  <c r="X35" i="4" s="1"/>
  <c r="X36" i="4"/>
  <c r="X34" i="4"/>
  <c r="K54" i="4"/>
  <c r="T72" i="4" s="1"/>
  <c r="K57" i="4"/>
  <c r="L54" i="4"/>
  <c r="L57" i="4"/>
  <c r="U74" i="4" s="1"/>
  <c r="M54" i="4"/>
  <c r="M57" i="4"/>
  <c r="V72" i="4" s="1"/>
  <c r="N54" i="4"/>
  <c r="N57" i="4"/>
  <c r="W72" i="4"/>
  <c r="K55" i="4"/>
  <c r="T73" i="4" s="1"/>
  <c r="L55" i="4"/>
  <c r="U73" i="4"/>
  <c r="M55" i="4"/>
  <c r="V73" i="4" s="1"/>
  <c r="N55" i="4"/>
  <c r="W73" i="4"/>
  <c r="K56" i="4"/>
  <c r="T74" i="4" s="1"/>
  <c r="L56" i="4"/>
  <c r="M56" i="4"/>
  <c r="V74" i="4" s="1"/>
  <c r="N56" i="4"/>
  <c r="W74" i="4"/>
  <c r="J56" i="4"/>
  <c r="S74" i="4" s="1"/>
  <c r="J55" i="4"/>
  <c r="S73" i="4"/>
  <c r="J54" i="4"/>
  <c r="S72" i="4" s="1"/>
  <c r="T23" i="4"/>
  <c r="T51" i="4"/>
  <c r="T61" i="4" s="1"/>
  <c r="T66" i="4"/>
  <c r="T71" i="4" s="1"/>
  <c r="U23" i="4"/>
  <c r="U51" i="4"/>
  <c r="U66" i="4"/>
  <c r="U71" i="4" s="1"/>
  <c r="V23" i="4"/>
  <c r="V51" i="4"/>
  <c r="V66" i="4" s="1"/>
  <c r="V71" i="4" s="1"/>
  <c r="W23" i="4"/>
  <c r="W51" i="4"/>
  <c r="X23" i="4"/>
  <c r="X51" i="4"/>
  <c r="X66" i="4"/>
  <c r="X71" i="4" s="1"/>
  <c r="S23" i="4"/>
  <c r="S51" i="4"/>
  <c r="S66" i="4"/>
  <c r="S71" i="4" s="1"/>
  <c r="K44" i="4"/>
  <c r="K47" i="4"/>
  <c r="T67" i="4" s="1"/>
  <c r="L44" i="4"/>
  <c r="L47" i="4"/>
  <c r="U67" i="4"/>
  <c r="M44" i="4"/>
  <c r="V67" i="4" s="1"/>
  <c r="M47" i="4"/>
  <c r="V68" i="4" s="1"/>
  <c r="N44" i="4"/>
  <c r="N47" i="4"/>
  <c r="W67" i="4" s="1"/>
  <c r="K45" i="4"/>
  <c r="L45" i="4"/>
  <c r="U68" i="4" s="1"/>
  <c r="M45" i="4"/>
  <c r="N45" i="4"/>
  <c r="W68" i="4"/>
  <c r="K46" i="4"/>
  <c r="L46" i="4"/>
  <c r="U69" i="4"/>
  <c r="M46" i="4"/>
  <c r="N46" i="4"/>
  <c r="W69" i="4" s="1"/>
  <c r="J46" i="4"/>
  <c r="S69" i="4"/>
  <c r="J45" i="4"/>
  <c r="S68" i="4" s="1"/>
  <c r="J44" i="4"/>
  <c r="S67" i="4"/>
  <c r="K33" i="4"/>
  <c r="T62" i="4" s="1"/>
  <c r="K36" i="4"/>
  <c r="L33" i="4"/>
  <c r="L36" i="4"/>
  <c r="U62" i="4"/>
  <c r="M33" i="4"/>
  <c r="M36" i="4"/>
  <c r="V62" i="4" s="1"/>
  <c r="N33" i="4"/>
  <c r="W62" i="4" s="1"/>
  <c r="N36" i="4"/>
  <c r="K34" i="4"/>
  <c r="T63" i="4"/>
  <c r="L34" i="4"/>
  <c r="U63" i="4"/>
  <c r="M34" i="4"/>
  <c r="V63" i="4"/>
  <c r="N34" i="4"/>
  <c r="W63" i="4"/>
  <c r="K35" i="4"/>
  <c r="T64" i="4"/>
  <c r="L35" i="4"/>
  <c r="U64" i="4"/>
  <c r="M35" i="4"/>
  <c r="V64" i="4"/>
  <c r="N35" i="4"/>
  <c r="W64" i="4"/>
  <c r="J35" i="4"/>
  <c r="S64" i="4"/>
  <c r="J34" i="4"/>
  <c r="S63" i="4"/>
  <c r="J33" i="4"/>
  <c r="S62" i="4"/>
  <c r="U61" i="4"/>
  <c r="U56" i="4"/>
  <c r="S61" i="4"/>
  <c r="K21" i="4"/>
  <c r="T57" i="4" s="1"/>
  <c r="K24" i="4"/>
  <c r="L21" i="4"/>
  <c r="L24" i="4"/>
  <c r="U59" i="4" s="1"/>
  <c r="M21" i="4"/>
  <c r="M24" i="4"/>
  <c r="V57" i="4"/>
  <c r="N21" i="4"/>
  <c r="N24" i="4"/>
  <c r="W57" i="4"/>
  <c r="K22" i="4"/>
  <c r="T58" i="4" s="1"/>
  <c r="L22" i="4"/>
  <c r="U58" i="4" s="1"/>
  <c r="M22" i="4"/>
  <c r="V58" i="4" s="1"/>
  <c r="N22" i="4"/>
  <c r="W58" i="4"/>
  <c r="K23" i="4"/>
  <c r="T59" i="4" s="1"/>
  <c r="L23" i="4"/>
  <c r="M23" i="4"/>
  <c r="V59" i="4" s="1"/>
  <c r="N23" i="4"/>
  <c r="W59" i="4"/>
  <c r="S56" i="4"/>
  <c r="K9" i="4"/>
  <c r="K12" i="4"/>
  <c r="T52" i="4"/>
  <c r="L9" i="4"/>
  <c r="U52" i="4" s="1"/>
  <c r="L12" i="4"/>
  <c r="M9" i="4"/>
  <c r="M12" i="4"/>
  <c r="N9" i="4"/>
  <c r="W52" i="4" s="1"/>
  <c r="N12" i="4"/>
  <c r="K10" i="4"/>
  <c r="T53" i="4"/>
  <c r="L10" i="4"/>
  <c r="U53" i="4"/>
  <c r="M10" i="4"/>
  <c r="V53" i="4"/>
  <c r="N10" i="4"/>
  <c r="W53" i="4"/>
  <c r="K11" i="4"/>
  <c r="T54" i="4"/>
  <c r="L11" i="4"/>
  <c r="U54" i="4"/>
  <c r="M11" i="4"/>
  <c r="V54" i="4"/>
  <c r="N11" i="4"/>
  <c r="W54" i="4"/>
  <c r="J11" i="4"/>
  <c r="S54" i="4"/>
  <c r="J10" i="4"/>
  <c r="J9" i="4"/>
  <c r="S52" i="4"/>
  <c r="K50" i="4"/>
  <c r="K53" i="4"/>
  <c r="L50" i="4"/>
  <c r="L53" i="4"/>
  <c r="U46" i="4" s="1"/>
  <c r="M50" i="4"/>
  <c r="M53" i="4"/>
  <c r="V44" i="4" s="1"/>
  <c r="N50" i="4"/>
  <c r="N53" i="4"/>
  <c r="W44" i="4"/>
  <c r="K51" i="4"/>
  <c r="T45" i="4" s="1"/>
  <c r="L51" i="4"/>
  <c r="U45" i="4"/>
  <c r="M51" i="4"/>
  <c r="V45" i="4" s="1"/>
  <c r="N51" i="4"/>
  <c r="W45" i="4"/>
  <c r="K52" i="4"/>
  <c r="T46" i="4" s="1"/>
  <c r="L52" i="4"/>
  <c r="M52" i="4"/>
  <c r="V46" i="4" s="1"/>
  <c r="N52" i="4"/>
  <c r="W46" i="4"/>
  <c r="K40" i="4"/>
  <c r="T39" i="4" s="1"/>
  <c r="K43" i="4"/>
  <c r="L40" i="4"/>
  <c r="L43" i="4"/>
  <c r="U39" i="4" s="1"/>
  <c r="M40" i="4"/>
  <c r="M43" i="4"/>
  <c r="V39" i="4"/>
  <c r="N40" i="4"/>
  <c r="W39" i="4" s="1"/>
  <c r="N43" i="4"/>
  <c r="K41" i="4"/>
  <c r="T40" i="4" s="1"/>
  <c r="L41" i="4"/>
  <c r="M41" i="4"/>
  <c r="V40" i="4"/>
  <c r="N41" i="4"/>
  <c r="W40" i="4"/>
  <c r="K42" i="4"/>
  <c r="T41" i="4"/>
  <c r="L42" i="4"/>
  <c r="M42" i="4"/>
  <c r="V41" i="4"/>
  <c r="N42" i="4"/>
  <c r="W41" i="4"/>
  <c r="J52" i="4"/>
  <c r="J51" i="4"/>
  <c r="J50" i="4"/>
  <c r="S44" i="4" s="1"/>
  <c r="J42" i="4"/>
  <c r="S41" i="4"/>
  <c r="J41" i="4"/>
  <c r="S40" i="4" s="1"/>
  <c r="J40" i="4"/>
  <c r="S39" i="4"/>
  <c r="K29" i="4"/>
  <c r="T34" i="4" s="1"/>
  <c r="K32" i="4"/>
  <c r="L29" i="4"/>
  <c r="L32" i="4"/>
  <c r="U34" i="4"/>
  <c r="M29" i="4"/>
  <c r="M32" i="4"/>
  <c r="V34" i="4"/>
  <c r="N29" i="4"/>
  <c r="W34" i="4" s="1"/>
  <c r="N32" i="4"/>
  <c r="O29" i="4"/>
  <c r="O32" i="4"/>
  <c r="K30" i="4"/>
  <c r="L30" i="4"/>
  <c r="U35" i="4"/>
  <c r="M30" i="4"/>
  <c r="V35" i="4"/>
  <c r="N30" i="4"/>
  <c r="W35" i="4"/>
  <c r="O30" i="4"/>
  <c r="K31" i="4"/>
  <c r="L31" i="4"/>
  <c r="U36" i="4" s="1"/>
  <c r="M31" i="4"/>
  <c r="V36" i="4" s="1"/>
  <c r="N31" i="4"/>
  <c r="W36" i="4" s="1"/>
  <c r="O31" i="4"/>
  <c r="J31" i="4"/>
  <c r="S36" i="4" s="1"/>
  <c r="J30" i="4"/>
  <c r="S35" i="4"/>
  <c r="J29" i="4"/>
  <c r="S34" i="4" s="1"/>
  <c r="T28" i="4"/>
  <c r="T43" i="4"/>
  <c r="U28" i="4"/>
  <c r="V28" i="4"/>
  <c r="V43" i="4"/>
  <c r="W28" i="4"/>
  <c r="W43" i="4" s="1"/>
  <c r="X28" i="4"/>
  <c r="X43" i="4"/>
  <c r="T38" i="4"/>
  <c r="V38" i="4"/>
  <c r="W38" i="4"/>
  <c r="X38" i="4"/>
  <c r="T33" i="4"/>
  <c r="V33" i="4"/>
  <c r="W33" i="4"/>
  <c r="X33" i="4"/>
  <c r="S28" i="4"/>
  <c r="S43" i="4"/>
  <c r="S38" i="4"/>
  <c r="S33" i="4"/>
  <c r="O7" i="4"/>
  <c r="O6" i="4"/>
  <c r="O5" i="4"/>
  <c r="X30" i="4"/>
  <c r="X29" i="4"/>
  <c r="N19" i="4"/>
  <c r="N20" i="4"/>
  <c r="N18" i="4"/>
  <c r="M19" i="4"/>
  <c r="M20" i="4"/>
  <c r="V30" i="4" s="1"/>
  <c r="M18" i="4"/>
  <c r="M17" i="4"/>
  <c r="L19" i="4"/>
  <c r="U31" i="4" s="1"/>
  <c r="L20" i="4"/>
  <c r="L18" i="4"/>
  <c r="U30" i="4"/>
  <c r="K19" i="4"/>
  <c r="K20" i="4"/>
  <c r="K18" i="4"/>
  <c r="T30" i="4" s="1"/>
  <c r="J19" i="4"/>
  <c r="S31" i="4" s="1"/>
  <c r="J18" i="4"/>
  <c r="S30" i="4"/>
  <c r="N17" i="4"/>
  <c r="L17" i="4"/>
  <c r="U29" i="4"/>
  <c r="K17" i="4"/>
  <c r="T29" i="4" s="1"/>
  <c r="J17" i="4"/>
  <c r="S29" i="4" s="1"/>
  <c r="M7" i="4"/>
  <c r="M8" i="4"/>
  <c r="V26" i="4"/>
  <c r="M6" i="4"/>
  <c r="V25" i="4"/>
  <c r="L7" i="4"/>
  <c r="L8" i="4"/>
  <c r="U26" i="4" s="1"/>
  <c r="L6" i="4"/>
  <c r="K6" i="4"/>
  <c r="T25" i="4"/>
  <c r="K7" i="4"/>
  <c r="T26" i="4" s="1"/>
  <c r="L5" i="4"/>
  <c r="U24" i="4"/>
  <c r="M5" i="4"/>
  <c r="V24" i="4" s="1"/>
  <c r="J5" i="4"/>
  <c r="S24" i="4"/>
  <c r="P15" i="9"/>
  <c r="AD50" i="9" s="1"/>
  <c r="P18" i="9"/>
  <c r="P5" i="9"/>
  <c r="P8" i="9"/>
  <c r="Q5" i="9"/>
  <c r="AE46" i="9" s="1"/>
  <c r="Q8" i="9"/>
  <c r="R5" i="9"/>
  <c r="R8" i="9"/>
  <c r="AF46" i="9" s="1"/>
  <c r="S5" i="9"/>
  <c r="S8" i="9"/>
  <c r="AG46" i="9"/>
  <c r="T5" i="9"/>
  <c r="AH46" i="9" s="1"/>
  <c r="T8" i="9"/>
  <c r="U5" i="9"/>
  <c r="AI46" i="9" s="1"/>
  <c r="U8" i="9"/>
  <c r="P6" i="9"/>
  <c r="P9" i="9"/>
  <c r="AD47" i="9"/>
  <c r="Q6" i="9"/>
  <c r="Q9" i="9"/>
  <c r="AE47" i="9"/>
  <c r="R6" i="9"/>
  <c r="AF47" i="9" s="1"/>
  <c r="R9" i="9"/>
  <c r="S6" i="9"/>
  <c r="S9" i="9"/>
  <c r="AG47" i="9"/>
  <c r="T6" i="9"/>
  <c r="T9" i="9"/>
  <c r="AH47" i="9"/>
  <c r="U6" i="9"/>
  <c r="AI47" i="9" s="1"/>
  <c r="U9" i="9"/>
  <c r="Q4" i="9"/>
  <c r="Q7" i="9"/>
  <c r="R4" i="9"/>
  <c r="R7" i="9"/>
  <c r="AF45" i="9"/>
  <c r="S4" i="9"/>
  <c r="S7" i="9"/>
  <c r="AG45" i="9" s="1"/>
  <c r="T4" i="9"/>
  <c r="AH45" i="9" s="1"/>
  <c r="T7" i="9"/>
  <c r="U4" i="9"/>
  <c r="U7" i="9"/>
  <c r="P4" i="9"/>
  <c r="AD45" i="9" s="1"/>
  <c r="P7" i="9"/>
  <c r="S47" i="7"/>
  <c r="S50" i="7"/>
  <c r="AG36" i="7" s="1"/>
  <c r="T47" i="7"/>
  <c r="T50" i="7"/>
  <c r="AH36" i="7"/>
  <c r="S48" i="7"/>
  <c r="S51" i="7"/>
  <c r="T48" i="7"/>
  <c r="T51" i="7"/>
  <c r="S46" i="7"/>
  <c r="S49" i="7"/>
  <c r="AG35" i="7" s="1"/>
  <c r="T46" i="7"/>
  <c r="T49" i="7"/>
  <c r="AH35" i="7"/>
  <c r="Q27" i="7"/>
  <c r="AE26" i="7" s="1"/>
  <c r="Q30" i="7"/>
  <c r="S27" i="7"/>
  <c r="S30" i="7"/>
  <c r="AG26" i="7" s="1"/>
  <c r="T27" i="7"/>
  <c r="T30" i="7"/>
  <c r="AH26" i="7"/>
  <c r="Q28" i="7"/>
  <c r="AE27" i="7" s="1"/>
  <c r="Q31" i="7"/>
  <c r="S28" i="7"/>
  <c r="AG27" i="7" s="1"/>
  <c r="S31" i="7"/>
  <c r="T28" i="7"/>
  <c r="T31" i="7"/>
  <c r="AH27" i="7"/>
  <c r="Q26" i="7"/>
  <c r="Q29" i="7"/>
  <c r="AE25" i="7" s="1"/>
  <c r="S26" i="7"/>
  <c r="AG25" i="7" s="1"/>
  <c r="S29" i="7"/>
  <c r="T26" i="7"/>
  <c r="T29" i="7"/>
  <c r="P16" i="7"/>
  <c r="AD21" i="7" s="1"/>
  <c r="P19" i="7"/>
  <c r="Q16" i="7"/>
  <c r="Q19" i="7"/>
  <c r="AE21" i="7" s="1"/>
  <c r="S16" i="7"/>
  <c r="S19" i="7"/>
  <c r="AG21" i="7"/>
  <c r="T16" i="7"/>
  <c r="AH21" i="7" s="1"/>
  <c r="T19" i="7"/>
  <c r="U16" i="7"/>
  <c r="AI21" i="7" s="1"/>
  <c r="U19" i="7"/>
  <c r="P17" i="7"/>
  <c r="P20" i="7"/>
  <c r="AD22" i="7"/>
  <c r="Q17" i="7"/>
  <c r="Q20" i="7"/>
  <c r="AE22" i="7"/>
  <c r="S17" i="7"/>
  <c r="AG22" i="7" s="1"/>
  <c r="S20" i="7"/>
  <c r="T17" i="7"/>
  <c r="T20" i="7"/>
  <c r="AH22" i="7"/>
  <c r="U17" i="7"/>
  <c r="U20" i="7"/>
  <c r="AI22" i="7"/>
  <c r="Q15" i="7"/>
  <c r="AE20" i="7" s="1"/>
  <c r="Q18" i="7"/>
  <c r="S15" i="7"/>
  <c r="S18" i="7"/>
  <c r="T15" i="7"/>
  <c r="T18" i="7"/>
  <c r="AH20" i="7"/>
  <c r="U15" i="7"/>
  <c r="AI20" i="7" s="1"/>
  <c r="U18" i="7"/>
  <c r="P15" i="7"/>
  <c r="AD20" i="7" s="1"/>
  <c r="P18" i="7"/>
  <c r="P6" i="7"/>
  <c r="P9" i="7"/>
  <c r="AD16" i="7" s="1"/>
  <c r="Q6" i="7"/>
  <c r="Q9" i="7"/>
  <c r="AE16" i="7"/>
  <c r="S6" i="7"/>
  <c r="AG16" i="7" s="1"/>
  <c r="S9" i="7"/>
  <c r="T6" i="7"/>
  <c r="T9" i="7"/>
  <c r="U6" i="7"/>
  <c r="U9" i="7"/>
  <c r="AI16" i="7"/>
  <c r="P7" i="7"/>
  <c r="P10" i="7"/>
  <c r="AD17" i="7"/>
  <c r="Q7" i="7"/>
  <c r="AE17" i="7" s="1"/>
  <c r="Q10" i="7"/>
  <c r="S7" i="7"/>
  <c r="AG17" i="7" s="1"/>
  <c r="S10" i="7"/>
  <c r="T7" i="7"/>
  <c r="T10" i="7"/>
  <c r="AH17" i="7" s="1"/>
  <c r="U7" i="7"/>
  <c r="U10" i="7"/>
  <c r="AI17" i="7"/>
  <c r="Q5" i="7"/>
  <c r="AE15" i="7" s="1"/>
  <c r="Q8" i="7"/>
  <c r="S5" i="7"/>
  <c r="S8" i="7"/>
  <c r="T5" i="7"/>
  <c r="T8" i="7"/>
  <c r="AH15" i="7"/>
  <c r="U5" i="7"/>
  <c r="U8" i="7"/>
  <c r="AI15" i="7"/>
  <c r="P5" i="7"/>
  <c r="AD15" i="7" s="1"/>
  <c r="P8" i="7"/>
  <c r="P47" i="11"/>
  <c r="AD63" i="11" s="1"/>
  <c r="P50" i="11"/>
  <c r="Q47" i="11"/>
  <c r="Q50" i="11"/>
  <c r="AE63" i="11" s="1"/>
  <c r="R47" i="11"/>
  <c r="AF63" i="11" s="1"/>
  <c r="R50" i="11"/>
  <c r="S47" i="11"/>
  <c r="S50" i="11"/>
  <c r="AG8" i="11" s="1"/>
  <c r="T47" i="11"/>
  <c r="T50" i="11"/>
  <c r="U47" i="11"/>
  <c r="U50" i="11"/>
  <c r="P48" i="11"/>
  <c r="P51" i="11"/>
  <c r="Q48" i="11"/>
  <c r="Q51" i="11"/>
  <c r="R48" i="11"/>
  <c r="AF64" i="11" s="1"/>
  <c r="R51" i="11"/>
  <c r="S48" i="11"/>
  <c r="S51" i="11"/>
  <c r="T48" i="11"/>
  <c r="T51" i="11"/>
  <c r="U48" i="11"/>
  <c r="U51" i="11"/>
  <c r="Q46" i="11"/>
  <c r="Q49" i="11"/>
  <c r="R46" i="11"/>
  <c r="R49" i="11"/>
  <c r="AF62" i="11" s="1"/>
  <c r="AF65" i="11" s="1"/>
  <c r="AN46" i="11" s="1"/>
  <c r="S46" i="11"/>
  <c r="AG62" i="11" s="1"/>
  <c r="S49" i="11"/>
  <c r="T46" i="11"/>
  <c r="T49" i="11"/>
  <c r="U46" i="11"/>
  <c r="U49" i="11"/>
  <c r="F3" i="9"/>
  <c r="S3" i="9"/>
  <c r="AG3" i="9"/>
  <c r="F3" i="11" s="1"/>
  <c r="G3" i="9"/>
  <c r="T3" i="9"/>
  <c r="AH3" i="9"/>
  <c r="G3" i="11" s="1"/>
  <c r="H3" i="9"/>
  <c r="U3" i="9"/>
  <c r="AI3" i="9"/>
  <c r="H3" i="11" s="1"/>
  <c r="H25" i="11" s="1"/>
  <c r="H35" i="11" s="1"/>
  <c r="U35" i="11" s="1"/>
  <c r="AI56" i="11" s="1"/>
  <c r="P37" i="11"/>
  <c r="AD58" i="11" s="1"/>
  <c r="P40" i="11"/>
  <c r="Q37" i="11"/>
  <c r="Q40" i="11"/>
  <c r="R37" i="11"/>
  <c r="AF58" i="11" s="1"/>
  <c r="R40" i="11"/>
  <c r="S37" i="11"/>
  <c r="S40" i="11"/>
  <c r="T37" i="11"/>
  <c r="AH58" i="11" s="1"/>
  <c r="T40" i="11"/>
  <c r="U37" i="11"/>
  <c r="U40" i="11"/>
  <c r="P38" i="11"/>
  <c r="AD59" i="11" s="1"/>
  <c r="P41" i="11"/>
  <c r="Q38" i="11"/>
  <c r="Q41" i="11"/>
  <c r="R38" i="11"/>
  <c r="AF59" i="11" s="1"/>
  <c r="R41" i="11"/>
  <c r="S38" i="11"/>
  <c r="S41" i="11"/>
  <c r="T38" i="11"/>
  <c r="T41" i="11"/>
  <c r="U38" i="11"/>
  <c r="U41" i="11"/>
  <c r="Q36" i="11"/>
  <c r="Q39" i="11"/>
  <c r="R36" i="11"/>
  <c r="R39" i="11"/>
  <c r="S36" i="11"/>
  <c r="S39" i="11"/>
  <c r="T36" i="11"/>
  <c r="T39" i="11"/>
  <c r="U36" i="11"/>
  <c r="U39" i="11"/>
  <c r="P27" i="11"/>
  <c r="P30" i="11"/>
  <c r="Q27" i="11"/>
  <c r="Q30" i="11"/>
  <c r="R27" i="11"/>
  <c r="AF53" i="11" s="1"/>
  <c r="R30" i="11"/>
  <c r="S27" i="11"/>
  <c r="S30" i="11"/>
  <c r="T27" i="11"/>
  <c r="AH14" i="11" s="1"/>
  <c r="T30" i="11"/>
  <c r="U27" i="11"/>
  <c r="U30" i="11"/>
  <c r="P28" i="11"/>
  <c r="AD14" i="11" s="1"/>
  <c r="P31" i="11"/>
  <c r="Q28" i="11"/>
  <c r="Q31" i="11"/>
  <c r="R28" i="11"/>
  <c r="R31" i="11"/>
  <c r="S28" i="11"/>
  <c r="S31" i="11"/>
  <c r="T28" i="11"/>
  <c r="T31" i="11"/>
  <c r="U28" i="11"/>
  <c r="U31" i="11"/>
  <c r="Q26" i="11"/>
  <c r="AE14" i="11" s="1"/>
  <c r="Q29" i="11"/>
  <c r="X27" i="11"/>
  <c r="R26" i="11" s="1"/>
  <c r="R29" i="11"/>
  <c r="Y28" i="11"/>
  <c r="S26" i="11" s="1"/>
  <c r="S29" i="11"/>
  <c r="T26" i="11"/>
  <c r="T29" i="11"/>
  <c r="AH52" i="11" s="1"/>
  <c r="U26" i="11"/>
  <c r="AI52" i="11" s="1"/>
  <c r="U29" i="11"/>
  <c r="P16" i="11"/>
  <c r="P19" i="11"/>
  <c r="Q16" i="11"/>
  <c r="AE13" i="11" s="1"/>
  <c r="Q19" i="11"/>
  <c r="R16" i="11"/>
  <c r="R19" i="11"/>
  <c r="S16" i="11"/>
  <c r="S19" i="11"/>
  <c r="T16" i="11"/>
  <c r="T19" i="11"/>
  <c r="U16" i="11"/>
  <c r="U19" i="11"/>
  <c r="P17" i="11"/>
  <c r="P20" i="11"/>
  <c r="Q17" i="11"/>
  <c r="Q20" i="11"/>
  <c r="R17" i="11"/>
  <c r="R20" i="11"/>
  <c r="S17" i="11"/>
  <c r="S20" i="11"/>
  <c r="T17" i="11"/>
  <c r="T20" i="11"/>
  <c r="U17" i="11"/>
  <c r="U20" i="11"/>
  <c r="Q15" i="11"/>
  <c r="Q18" i="11"/>
  <c r="X15" i="11"/>
  <c r="R15" i="11" s="1"/>
  <c r="R18" i="11"/>
  <c r="Y17" i="11"/>
  <c r="S15" i="11" s="1"/>
  <c r="S18" i="11"/>
  <c r="Z16" i="11"/>
  <c r="T15" i="11" s="1"/>
  <c r="T18" i="11"/>
  <c r="U15" i="11"/>
  <c r="AI47" i="11" s="1"/>
  <c r="U18" i="11"/>
  <c r="P5" i="11"/>
  <c r="P8" i="11"/>
  <c r="Q5" i="11"/>
  <c r="AE12" i="11" s="1"/>
  <c r="Q8" i="11"/>
  <c r="R5" i="11"/>
  <c r="R8" i="11"/>
  <c r="S5" i="11"/>
  <c r="S8" i="11"/>
  <c r="T5" i="11"/>
  <c r="T8" i="11"/>
  <c r="AH43" i="11" s="1"/>
  <c r="U5" i="11"/>
  <c r="U8" i="11"/>
  <c r="P6" i="11"/>
  <c r="P9" i="11"/>
  <c r="Q6" i="11"/>
  <c r="AE44" i="11" s="1"/>
  <c r="Q9" i="11"/>
  <c r="R6" i="11"/>
  <c r="R9" i="11"/>
  <c r="S6" i="11"/>
  <c r="AG44" i="11" s="1"/>
  <c r="S9" i="11"/>
  <c r="T6" i="11"/>
  <c r="T9" i="11"/>
  <c r="U6" i="11"/>
  <c r="U9" i="11"/>
  <c r="Q4" i="11"/>
  <c r="Q7" i="11"/>
  <c r="R4" i="11"/>
  <c r="AF42" i="11" s="1"/>
  <c r="R7" i="11"/>
  <c r="S4" i="11"/>
  <c r="S7" i="11"/>
  <c r="T4" i="11"/>
  <c r="AH42" i="11" s="1"/>
  <c r="T7" i="11"/>
  <c r="U4" i="11"/>
  <c r="U7" i="11"/>
  <c r="P46" i="11"/>
  <c r="AD16" i="11" s="1"/>
  <c r="P49" i="11"/>
  <c r="AD61" i="11"/>
  <c r="P36" i="11"/>
  <c r="P39" i="11"/>
  <c r="AD56" i="11"/>
  <c r="P26" i="11"/>
  <c r="P29" i="11"/>
  <c r="C3" i="9"/>
  <c r="P3" i="9" s="1"/>
  <c r="P15" i="11"/>
  <c r="P18" i="11"/>
  <c r="P4" i="11"/>
  <c r="P7" i="11"/>
  <c r="P46" i="10"/>
  <c r="P49" i="10"/>
  <c r="R46" i="10"/>
  <c r="R49" i="10"/>
  <c r="AG8" i="10" s="1"/>
  <c r="S46" i="10"/>
  <c r="S49" i="10"/>
  <c r="AG68" i="10"/>
  <c r="T46" i="10"/>
  <c r="T49" i="10"/>
  <c r="AH68" i="10"/>
  <c r="P47" i="10"/>
  <c r="P50" i="10"/>
  <c r="R47" i="10"/>
  <c r="AF69" i="10" s="1"/>
  <c r="R50" i="10"/>
  <c r="S47" i="10"/>
  <c r="S50" i="10"/>
  <c r="AG69" i="10"/>
  <c r="T47" i="10"/>
  <c r="T50" i="10"/>
  <c r="AH69" i="10"/>
  <c r="R45" i="10"/>
  <c r="AF67" i="10" s="1"/>
  <c r="R48" i="10"/>
  <c r="S45" i="10"/>
  <c r="S48" i="10"/>
  <c r="T45" i="10"/>
  <c r="T48" i="10"/>
  <c r="AH67" i="10"/>
  <c r="F13" i="10"/>
  <c r="F24" i="10" s="1"/>
  <c r="F34" i="10" s="1"/>
  <c r="G3" i="10"/>
  <c r="G13" i="10"/>
  <c r="G24" i="10" s="1"/>
  <c r="G34" i="10" s="1"/>
  <c r="T44" i="10" s="1"/>
  <c r="AH66" i="10" s="1"/>
  <c r="H3" i="10"/>
  <c r="H13" i="10" s="1"/>
  <c r="H24" i="10" s="1"/>
  <c r="H34" i="10" s="1"/>
  <c r="R36" i="10"/>
  <c r="AF63" i="10" s="1"/>
  <c r="R39" i="10"/>
  <c r="S36" i="10"/>
  <c r="S39" i="10"/>
  <c r="AG63" i="10"/>
  <c r="T36" i="10"/>
  <c r="T39" i="10"/>
  <c r="AH63" i="10"/>
  <c r="R37" i="10"/>
  <c r="AF64" i="10" s="1"/>
  <c r="R40" i="10"/>
  <c r="S37" i="10"/>
  <c r="AG64" i="10" s="1"/>
  <c r="S40" i="10"/>
  <c r="T37" i="10"/>
  <c r="T40" i="10"/>
  <c r="AH64" i="10"/>
  <c r="R35" i="10"/>
  <c r="R38" i="10"/>
  <c r="AF62" i="10"/>
  <c r="S35" i="10"/>
  <c r="AG62" i="10" s="1"/>
  <c r="S38" i="10"/>
  <c r="T35" i="10"/>
  <c r="AH62" i="10" s="1"/>
  <c r="T38" i="10"/>
  <c r="P26" i="10"/>
  <c r="P29" i="10"/>
  <c r="S26" i="10"/>
  <c r="AG58" i="10" s="1"/>
  <c r="S29" i="10"/>
  <c r="T26" i="10"/>
  <c r="T29" i="10"/>
  <c r="AH58" i="10"/>
  <c r="P27" i="10"/>
  <c r="P30" i="10"/>
  <c r="S27" i="10"/>
  <c r="AG59" i="10" s="1"/>
  <c r="S30" i="10"/>
  <c r="T27" i="10"/>
  <c r="T30" i="10"/>
  <c r="S25" i="10"/>
  <c r="S28" i="10"/>
  <c r="AG57" i="10"/>
  <c r="T25" i="10"/>
  <c r="T28" i="10"/>
  <c r="AH57" i="10"/>
  <c r="S3" i="10"/>
  <c r="AH3" i="10" s="1"/>
  <c r="T3" i="10"/>
  <c r="T13" i="10" s="1"/>
  <c r="U3" i="10"/>
  <c r="P5" i="10"/>
  <c r="AD48" i="10" s="1"/>
  <c r="AD47" i="10" s="1"/>
  <c r="P8" i="10"/>
  <c r="Q5" i="10"/>
  <c r="AE48" i="10" s="1"/>
  <c r="Q8" i="10"/>
  <c r="X5" i="10"/>
  <c r="R5" i="10"/>
  <c r="AF48" i="10" s="1"/>
  <c r="R8" i="10"/>
  <c r="S5" i="10"/>
  <c r="AG48" i="10" s="1"/>
  <c r="S8" i="10"/>
  <c r="T5" i="10"/>
  <c r="T8" i="10"/>
  <c r="AH48" i="10"/>
  <c r="U5" i="10"/>
  <c r="U8" i="10"/>
  <c r="AI48" i="10"/>
  <c r="P6" i="10"/>
  <c r="AD49" i="10" s="1"/>
  <c r="P9" i="10"/>
  <c r="X6" i="10"/>
  <c r="R6" i="10"/>
  <c r="AF49" i="10" s="1"/>
  <c r="R9" i="10"/>
  <c r="S6" i="10"/>
  <c r="AG49" i="10" s="1"/>
  <c r="S9" i="10"/>
  <c r="T6" i="10"/>
  <c r="T9" i="10"/>
  <c r="AH49" i="10"/>
  <c r="U6" i="10"/>
  <c r="U9" i="10"/>
  <c r="AI49" i="10"/>
  <c r="Q4" i="10"/>
  <c r="AE47" i="10" s="1"/>
  <c r="Q7" i="10"/>
  <c r="X4" i="10"/>
  <c r="R4" i="10"/>
  <c r="AF47" i="10" s="1"/>
  <c r="R7" i="10"/>
  <c r="S4" i="10"/>
  <c r="S7" i="10"/>
  <c r="T4" i="10"/>
  <c r="T7" i="10"/>
  <c r="AH47" i="10"/>
  <c r="U4" i="10"/>
  <c r="U7" i="10"/>
  <c r="AI47" i="10"/>
  <c r="P14" i="10"/>
  <c r="AD52" i="10" s="1"/>
  <c r="P17" i="10"/>
  <c r="Q14" i="10"/>
  <c r="AE52" i="10" s="1"/>
  <c r="Q17" i="10"/>
  <c r="X14" i="10"/>
  <c r="R14" i="10"/>
  <c r="AF52" i="10" s="1"/>
  <c r="R17" i="10"/>
  <c r="S14" i="10"/>
  <c r="S17" i="10"/>
  <c r="AG52" i="10"/>
  <c r="T14" i="10"/>
  <c r="T17" i="10"/>
  <c r="AH52" i="10"/>
  <c r="U14" i="10"/>
  <c r="AI52" i="10" s="1"/>
  <c r="U17" i="10"/>
  <c r="Q15" i="10"/>
  <c r="AE53" i="10" s="1"/>
  <c r="Q18" i="10"/>
  <c r="R15" i="10"/>
  <c r="R18" i="10"/>
  <c r="AF53" i="10"/>
  <c r="S15" i="10"/>
  <c r="S18" i="10"/>
  <c r="AG53" i="10"/>
  <c r="T15" i="10"/>
  <c r="AH53" i="10" s="1"/>
  <c r="T18" i="10"/>
  <c r="U15" i="10"/>
  <c r="AI53" i="10" s="1"/>
  <c r="U18" i="10"/>
  <c r="S16" i="10"/>
  <c r="S19" i="10"/>
  <c r="AG54" i="10"/>
  <c r="T16" i="10"/>
  <c r="T19" i="10"/>
  <c r="AH54" i="10"/>
  <c r="U16" i="10"/>
  <c r="AI54" i="10" s="1"/>
  <c r="U19" i="10"/>
  <c r="P15" i="10"/>
  <c r="AD53" i="10" s="1"/>
  <c r="P18" i="10"/>
  <c r="P16" i="10"/>
  <c r="P19" i="10"/>
  <c r="AD54" i="10"/>
  <c r="AH46" i="10"/>
  <c r="P45" i="10"/>
  <c r="P48" i="10"/>
  <c r="P25" i="10"/>
  <c r="P28" i="10"/>
  <c r="P47" i="9"/>
  <c r="P50" i="9"/>
  <c r="AD67" i="9"/>
  <c r="Q47" i="9"/>
  <c r="AE67" i="9" s="1"/>
  <c r="Q50" i="9"/>
  <c r="R47" i="9"/>
  <c r="AF67" i="9" s="1"/>
  <c r="R50" i="9"/>
  <c r="S47" i="9"/>
  <c r="S50" i="9"/>
  <c r="AG67" i="9"/>
  <c r="T47" i="9"/>
  <c r="T50" i="9"/>
  <c r="AH67" i="9"/>
  <c r="U47" i="9"/>
  <c r="AI67" i="9" s="1"/>
  <c r="U50" i="9"/>
  <c r="P48" i="9"/>
  <c r="AD68" i="9" s="1"/>
  <c r="P51" i="9"/>
  <c r="Q48" i="9"/>
  <c r="Q51" i="9"/>
  <c r="AE68" i="9"/>
  <c r="R48" i="9"/>
  <c r="R51" i="9"/>
  <c r="AF68" i="9"/>
  <c r="S48" i="9"/>
  <c r="AG68" i="9" s="1"/>
  <c r="S51" i="9"/>
  <c r="T48" i="9"/>
  <c r="AH68" i="9" s="1"/>
  <c r="T51" i="9"/>
  <c r="U48" i="9"/>
  <c r="U51" i="9"/>
  <c r="AI68" i="9"/>
  <c r="Q46" i="9"/>
  <c r="Q49" i="9"/>
  <c r="AE66" i="9"/>
  <c r="R46" i="9"/>
  <c r="AF66" i="9" s="1"/>
  <c r="R49" i="9"/>
  <c r="S46" i="9"/>
  <c r="AG66" i="9" s="1"/>
  <c r="S49" i="9"/>
  <c r="T46" i="9"/>
  <c r="T49" i="9"/>
  <c r="AH66" i="9"/>
  <c r="U46" i="9"/>
  <c r="U49" i="9"/>
  <c r="AI66" i="9"/>
  <c r="P37" i="9"/>
  <c r="AD62" i="9" s="1"/>
  <c r="P40" i="9"/>
  <c r="Q37" i="9"/>
  <c r="AE62" i="9" s="1"/>
  <c r="Q40" i="9"/>
  <c r="R37" i="9"/>
  <c r="R40" i="9"/>
  <c r="AF62" i="9"/>
  <c r="S37" i="9"/>
  <c r="S40" i="9"/>
  <c r="AG62" i="9"/>
  <c r="T37" i="9"/>
  <c r="AH62" i="9" s="1"/>
  <c r="T40" i="9"/>
  <c r="U37" i="9"/>
  <c r="AI62" i="9" s="1"/>
  <c r="U40" i="9"/>
  <c r="P38" i="9"/>
  <c r="P41" i="9"/>
  <c r="AD63" i="9"/>
  <c r="Q38" i="9"/>
  <c r="Q41" i="9"/>
  <c r="AE63" i="9"/>
  <c r="R38" i="9"/>
  <c r="AF63" i="9" s="1"/>
  <c r="R41" i="9"/>
  <c r="S38" i="9"/>
  <c r="AG63" i="9" s="1"/>
  <c r="S41" i="9"/>
  <c r="T38" i="9"/>
  <c r="T41" i="9"/>
  <c r="AH63" i="9"/>
  <c r="U38" i="9"/>
  <c r="U41" i="9"/>
  <c r="AI63" i="9"/>
  <c r="Q36" i="9"/>
  <c r="AE61" i="9" s="1"/>
  <c r="Q39" i="9"/>
  <c r="R36" i="9"/>
  <c r="AF61" i="9" s="1"/>
  <c r="R39" i="9"/>
  <c r="S36" i="9"/>
  <c r="S39" i="9"/>
  <c r="AG61" i="9"/>
  <c r="T36" i="9"/>
  <c r="T39" i="9"/>
  <c r="AH61" i="9"/>
  <c r="U36" i="9"/>
  <c r="AI61" i="9" s="1"/>
  <c r="U39" i="9"/>
  <c r="P27" i="9"/>
  <c r="AD56" i="9" s="1"/>
  <c r="P30" i="9"/>
  <c r="Q27" i="9"/>
  <c r="Q30" i="9"/>
  <c r="AE56" i="9"/>
  <c r="R27" i="9"/>
  <c r="R30" i="9"/>
  <c r="AF56" i="9"/>
  <c r="S27" i="9"/>
  <c r="AG56" i="9" s="1"/>
  <c r="S30" i="9"/>
  <c r="T27" i="9"/>
  <c r="AH56" i="9" s="1"/>
  <c r="T30" i="9"/>
  <c r="U27" i="9"/>
  <c r="U30" i="9"/>
  <c r="AI56" i="9"/>
  <c r="P28" i="9"/>
  <c r="P31" i="9"/>
  <c r="AD57" i="9"/>
  <c r="Q28" i="9"/>
  <c r="AE57" i="9" s="1"/>
  <c r="Q31" i="9"/>
  <c r="R28" i="9"/>
  <c r="AF57" i="9" s="1"/>
  <c r="R31" i="9"/>
  <c r="S28" i="9"/>
  <c r="S31" i="9"/>
  <c r="AG57" i="9"/>
  <c r="T28" i="9"/>
  <c r="T31" i="9"/>
  <c r="AH57" i="9"/>
  <c r="AA27" i="9"/>
  <c r="U28" i="9" s="1"/>
  <c r="AI57" i="9" s="1"/>
  <c r="U31" i="9"/>
  <c r="Q26" i="9"/>
  <c r="AE55" i="9" s="1"/>
  <c r="Q29" i="9"/>
  <c r="R26" i="9"/>
  <c r="AF55" i="9" s="1"/>
  <c r="R29" i="9"/>
  <c r="S26" i="9"/>
  <c r="S29" i="9"/>
  <c r="AG55" i="9"/>
  <c r="T26" i="9"/>
  <c r="T29" i="9"/>
  <c r="AH55" i="9"/>
  <c r="U26" i="9"/>
  <c r="AI55" i="9" s="1"/>
  <c r="U29" i="9"/>
  <c r="P16" i="9"/>
  <c r="AD51" i="9" s="1"/>
  <c r="P19" i="9"/>
  <c r="Q16" i="9"/>
  <c r="Q19" i="9"/>
  <c r="AE51" i="9"/>
  <c r="R16" i="9"/>
  <c r="R19" i="9"/>
  <c r="AF51" i="9"/>
  <c r="S16" i="9"/>
  <c r="AG51" i="9" s="1"/>
  <c r="S19" i="9"/>
  <c r="T16" i="9"/>
  <c r="AH51" i="9" s="1"/>
  <c r="T19" i="9"/>
  <c r="U16" i="9"/>
  <c r="U19" i="9"/>
  <c r="AI51" i="9"/>
  <c r="P17" i="9"/>
  <c r="P20" i="9"/>
  <c r="AD52" i="9"/>
  <c r="Q17" i="9"/>
  <c r="AE52" i="9" s="1"/>
  <c r="Q20" i="9"/>
  <c r="R17" i="9"/>
  <c r="AF52" i="9" s="1"/>
  <c r="R20" i="9"/>
  <c r="S17" i="9"/>
  <c r="S20" i="9"/>
  <c r="AG52" i="9"/>
  <c r="Z16" i="9"/>
  <c r="T17" i="9"/>
  <c r="T20" i="9"/>
  <c r="AH52" i="9"/>
  <c r="U17" i="9"/>
  <c r="U20" i="9"/>
  <c r="AI52" i="9"/>
  <c r="Q15" i="9"/>
  <c r="AE50" i="9" s="1"/>
  <c r="Q18" i="9"/>
  <c r="R15" i="9"/>
  <c r="AF50" i="9" s="1"/>
  <c r="R18" i="9"/>
  <c r="S15" i="9"/>
  <c r="S18" i="9"/>
  <c r="AG50" i="9"/>
  <c r="T15" i="9"/>
  <c r="T18" i="9"/>
  <c r="AH50" i="9"/>
  <c r="U15" i="9"/>
  <c r="AI50" i="9" s="1"/>
  <c r="U18" i="9"/>
  <c r="D25" i="9"/>
  <c r="D35" i="9"/>
  <c r="F25" i="9"/>
  <c r="F35" i="9"/>
  <c r="G25" i="9"/>
  <c r="G35" i="9"/>
  <c r="H25" i="9"/>
  <c r="H35" i="9"/>
  <c r="Q25" i="9"/>
  <c r="AE54" i="9" s="1"/>
  <c r="S25" i="9"/>
  <c r="AG54" i="9" s="1"/>
  <c r="T25" i="9"/>
  <c r="AH54" i="9"/>
  <c r="U25" i="9"/>
  <c r="AI54" i="9" s="1"/>
  <c r="Q14" i="9"/>
  <c r="AE49" i="9"/>
  <c r="S14" i="9"/>
  <c r="AG49" i="9"/>
  <c r="T14" i="9"/>
  <c r="AH49" i="9" s="1"/>
  <c r="U14" i="9"/>
  <c r="AI49" i="9"/>
  <c r="N3" i="9"/>
  <c r="AA3" i="9" s="1"/>
  <c r="AI44" i="9" s="1"/>
  <c r="J3" i="9"/>
  <c r="W3" i="9" s="1"/>
  <c r="AE44" i="9" s="1"/>
  <c r="K3" i="9"/>
  <c r="X3" i="9"/>
  <c r="AF44" i="9" s="1"/>
  <c r="M3" i="9"/>
  <c r="Z3" i="9"/>
  <c r="AH44" i="9"/>
  <c r="P46" i="9"/>
  <c r="P49" i="9"/>
  <c r="AD66" i="9"/>
  <c r="C35" i="9"/>
  <c r="P36" i="9"/>
  <c r="AD61" i="9" s="1"/>
  <c r="P39" i="9"/>
  <c r="P26" i="9"/>
  <c r="AD55" i="9" s="1"/>
  <c r="P29" i="9"/>
  <c r="I3" i="9"/>
  <c r="V3" i="9"/>
  <c r="AD44" i="9" s="1"/>
  <c r="D25" i="7"/>
  <c r="D35" i="7"/>
  <c r="Q35" i="7" s="1"/>
  <c r="AE29" i="7" s="1"/>
  <c r="Q45" i="7"/>
  <c r="AE34" i="7" s="1"/>
  <c r="F25" i="7"/>
  <c r="F35" i="7"/>
  <c r="S45" i="7"/>
  <c r="AG34" i="7" s="1"/>
  <c r="G25" i="7"/>
  <c r="G35" i="7"/>
  <c r="T35" i="7" s="1"/>
  <c r="AH29" i="7" s="1"/>
  <c r="T45" i="7"/>
  <c r="AH34" i="7" s="1"/>
  <c r="H25" i="7"/>
  <c r="H35" i="7"/>
  <c r="U45" i="7"/>
  <c r="AI34" i="7" s="1"/>
  <c r="S35" i="7"/>
  <c r="AG29" i="7" s="1"/>
  <c r="U35" i="7"/>
  <c r="AI29" i="7" s="1"/>
  <c r="Q4" i="7"/>
  <c r="Q25" i="7"/>
  <c r="AE24" i="7"/>
  <c r="S4" i="7"/>
  <c r="S25" i="7"/>
  <c r="AG24" i="7"/>
  <c r="T4" i="7"/>
  <c r="U4" i="7"/>
  <c r="U25" i="7"/>
  <c r="AI24" i="7" s="1"/>
  <c r="Q14" i="7"/>
  <c r="AE19" i="7"/>
  <c r="S14" i="7"/>
  <c r="AG19" i="7" s="1"/>
  <c r="U14" i="7"/>
  <c r="AI19" i="7" s="1"/>
  <c r="S37" i="7"/>
  <c r="S40" i="7"/>
  <c r="AG31" i="7"/>
  <c r="T37" i="7"/>
  <c r="T40" i="7"/>
  <c r="AH31" i="7"/>
  <c r="S38" i="7"/>
  <c r="AG32" i="7" s="1"/>
  <c r="S41" i="7"/>
  <c r="T38" i="7"/>
  <c r="AH32" i="7" s="1"/>
  <c r="T41" i="7"/>
  <c r="S36" i="7"/>
  <c r="S39" i="7"/>
  <c r="AG30" i="7"/>
  <c r="T36" i="7"/>
  <c r="T39" i="7"/>
  <c r="AH30" i="7"/>
  <c r="AE14" i="7"/>
  <c r="AG14" i="7"/>
  <c r="AI14" i="7"/>
  <c r="C25" i="7"/>
  <c r="C35" i="7" s="1"/>
  <c r="P45" i="7" s="1"/>
  <c r="AD34" i="7" s="1"/>
  <c r="P35" i="7"/>
  <c r="AD29" i="7" s="1"/>
  <c r="P4" i="7"/>
  <c r="P14" i="7" s="1"/>
  <c r="AD19" i="7" s="1"/>
  <c r="P25" i="7"/>
  <c r="AD24" i="7"/>
  <c r="AD14" i="7"/>
  <c r="P28" i="6"/>
  <c r="AB23" i="6" s="1"/>
  <c r="Q28" i="6"/>
  <c r="AC23" i="6"/>
  <c r="R28" i="6"/>
  <c r="S28" i="6"/>
  <c r="AE23" i="6"/>
  <c r="T28" i="6"/>
  <c r="AF23" i="6" s="1"/>
  <c r="D39" i="6"/>
  <c r="D50" i="6"/>
  <c r="P50" i="6"/>
  <c r="AB28" i="6" s="1"/>
  <c r="E39" i="6"/>
  <c r="E50" i="6"/>
  <c r="Q50" i="6"/>
  <c r="AC28" i="6" s="1"/>
  <c r="F39" i="6"/>
  <c r="F50" i="6"/>
  <c r="R50" i="6"/>
  <c r="AD28" i="6" s="1"/>
  <c r="G39" i="6"/>
  <c r="G50" i="6"/>
  <c r="S50" i="6"/>
  <c r="AE28" i="6" s="1"/>
  <c r="H39" i="6"/>
  <c r="H50" i="6"/>
  <c r="T50" i="6"/>
  <c r="AF28" i="6" s="1"/>
  <c r="U52" i="6"/>
  <c r="O52" i="6"/>
  <c r="AA30" i="6" s="1"/>
  <c r="O55" i="6"/>
  <c r="P52" i="6"/>
  <c r="P55" i="6"/>
  <c r="AB30" i="6"/>
  <c r="Q52" i="6"/>
  <c r="Q55" i="6"/>
  <c r="AC30" i="6"/>
  <c r="R52" i="6"/>
  <c r="AD30" i="6" s="1"/>
  <c r="R55" i="6"/>
  <c r="S52" i="6"/>
  <c r="AE30" i="6" s="1"/>
  <c r="S55" i="6"/>
  <c r="T52" i="6"/>
  <c r="T55" i="6"/>
  <c r="AF30" i="6"/>
  <c r="O53" i="6"/>
  <c r="O56" i="6"/>
  <c r="AA31" i="6"/>
  <c r="P53" i="6"/>
  <c r="AB31" i="6" s="1"/>
  <c r="P56" i="6"/>
  <c r="Q53" i="6"/>
  <c r="AC31" i="6" s="1"/>
  <c r="Q56" i="6"/>
  <c r="R53" i="6"/>
  <c r="R56" i="6"/>
  <c r="AD31" i="6"/>
  <c r="S53" i="6"/>
  <c r="S56" i="6"/>
  <c r="AE31" i="6"/>
  <c r="T53" i="6"/>
  <c r="AF31" i="6" s="1"/>
  <c r="T56" i="6"/>
  <c r="P51" i="6"/>
  <c r="AB29" i="6" s="1"/>
  <c r="P54" i="6"/>
  <c r="Q51" i="6"/>
  <c r="Q54" i="6"/>
  <c r="AC29" i="6"/>
  <c r="R51" i="6"/>
  <c r="R54" i="6"/>
  <c r="AD29" i="6"/>
  <c r="S51" i="6"/>
  <c r="AE29" i="6" s="1"/>
  <c r="S54" i="6"/>
  <c r="T51" i="6"/>
  <c r="AF29" i="6" s="1"/>
  <c r="T54" i="6"/>
  <c r="U41" i="6"/>
  <c r="O41" i="6"/>
  <c r="O44" i="6"/>
  <c r="P41" i="6"/>
  <c r="P44" i="6"/>
  <c r="AB25" i="6" s="1"/>
  <c r="Q41" i="6"/>
  <c r="Q44" i="6"/>
  <c r="AC25" i="6"/>
  <c r="R41" i="6"/>
  <c r="AD25" i="6" s="1"/>
  <c r="R44" i="6"/>
  <c r="S41" i="6"/>
  <c r="S44" i="6"/>
  <c r="T41" i="6"/>
  <c r="T44" i="6"/>
  <c r="AF25" i="6" s="1"/>
  <c r="O42" i="6"/>
  <c r="O45" i="6"/>
  <c r="AA26" i="6"/>
  <c r="P42" i="6"/>
  <c r="AB26" i="6" s="1"/>
  <c r="P45" i="6"/>
  <c r="Q42" i="6"/>
  <c r="Q45" i="6"/>
  <c r="R42" i="6"/>
  <c r="R45" i="6"/>
  <c r="AD26" i="6" s="1"/>
  <c r="S42" i="6"/>
  <c r="S45" i="6"/>
  <c r="AE26" i="6"/>
  <c r="T42" i="6"/>
  <c r="AF26" i="6" s="1"/>
  <c r="T45" i="6"/>
  <c r="P40" i="6"/>
  <c r="P43" i="6"/>
  <c r="Q40" i="6"/>
  <c r="Q43" i="6"/>
  <c r="AC24" i="6" s="1"/>
  <c r="R40" i="6"/>
  <c r="R43" i="6"/>
  <c r="AD24" i="6"/>
  <c r="S40" i="6"/>
  <c r="AE24" i="6" s="1"/>
  <c r="S43" i="6"/>
  <c r="T40" i="6"/>
  <c r="T43" i="6"/>
  <c r="U42" i="6"/>
  <c r="O40" i="6"/>
  <c r="AA24" i="6" s="1"/>
  <c r="O43" i="6"/>
  <c r="O51" i="6"/>
  <c r="O54" i="6"/>
  <c r="AA29" i="6"/>
  <c r="C39" i="6"/>
  <c r="C50" i="6"/>
  <c r="O50" i="6"/>
  <c r="AA28" i="6"/>
  <c r="O28" i="6"/>
  <c r="AA23" i="6"/>
  <c r="O30" i="6"/>
  <c r="O33" i="6"/>
  <c r="P30" i="6"/>
  <c r="P33" i="6"/>
  <c r="AB20" i="6" s="1"/>
  <c r="W30" i="6"/>
  <c r="Q30" i="6"/>
  <c r="Q33" i="6"/>
  <c r="AC20" i="6" s="1"/>
  <c r="R30" i="6"/>
  <c r="R33" i="6"/>
  <c r="AD20" i="6"/>
  <c r="S30" i="6"/>
  <c r="AE20" i="6" s="1"/>
  <c r="S33" i="6"/>
  <c r="T30" i="6"/>
  <c r="T33" i="6"/>
  <c r="U31" i="6"/>
  <c r="O31" i="6"/>
  <c r="AA21" i="6" s="1"/>
  <c r="O34" i="6"/>
  <c r="P31" i="6"/>
  <c r="P34" i="6"/>
  <c r="AB21" i="6"/>
  <c r="W29" i="6"/>
  <c r="Q31" i="6" s="1"/>
  <c r="AC21" i="6" s="1"/>
  <c r="Q34" i="6"/>
  <c r="R31" i="6"/>
  <c r="R34" i="6"/>
  <c r="AD21" i="6"/>
  <c r="S31" i="6"/>
  <c r="AE21" i="6" s="1"/>
  <c r="S34" i="6"/>
  <c r="T31" i="6"/>
  <c r="T34" i="6"/>
  <c r="V30" i="6"/>
  <c r="P29" i="6"/>
  <c r="AB19" i="6" s="1"/>
  <c r="P32" i="6"/>
  <c r="Q29" i="6"/>
  <c r="Q32" i="6"/>
  <c r="AC19" i="6"/>
  <c r="R29" i="6"/>
  <c r="R32" i="6"/>
  <c r="AD19" i="6"/>
  <c r="S29" i="6"/>
  <c r="AE19" i="6" s="1"/>
  <c r="S32" i="6"/>
  <c r="T29" i="6"/>
  <c r="AF19" i="6" s="1"/>
  <c r="T32" i="6"/>
  <c r="AB13" i="6"/>
  <c r="AC13" i="6"/>
  <c r="AD13" i="6"/>
  <c r="AE13" i="6"/>
  <c r="AF13" i="6"/>
  <c r="AB18" i="6"/>
  <c r="AC18" i="6"/>
  <c r="AE18" i="6"/>
  <c r="AF18" i="6"/>
  <c r="O29" i="6"/>
  <c r="AA19" i="6" s="1"/>
  <c r="O32" i="6"/>
  <c r="AA18" i="6"/>
  <c r="P21" i="6"/>
  <c r="AB16" i="6" s="1"/>
  <c r="P24" i="6"/>
  <c r="P20" i="6"/>
  <c r="AB15" i="6" s="1"/>
  <c r="P23" i="6"/>
  <c r="P19" i="6"/>
  <c r="P22" i="6"/>
  <c r="AB14" i="6"/>
  <c r="O20" i="6"/>
  <c r="O23" i="6"/>
  <c r="AA15" i="6"/>
  <c r="O19" i="6"/>
  <c r="AA14" i="6" s="1"/>
  <c r="O22" i="6"/>
  <c r="Q20" i="6"/>
  <c r="AC15" i="6" s="1"/>
  <c r="Q23" i="6"/>
  <c r="R20" i="6"/>
  <c r="R23" i="6"/>
  <c r="AD15" i="6"/>
  <c r="S20" i="6"/>
  <c r="S23" i="6"/>
  <c r="AE15" i="6"/>
  <c r="T20" i="6"/>
  <c r="AF15" i="6" s="1"/>
  <c r="T23" i="6"/>
  <c r="O21" i="6"/>
  <c r="AA16" i="6" s="1"/>
  <c r="O24" i="6"/>
  <c r="W21" i="6"/>
  <c r="Q21" i="6"/>
  <c r="Q24" i="6"/>
  <c r="R21" i="6"/>
  <c r="R24" i="6"/>
  <c r="AD16" i="6" s="1"/>
  <c r="S21" i="6"/>
  <c r="S24" i="6"/>
  <c r="AE16" i="6"/>
  <c r="T21" i="6"/>
  <c r="AF16" i="6" s="1"/>
  <c r="T24" i="6"/>
  <c r="W19" i="6"/>
  <c r="Q19" i="6"/>
  <c r="AC14" i="6" s="1"/>
  <c r="Q22" i="6"/>
  <c r="R19" i="6"/>
  <c r="AD14" i="6" s="1"/>
  <c r="R22" i="6"/>
  <c r="S19" i="6"/>
  <c r="S22" i="6"/>
  <c r="AE14" i="6"/>
  <c r="T19" i="6"/>
  <c r="T22" i="6"/>
  <c r="AF14" i="6"/>
  <c r="AA13" i="6"/>
  <c r="U9" i="6"/>
  <c r="O9" i="6" s="1"/>
  <c r="O10" i="6"/>
  <c r="AA10" i="6" s="1"/>
  <c r="P9" i="6"/>
  <c r="AB9" i="6" s="1"/>
  <c r="P12" i="6"/>
  <c r="W10" i="6"/>
  <c r="Q9" i="6"/>
  <c r="AC9" i="6" s="1"/>
  <c r="Q12" i="6"/>
  <c r="R9" i="6"/>
  <c r="AD9" i="6" s="1"/>
  <c r="R12" i="6"/>
  <c r="S9" i="6"/>
  <c r="S12" i="6"/>
  <c r="AE9" i="6"/>
  <c r="T9" i="6"/>
  <c r="T12" i="6"/>
  <c r="AF9" i="6"/>
  <c r="P10" i="6"/>
  <c r="AB10" i="6" s="1"/>
  <c r="P13" i="6"/>
  <c r="Q10" i="6"/>
  <c r="AC10" i="6" s="1"/>
  <c r="Q13" i="6"/>
  <c r="R10" i="6"/>
  <c r="R13" i="6"/>
  <c r="AD10" i="6"/>
  <c r="S10" i="6"/>
  <c r="S13" i="6"/>
  <c r="AE10" i="6"/>
  <c r="T10" i="6"/>
  <c r="AF10" i="6" s="1"/>
  <c r="T13" i="6"/>
  <c r="P11" i="6"/>
  <c r="AB11" i="6" s="1"/>
  <c r="P14" i="6"/>
  <c r="W11" i="6"/>
  <c r="Q11" i="6"/>
  <c r="AC11" i="6" s="1"/>
  <c r="Q14" i="6"/>
  <c r="R11" i="6"/>
  <c r="AD11" i="6" s="1"/>
  <c r="R14" i="6"/>
  <c r="S11" i="6"/>
  <c r="S14" i="6"/>
  <c r="AE11" i="6" s="1"/>
  <c r="T11" i="6"/>
  <c r="T14" i="6"/>
  <c r="AF11" i="6"/>
  <c r="O13" i="6"/>
  <c r="O11" i="6"/>
  <c r="O14" i="6"/>
  <c r="AA11" i="6" s="1"/>
  <c r="O12" i="6"/>
  <c r="AA9" i="6" s="1"/>
  <c r="AF8" i="6"/>
  <c r="AB8" i="6"/>
  <c r="AC8" i="6"/>
  <c r="AD8" i="6"/>
  <c r="AE8" i="6"/>
  <c r="AA8" i="6"/>
  <c r="AJ10" i="6"/>
  <c r="AC5" i="9" s="1"/>
  <c r="AD5" i="10" s="1"/>
  <c r="AC5" i="11" s="1"/>
  <c r="AC13" i="11" s="1"/>
  <c r="AJ11" i="6"/>
  <c r="AC6" i="9" s="1"/>
  <c r="AD6" i="10" s="1"/>
  <c r="AC6" i="11" s="1"/>
  <c r="AC14" i="11" s="1"/>
  <c r="AJ12" i="6"/>
  <c r="AC7" i="9" s="1"/>
  <c r="AC15" i="9" s="1"/>
  <c r="AD15" i="10" s="1"/>
  <c r="AJ13" i="6"/>
  <c r="AC8" i="9" s="1"/>
  <c r="AC6" i="7"/>
  <c r="AC7" i="7"/>
  <c r="AC8" i="7"/>
  <c r="AC9" i="7"/>
  <c r="AJ9" i="6"/>
  <c r="AC4" i="9" s="1"/>
  <c r="AC12" i="9" s="1"/>
  <c r="AD12" i="10" s="1"/>
  <c r="AC5" i="7"/>
  <c r="AE16" i="9"/>
  <c r="AF16" i="9"/>
  <c r="AH16" i="9"/>
  <c r="AI16" i="9"/>
  <c r="V46" i="9"/>
  <c r="V47" i="9"/>
  <c r="V48" i="9"/>
  <c r="W46" i="9"/>
  <c r="W47" i="9"/>
  <c r="W48" i="9"/>
  <c r="X46" i="9"/>
  <c r="X47" i="9"/>
  <c r="X48" i="9"/>
  <c r="Y46" i="9"/>
  <c r="Y47" i="9"/>
  <c r="Y48" i="9"/>
  <c r="Z46" i="9"/>
  <c r="Z47" i="9"/>
  <c r="Z48" i="9"/>
  <c r="AA46" i="9"/>
  <c r="AA47" i="9"/>
  <c r="AA48" i="9"/>
  <c r="AF8" i="9"/>
  <c r="AG8" i="9"/>
  <c r="AH8" i="9"/>
  <c r="AI8" i="9"/>
  <c r="V49" i="9"/>
  <c r="V50" i="9"/>
  <c r="V51" i="9"/>
  <c r="W49" i="9"/>
  <c r="W50" i="9"/>
  <c r="W51" i="9"/>
  <c r="X49" i="9"/>
  <c r="X50" i="9"/>
  <c r="X51" i="9"/>
  <c r="Y49" i="9"/>
  <c r="Y50" i="9"/>
  <c r="Y51" i="9"/>
  <c r="Z49" i="9"/>
  <c r="Z50" i="9"/>
  <c r="Z51" i="9"/>
  <c r="AA49" i="9"/>
  <c r="AA50" i="9"/>
  <c r="AA51" i="9"/>
  <c r="AD16" i="9"/>
  <c r="AD8" i="9"/>
  <c r="AF16" i="10"/>
  <c r="AG16" i="10"/>
  <c r="AH16" i="10"/>
  <c r="AI16" i="10"/>
  <c r="AJ16" i="10"/>
  <c r="V45" i="10"/>
  <c r="V46" i="10"/>
  <c r="V47" i="10"/>
  <c r="W45" i="10"/>
  <c r="W46" i="10"/>
  <c r="W47" i="10"/>
  <c r="X45" i="10"/>
  <c r="X46" i="10"/>
  <c r="X47" i="10"/>
  <c r="Y45" i="10"/>
  <c r="Y46" i="10"/>
  <c r="Y47" i="10"/>
  <c r="Z45" i="10"/>
  <c r="Z46" i="10"/>
  <c r="Z47" i="10"/>
  <c r="AA45" i="10"/>
  <c r="AA46" i="10"/>
  <c r="AA47" i="10"/>
  <c r="AF8" i="10"/>
  <c r="AH8" i="10"/>
  <c r="AI8" i="10"/>
  <c r="AJ8" i="10"/>
  <c r="V48" i="10"/>
  <c r="V49" i="10"/>
  <c r="V50" i="10"/>
  <c r="W48" i="10"/>
  <c r="W49" i="10"/>
  <c r="W50" i="10"/>
  <c r="X48" i="10"/>
  <c r="X49" i="10"/>
  <c r="X50" i="10"/>
  <c r="Y48" i="10"/>
  <c r="Y49" i="10"/>
  <c r="Y50" i="10"/>
  <c r="Z48" i="10"/>
  <c r="Z49" i="10"/>
  <c r="Z50" i="10"/>
  <c r="AA48" i="10"/>
  <c r="AA49" i="10"/>
  <c r="AA50" i="10"/>
  <c r="AE16" i="10"/>
  <c r="AE8" i="10"/>
  <c r="V46" i="11"/>
  <c r="V47" i="11"/>
  <c r="V48" i="11"/>
  <c r="V49" i="11"/>
  <c r="V50" i="11"/>
  <c r="V51" i="11"/>
  <c r="W46" i="11"/>
  <c r="W47" i="11"/>
  <c r="W48" i="11"/>
  <c r="W49" i="11"/>
  <c r="W50" i="11"/>
  <c r="W51" i="11"/>
  <c r="X46" i="11"/>
  <c r="X47" i="11"/>
  <c r="X48" i="11"/>
  <c r="X49" i="11"/>
  <c r="X50" i="11"/>
  <c r="X51" i="11"/>
  <c r="Y46" i="11"/>
  <c r="Y47" i="11"/>
  <c r="Y48" i="11"/>
  <c r="Y49" i="11"/>
  <c r="Y50" i="11"/>
  <c r="Y51" i="11"/>
  <c r="Z46" i="11"/>
  <c r="Z47" i="11"/>
  <c r="Z48" i="11"/>
  <c r="Z49" i="11"/>
  <c r="Z50" i="11"/>
  <c r="Z51" i="11"/>
  <c r="AA46" i="11"/>
  <c r="AA47" i="11"/>
  <c r="AA48" i="11"/>
  <c r="AA49" i="11"/>
  <c r="AA50" i="11"/>
  <c r="AA51" i="11"/>
  <c r="AE16" i="11"/>
  <c r="AG16" i="11"/>
  <c r="AE15" i="11"/>
  <c r="AG15" i="11"/>
  <c r="AI15" i="11"/>
  <c r="V36" i="11"/>
  <c r="V37" i="11"/>
  <c r="V38" i="11"/>
  <c r="W36" i="11"/>
  <c r="AK15" i="11" s="1"/>
  <c r="W37" i="11"/>
  <c r="W38" i="11"/>
  <c r="X36" i="11"/>
  <c r="X37" i="11"/>
  <c r="X38" i="11"/>
  <c r="Y36" i="11"/>
  <c r="Y37" i="11"/>
  <c r="Y38" i="11"/>
  <c r="Z36" i="11"/>
  <c r="Z37" i="11"/>
  <c r="Z38" i="11"/>
  <c r="AA36" i="11"/>
  <c r="AO15" i="11" s="1"/>
  <c r="AA37" i="11"/>
  <c r="AA38" i="11"/>
  <c r="AF15" i="10"/>
  <c r="AG15" i="10"/>
  <c r="AH15" i="10"/>
  <c r="AI15" i="10"/>
  <c r="AJ15" i="10"/>
  <c r="V35" i="10"/>
  <c r="V36" i="10"/>
  <c r="V37" i="10"/>
  <c r="W35" i="10"/>
  <c r="W36" i="10"/>
  <c r="W37" i="10"/>
  <c r="X35" i="10"/>
  <c r="X36" i="10"/>
  <c r="X37" i="10"/>
  <c r="Y35" i="10"/>
  <c r="Y36" i="10"/>
  <c r="Y37" i="10"/>
  <c r="Z35" i="10"/>
  <c r="Z36" i="10"/>
  <c r="Z37" i="10"/>
  <c r="AA35" i="10"/>
  <c r="AA36" i="10"/>
  <c r="AA37" i="10"/>
  <c r="AE15" i="10"/>
  <c r="AF7" i="10"/>
  <c r="AG7" i="10"/>
  <c r="AH7" i="10"/>
  <c r="AI7" i="10"/>
  <c r="AJ7" i="10"/>
  <c r="V38" i="10"/>
  <c r="V39" i="10"/>
  <c r="V40" i="10"/>
  <c r="W38" i="10"/>
  <c r="W39" i="10"/>
  <c r="W40" i="10"/>
  <c r="X38" i="10"/>
  <c r="X39" i="10"/>
  <c r="X40" i="10"/>
  <c r="Y38" i="10"/>
  <c r="Y39" i="10"/>
  <c r="Y40" i="10"/>
  <c r="Z38" i="10"/>
  <c r="Z39" i="10"/>
  <c r="Z40" i="10"/>
  <c r="AA38" i="10"/>
  <c r="AA39" i="10"/>
  <c r="AA40" i="10"/>
  <c r="AE7" i="10"/>
  <c r="AE15" i="9"/>
  <c r="AF15" i="9"/>
  <c r="AG15" i="9"/>
  <c r="AH15" i="9"/>
  <c r="AI15" i="9"/>
  <c r="V36" i="9"/>
  <c r="V37" i="9"/>
  <c r="V38" i="9"/>
  <c r="W36" i="9"/>
  <c r="W37" i="9"/>
  <c r="W38" i="9"/>
  <c r="X36" i="9"/>
  <c r="X37" i="9"/>
  <c r="X38" i="9"/>
  <c r="Y36" i="9"/>
  <c r="Y37" i="9"/>
  <c r="Y38" i="9"/>
  <c r="Z36" i="9"/>
  <c r="Z37" i="9"/>
  <c r="Z38" i="9"/>
  <c r="AA36" i="9"/>
  <c r="AA37" i="9"/>
  <c r="AA38" i="9"/>
  <c r="AD15" i="9"/>
  <c r="AE7" i="9"/>
  <c r="AF7" i="9"/>
  <c r="AG7" i="9"/>
  <c r="AH7" i="9"/>
  <c r="AI7" i="9"/>
  <c r="V39" i="9"/>
  <c r="V40" i="9"/>
  <c r="V41" i="9"/>
  <c r="W39" i="9"/>
  <c r="W40" i="9"/>
  <c r="W41" i="9"/>
  <c r="X39" i="9"/>
  <c r="X40" i="9"/>
  <c r="X41" i="9"/>
  <c r="Y39" i="9"/>
  <c r="Y40" i="9"/>
  <c r="Y41" i="9"/>
  <c r="Z39" i="9"/>
  <c r="Z40" i="9"/>
  <c r="Z41" i="9"/>
  <c r="AA39" i="9"/>
  <c r="AA40" i="9"/>
  <c r="AA41" i="9"/>
  <c r="AD7" i="9"/>
  <c r="V39" i="11"/>
  <c r="W39" i="11"/>
  <c r="X39" i="11"/>
  <c r="Y39" i="11"/>
  <c r="Z39" i="11"/>
  <c r="AA39" i="11"/>
  <c r="V40" i="11"/>
  <c r="W40" i="11"/>
  <c r="X40" i="11"/>
  <c r="Y40" i="11"/>
  <c r="Z40" i="11"/>
  <c r="AA40" i="11"/>
  <c r="V41" i="11"/>
  <c r="W41" i="11"/>
  <c r="X41" i="11"/>
  <c r="Y41" i="11"/>
  <c r="Z41" i="11"/>
  <c r="AA41" i="11"/>
  <c r="AG7" i="11"/>
  <c r="AH14" i="9"/>
  <c r="AI14" i="9"/>
  <c r="V27" i="11"/>
  <c r="W27" i="11"/>
  <c r="W26" i="11"/>
  <c r="W28" i="11"/>
  <c r="X26" i="11"/>
  <c r="X28" i="11"/>
  <c r="AL14" i="11" s="1"/>
  <c r="Y27" i="11"/>
  <c r="Y26" i="11"/>
  <c r="Z27" i="11"/>
  <c r="AA27" i="11"/>
  <c r="AA26" i="11"/>
  <c r="AO14" i="11" s="1"/>
  <c r="AA28" i="11"/>
  <c r="AE6" i="11"/>
  <c r="V28" i="11"/>
  <c r="Z28" i="11"/>
  <c r="V29" i="11"/>
  <c r="W29" i="11"/>
  <c r="X29" i="11"/>
  <c r="Y29" i="11"/>
  <c r="Z29" i="11"/>
  <c r="AA29" i="11"/>
  <c r="V30" i="11"/>
  <c r="W30" i="11"/>
  <c r="X30" i="11"/>
  <c r="Y30" i="11"/>
  <c r="Z30" i="11"/>
  <c r="AA30" i="11"/>
  <c r="V31" i="11"/>
  <c r="W31" i="11"/>
  <c r="X31" i="11"/>
  <c r="Y31" i="11"/>
  <c r="Z31" i="11"/>
  <c r="AA31" i="11"/>
  <c r="V26" i="11"/>
  <c r="AJ6" i="11" s="1"/>
  <c r="Z26" i="11"/>
  <c r="AF14" i="10"/>
  <c r="AG14" i="10"/>
  <c r="AH14" i="10"/>
  <c r="AI14" i="10"/>
  <c r="AJ14" i="10"/>
  <c r="V25" i="10"/>
  <c r="AK14" i="10" s="1"/>
  <c r="V26" i="10"/>
  <c r="V27" i="10"/>
  <c r="W25" i="10"/>
  <c r="AL14" i="10" s="1"/>
  <c r="W26" i="10"/>
  <c r="W27" i="10"/>
  <c r="X25" i="10"/>
  <c r="AM14" i="10" s="1"/>
  <c r="X26" i="10"/>
  <c r="X27" i="10"/>
  <c r="Y25" i="10"/>
  <c r="AN14" i="10" s="1"/>
  <c r="Y26" i="10"/>
  <c r="Y27" i="10"/>
  <c r="Z25" i="10"/>
  <c r="AO14" i="10" s="1"/>
  <c r="Z26" i="10"/>
  <c r="Z27" i="10"/>
  <c r="AA25" i="10"/>
  <c r="AP14" i="10" s="1"/>
  <c r="AA26" i="10"/>
  <c r="AA27" i="10"/>
  <c r="AF6" i="10"/>
  <c r="AG6" i="10"/>
  <c r="AH6" i="10"/>
  <c r="AI6" i="10"/>
  <c r="AJ6" i="10"/>
  <c r="V28" i="10"/>
  <c r="V29" i="10"/>
  <c r="V30" i="10"/>
  <c r="AK6" i="10"/>
  <c r="W28" i="10"/>
  <c r="W29" i="10"/>
  <c r="W30" i="10"/>
  <c r="AL6" i="10"/>
  <c r="X28" i="10"/>
  <c r="X29" i="10"/>
  <c r="X30" i="10"/>
  <c r="AM6" i="10"/>
  <c r="Y28" i="10"/>
  <c r="Y29" i="10"/>
  <c r="Y30" i="10"/>
  <c r="AN6" i="10"/>
  <c r="Z28" i="10"/>
  <c r="Z29" i="10"/>
  <c r="Z30" i="10"/>
  <c r="AO6" i="10"/>
  <c r="AA28" i="10"/>
  <c r="AA29" i="10"/>
  <c r="AA30" i="10"/>
  <c r="AP6" i="10"/>
  <c r="AE14" i="10"/>
  <c r="AE6" i="10"/>
  <c r="AE14" i="9"/>
  <c r="AF14" i="9"/>
  <c r="AG14" i="9"/>
  <c r="V26" i="9"/>
  <c r="V27" i="9"/>
  <c r="V28" i="9"/>
  <c r="W26" i="9"/>
  <c r="W27" i="9"/>
  <c r="W28" i="9"/>
  <c r="X26" i="9"/>
  <c r="X27" i="9"/>
  <c r="X28" i="9"/>
  <c r="Y26" i="9"/>
  <c r="Y27" i="9"/>
  <c r="Y28" i="9"/>
  <c r="Z26" i="9"/>
  <c r="Z27" i="9"/>
  <c r="Z28" i="9"/>
  <c r="AA26" i="9"/>
  <c r="AA28" i="9"/>
  <c r="AO14" i="9"/>
  <c r="AD14" i="9"/>
  <c r="AE6" i="9"/>
  <c r="AF6" i="9"/>
  <c r="AG6" i="9"/>
  <c r="AH6" i="9"/>
  <c r="AI6" i="9"/>
  <c r="V29" i="9"/>
  <c r="V30" i="9"/>
  <c r="V31" i="9"/>
  <c r="W29" i="9"/>
  <c r="W30" i="9"/>
  <c r="W31" i="9"/>
  <c r="X29" i="9"/>
  <c r="X30" i="9"/>
  <c r="X31" i="9"/>
  <c r="Y29" i="9"/>
  <c r="Y30" i="9"/>
  <c r="Y31" i="9"/>
  <c r="Z29" i="9"/>
  <c r="Z30" i="9"/>
  <c r="Z31" i="9"/>
  <c r="AA29" i="9"/>
  <c r="AA30" i="9"/>
  <c r="AO6" i="9" s="1"/>
  <c r="AA31" i="9"/>
  <c r="AD6" i="9"/>
  <c r="AI6" i="11"/>
  <c r="AH13" i="9"/>
  <c r="AF13" i="10"/>
  <c r="AG13" i="10"/>
  <c r="AH13" i="10"/>
  <c r="AI13" i="10"/>
  <c r="V14" i="10"/>
  <c r="V15" i="10"/>
  <c r="V16" i="10"/>
  <c r="W14" i="10"/>
  <c r="W15" i="10"/>
  <c r="W16" i="10"/>
  <c r="X15" i="10"/>
  <c r="X16" i="10"/>
  <c r="AM13" i="10"/>
  <c r="Y14" i="10"/>
  <c r="Y15" i="10"/>
  <c r="Y16" i="10"/>
  <c r="AN13" i="10"/>
  <c r="Z14" i="10"/>
  <c r="Z15" i="10"/>
  <c r="Z16" i="10"/>
  <c r="AO13" i="10"/>
  <c r="AA14" i="10"/>
  <c r="AA15" i="10"/>
  <c r="AA16" i="10"/>
  <c r="AP13" i="10"/>
  <c r="AE13" i="10"/>
  <c r="AF5" i="10"/>
  <c r="AG5" i="10"/>
  <c r="AH5" i="10"/>
  <c r="AI5" i="10"/>
  <c r="V17" i="10"/>
  <c r="V18" i="10"/>
  <c r="V19" i="10"/>
  <c r="W17" i="10"/>
  <c r="W18" i="10"/>
  <c r="W19" i="10"/>
  <c r="X17" i="10"/>
  <c r="X18" i="10"/>
  <c r="X19" i="10"/>
  <c r="AM5" i="10" s="1"/>
  <c r="Y17" i="10"/>
  <c r="Y18" i="10"/>
  <c r="Y19" i="10"/>
  <c r="AN5" i="10" s="1"/>
  <c r="Z17" i="10"/>
  <c r="Z18" i="10"/>
  <c r="Z19" i="10"/>
  <c r="AO5" i="10" s="1"/>
  <c r="AA17" i="10"/>
  <c r="AA18" i="10"/>
  <c r="AA19" i="10"/>
  <c r="AP5" i="10" s="1"/>
  <c r="AE5" i="10"/>
  <c r="V15" i="9"/>
  <c r="V16" i="9"/>
  <c r="V17" i="9"/>
  <c r="V18" i="9"/>
  <c r="V19" i="9"/>
  <c r="V20" i="9"/>
  <c r="W15" i="9"/>
  <c r="W16" i="9"/>
  <c r="W17" i="9"/>
  <c r="AK13" i="9" s="1"/>
  <c r="W18" i="9"/>
  <c r="W19" i="9"/>
  <c r="W20" i="9"/>
  <c r="AK5" i="9"/>
  <c r="X15" i="9"/>
  <c r="AL13" i="9" s="1"/>
  <c r="X16" i="9"/>
  <c r="X17" i="9"/>
  <c r="X18" i="9"/>
  <c r="X19" i="9"/>
  <c r="X20" i="9"/>
  <c r="Y15" i="9"/>
  <c r="Y16" i="9"/>
  <c r="Y17" i="9"/>
  <c r="Y18" i="9"/>
  <c r="Y19" i="9"/>
  <c r="Y20" i="9"/>
  <c r="Z15" i="9"/>
  <c r="Z17" i="9"/>
  <c r="Z18" i="9"/>
  <c r="Z19" i="9"/>
  <c r="Z20" i="9"/>
  <c r="AN5" i="9"/>
  <c r="AA15" i="9"/>
  <c r="AA16" i="9"/>
  <c r="AA17" i="9"/>
  <c r="AA18" i="9"/>
  <c r="AA19" i="9"/>
  <c r="AA20" i="9"/>
  <c r="AE13" i="9"/>
  <c r="AF13" i="9"/>
  <c r="AG13" i="9"/>
  <c r="AI13" i="9"/>
  <c r="AJ13" i="9"/>
  <c r="AN13" i="9"/>
  <c r="AO13" i="9"/>
  <c r="AD13" i="9"/>
  <c r="AE5" i="9"/>
  <c r="AF5" i="9"/>
  <c r="AG5" i="9"/>
  <c r="AI5" i="9"/>
  <c r="AD5" i="9"/>
  <c r="AJ13" i="10"/>
  <c r="AI13" i="11"/>
  <c r="V16" i="11"/>
  <c r="W16" i="11"/>
  <c r="X16" i="11"/>
  <c r="X17" i="11"/>
  <c r="AL13" i="11" s="1"/>
  <c r="Y16" i="11"/>
  <c r="Y15" i="11"/>
  <c r="AA16" i="11"/>
  <c r="V17" i="11"/>
  <c r="W17" i="11"/>
  <c r="Z17" i="11"/>
  <c r="AA17" i="11"/>
  <c r="V18" i="11"/>
  <c r="W18" i="11"/>
  <c r="X18" i="11"/>
  <c r="Y18" i="11"/>
  <c r="Z18" i="11"/>
  <c r="AA18" i="11"/>
  <c r="V19" i="11"/>
  <c r="W19" i="11"/>
  <c r="X19" i="11"/>
  <c r="Y19" i="11"/>
  <c r="Z19" i="11"/>
  <c r="AA19" i="11"/>
  <c r="V20" i="11"/>
  <c r="W20" i="11"/>
  <c r="X20" i="11"/>
  <c r="Y20" i="11"/>
  <c r="Z20" i="11"/>
  <c r="AA20" i="11"/>
  <c r="V15" i="11"/>
  <c r="W15" i="11"/>
  <c r="Z15" i="11"/>
  <c r="AN13" i="11" s="1"/>
  <c r="AA15" i="11"/>
  <c r="AO5" i="11" s="1"/>
  <c r="I3" i="10"/>
  <c r="I13" i="10"/>
  <c r="I24" i="10" s="1"/>
  <c r="J3" i="10"/>
  <c r="J13" i="10" s="1"/>
  <c r="J24" i="10"/>
  <c r="J34" i="10" s="1"/>
  <c r="K3" i="10"/>
  <c r="K13" i="10" s="1"/>
  <c r="K24" i="10" s="1"/>
  <c r="K34" i="10" s="1"/>
  <c r="L3" i="10"/>
  <c r="L13" i="10" s="1"/>
  <c r="L24" i="10" s="1"/>
  <c r="L34" i="10" s="1"/>
  <c r="M3" i="10"/>
  <c r="N3" i="10"/>
  <c r="AA3" i="10" s="1"/>
  <c r="N13" i="10"/>
  <c r="N24" i="10" s="1"/>
  <c r="N34" i="10" s="1"/>
  <c r="V3" i="10"/>
  <c r="V13" i="10"/>
  <c r="V24" i="10"/>
  <c r="W3" i="10"/>
  <c r="W13" i="10" s="1"/>
  <c r="W24" i="10" s="1"/>
  <c r="Y3" i="10"/>
  <c r="Y13" i="10"/>
  <c r="Y24" i="10" s="1"/>
  <c r="D60" i="6"/>
  <c r="E60" i="6"/>
  <c r="F60" i="6"/>
  <c r="G60" i="6"/>
  <c r="H60" i="6"/>
  <c r="I39" i="6"/>
  <c r="I50" i="6"/>
  <c r="I60" i="6" s="1"/>
  <c r="J39" i="6"/>
  <c r="J50" i="6"/>
  <c r="J60" i="6" s="1"/>
  <c r="K39" i="6"/>
  <c r="K50" i="6"/>
  <c r="K60" i="6"/>
  <c r="L39" i="6"/>
  <c r="L50" i="6" s="1"/>
  <c r="L60" i="6" s="1"/>
  <c r="M39" i="6"/>
  <c r="M50" i="6"/>
  <c r="C60" i="6"/>
  <c r="I34" i="10"/>
  <c r="I25" i="9"/>
  <c r="I35" i="9" s="1"/>
  <c r="V35" i="9" s="1"/>
  <c r="J25" i="9"/>
  <c r="J35" i="9"/>
  <c r="K25" i="9"/>
  <c r="K35" i="9" s="1"/>
  <c r="L25" i="9"/>
  <c r="M25" i="9"/>
  <c r="N25" i="9"/>
  <c r="N35" i="9"/>
  <c r="V25" i="9"/>
  <c r="W25" i="9"/>
  <c r="X25" i="9"/>
  <c r="Y25" i="9"/>
  <c r="Z25" i="9"/>
  <c r="AA25" i="9"/>
  <c r="D14" i="9"/>
  <c r="E14" i="9"/>
  <c r="F14" i="9"/>
  <c r="G14" i="9"/>
  <c r="H14" i="9"/>
  <c r="I14" i="9"/>
  <c r="J14" i="9"/>
  <c r="K14" i="9"/>
  <c r="L14" i="9"/>
  <c r="M14" i="9"/>
  <c r="N14" i="9"/>
  <c r="V14" i="9"/>
  <c r="W14" i="9"/>
  <c r="X14" i="9"/>
  <c r="Y14" i="9"/>
  <c r="Z14" i="9"/>
  <c r="AA14" i="9"/>
  <c r="C45" i="9"/>
  <c r="C25" i="9"/>
  <c r="C14" i="9"/>
  <c r="M35" i="9"/>
  <c r="L35" i="9"/>
  <c r="AC13" i="9"/>
  <c r="AD13" i="10" s="1"/>
  <c r="AI5" i="11"/>
  <c r="AD5" i="11"/>
  <c r="AH5" i="9"/>
  <c r="AJ5" i="10"/>
  <c r="AA34" i="10"/>
  <c r="V34" i="10"/>
  <c r="G44" i="10"/>
  <c r="G45" i="9"/>
  <c r="D45" i="9"/>
  <c r="H45" i="9"/>
  <c r="L45" i="9"/>
  <c r="Z45" i="9"/>
  <c r="M45" i="9"/>
  <c r="Z35" i="9"/>
  <c r="F45" i="9"/>
  <c r="W45" i="9"/>
  <c r="J45" i="9"/>
  <c r="W35" i="9"/>
  <c r="AW13" i="6"/>
  <c r="AD4" i="10"/>
  <c r="AC4" i="11" s="1"/>
  <c r="AC12" i="11" s="1"/>
  <c r="V5" i="10"/>
  <c r="W5" i="10"/>
  <c r="AL12" i="10" s="1"/>
  <c r="Y5" i="10"/>
  <c r="Z5" i="10"/>
  <c r="AA5" i="10"/>
  <c r="V6" i="10"/>
  <c r="AK4" i="10" s="1"/>
  <c r="W6" i="10"/>
  <c r="Y6" i="10"/>
  <c r="Z6" i="10"/>
  <c r="AA6" i="10"/>
  <c r="AP4" i="10" s="1"/>
  <c r="P7" i="10"/>
  <c r="V7" i="10"/>
  <c r="W7" i="10"/>
  <c r="X7" i="10"/>
  <c r="Y7" i="10"/>
  <c r="Z7" i="10"/>
  <c r="AA7" i="10"/>
  <c r="V8" i="10"/>
  <c r="W8" i="10"/>
  <c r="X8" i="10"/>
  <c r="Y8" i="10"/>
  <c r="Z8" i="10"/>
  <c r="AA8" i="10"/>
  <c r="V9" i="10"/>
  <c r="W9" i="10"/>
  <c r="X9" i="10"/>
  <c r="Y9" i="10"/>
  <c r="Z9" i="10"/>
  <c r="AA9" i="10"/>
  <c r="AH4" i="10"/>
  <c r="V4" i="10"/>
  <c r="W4" i="10"/>
  <c r="Y4" i="10"/>
  <c r="Z4" i="10"/>
  <c r="AO4" i="10" s="1"/>
  <c r="AA4" i="10"/>
  <c r="AK3" i="10"/>
  <c r="AJ3" i="11"/>
  <c r="AJ11" i="11" s="1"/>
  <c r="V5" i="11"/>
  <c r="W5" i="11"/>
  <c r="X5" i="11"/>
  <c r="Y5" i="11"/>
  <c r="Z5" i="11"/>
  <c r="AA5" i="11"/>
  <c r="V6" i="11"/>
  <c r="W6" i="11"/>
  <c r="X6" i="11"/>
  <c r="Y6" i="11"/>
  <c r="Z6" i="11"/>
  <c r="AA6" i="11"/>
  <c r="V7" i="11"/>
  <c r="W7" i="11"/>
  <c r="X7" i="11"/>
  <c r="Y7" i="11"/>
  <c r="Z7" i="11"/>
  <c r="AA7" i="11"/>
  <c r="V8" i="11"/>
  <c r="W8" i="11"/>
  <c r="X8" i="11"/>
  <c r="Y8" i="11"/>
  <c r="Z8" i="11"/>
  <c r="AA8" i="11"/>
  <c r="V9" i="11"/>
  <c r="W9" i="11"/>
  <c r="X9" i="11"/>
  <c r="Y9" i="11"/>
  <c r="Z9" i="11"/>
  <c r="AA9" i="11"/>
  <c r="V4" i="11"/>
  <c r="W4" i="11"/>
  <c r="X4" i="11"/>
  <c r="Y4" i="11"/>
  <c r="Z4" i="11"/>
  <c r="AA4" i="11"/>
  <c r="AO4" i="11" s="1"/>
  <c r="AJ3" i="9"/>
  <c r="I3" i="11" s="1"/>
  <c r="I25" i="11" s="1"/>
  <c r="I35" i="11" s="1"/>
  <c r="V35" i="11" s="1"/>
  <c r="AN3" i="9"/>
  <c r="AN11" i="9" s="1"/>
  <c r="P4" i="10"/>
  <c r="V5" i="9"/>
  <c r="W5" i="9"/>
  <c r="AK12" i="9" s="1"/>
  <c r="X5" i="9"/>
  <c r="Y5" i="9"/>
  <c r="Z5" i="9"/>
  <c r="AA5" i="9"/>
  <c r="AO12" i="9" s="1"/>
  <c r="V6" i="9"/>
  <c r="W6" i="9"/>
  <c r="X6" i="9"/>
  <c r="Y6" i="9"/>
  <c r="Z6" i="9"/>
  <c r="AA6" i="9"/>
  <c r="V7" i="9"/>
  <c r="W7" i="9"/>
  <c r="X7" i="9"/>
  <c r="Y7" i="9"/>
  <c r="Z7" i="9"/>
  <c r="AA7" i="9"/>
  <c r="V8" i="9"/>
  <c r="W8" i="9"/>
  <c r="X8" i="9"/>
  <c r="Y8" i="9"/>
  <c r="Z8" i="9"/>
  <c r="AA8" i="9"/>
  <c r="V9" i="9"/>
  <c r="W9" i="9"/>
  <c r="X9" i="9"/>
  <c r="Y9" i="9"/>
  <c r="Z9" i="9"/>
  <c r="AA9" i="9"/>
  <c r="V4" i="9"/>
  <c r="W4" i="9"/>
  <c r="X4" i="9"/>
  <c r="Y4" i="9"/>
  <c r="AM4" i="9" s="1"/>
  <c r="Z4" i="9"/>
  <c r="AA4" i="9"/>
  <c r="AI11" i="9"/>
  <c r="AJ11" i="9"/>
  <c r="AK3" i="9"/>
  <c r="AL3" i="9"/>
  <c r="K3" i="11" s="1"/>
  <c r="K25" i="11" s="1"/>
  <c r="K35" i="11" s="1"/>
  <c r="K45" i="11" s="1"/>
  <c r="AM3" i="9"/>
  <c r="AM11" i="9"/>
  <c r="AO3" i="9"/>
  <c r="N3" i="11"/>
  <c r="N25" i="11" s="1"/>
  <c r="N35" i="11" s="1"/>
  <c r="AA45" i="11" s="1"/>
  <c r="Y34" i="6"/>
  <c r="AT9" i="7"/>
  <c r="AU9" i="7"/>
  <c r="W46" i="7"/>
  <c r="W47" i="7"/>
  <c r="W48" i="7"/>
  <c r="X46" i="7"/>
  <c r="X47" i="7"/>
  <c r="X48" i="7"/>
  <c r="AA46" i="7"/>
  <c r="AA47" i="7"/>
  <c r="AA48" i="7"/>
  <c r="AD9" i="7"/>
  <c r="AQ9" i="7"/>
  <c r="AE9" i="7"/>
  <c r="AG9" i="7"/>
  <c r="AH9" i="7"/>
  <c r="AI9" i="7"/>
  <c r="V47" i="7"/>
  <c r="W49" i="7"/>
  <c r="W50" i="7"/>
  <c r="W51" i="7"/>
  <c r="X49" i="7"/>
  <c r="X50" i="7"/>
  <c r="X51" i="7"/>
  <c r="Y47" i="7"/>
  <c r="Y46" i="7"/>
  <c r="AM9" i="7" s="1"/>
  <c r="Y48" i="7"/>
  <c r="Y49" i="7"/>
  <c r="Y50" i="7"/>
  <c r="Y51" i="7"/>
  <c r="Z47" i="7"/>
  <c r="AA49" i="7"/>
  <c r="AA50" i="7"/>
  <c r="AA51" i="7"/>
  <c r="V48" i="7"/>
  <c r="Z48" i="7"/>
  <c r="V49" i="7"/>
  <c r="Z49" i="7"/>
  <c r="V50" i="7"/>
  <c r="Z50" i="7"/>
  <c r="V51" i="7"/>
  <c r="Z51" i="7"/>
  <c r="AR9" i="7"/>
  <c r="AF9" i="7"/>
  <c r="AV9" i="7"/>
  <c r="V46" i="7"/>
  <c r="Z46" i="7"/>
  <c r="G14" i="11"/>
  <c r="F14" i="11"/>
  <c r="AE4" i="10"/>
  <c r="AI4" i="10"/>
  <c r="AK12" i="10"/>
  <c r="AG4" i="10"/>
  <c r="AE12" i="10"/>
  <c r="AM12" i="10"/>
  <c r="AI12" i="10"/>
  <c r="AJ4" i="10"/>
  <c r="AF4" i="10"/>
  <c r="AH12" i="10"/>
  <c r="AG12" i="10"/>
  <c r="AJ12" i="10"/>
  <c r="AF12" i="10"/>
  <c r="AL11" i="9"/>
  <c r="AH11" i="9"/>
  <c r="AD4" i="9"/>
  <c r="AD12" i="9"/>
  <c r="AK4" i="9"/>
  <c r="AG4" i="9"/>
  <c r="AG12" i="9"/>
  <c r="AO11" i="9"/>
  <c r="AG11" i="9"/>
  <c r="L3" i="11"/>
  <c r="Y3" i="11" s="1"/>
  <c r="Y25" i="11" s="1"/>
  <c r="AN3" i="10"/>
  <c r="AJ3" i="10"/>
  <c r="AK11" i="10"/>
  <c r="AF12" i="9"/>
  <c r="AI3" i="10"/>
  <c r="AH4" i="9"/>
  <c r="AH12" i="9"/>
  <c r="AI4" i="9"/>
  <c r="AI12" i="9"/>
  <c r="AE4" i="9"/>
  <c r="AE12" i="9"/>
  <c r="AL3" i="10"/>
  <c r="AM12" i="11"/>
  <c r="AH12" i="11"/>
  <c r="AD12" i="11"/>
  <c r="AG4" i="11"/>
  <c r="AF4" i="9"/>
  <c r="AM12" i="9"/>
  <c r="AW9" i="7"/>
  <c r="AS9" i="7"/>
  <c r="V37" i="7"/>
  <c r="W37" i="7"/>
  <c r="X37" i="7"/>
  <c r="Y37" i="7"/>
  <c r="Z37" i="7"/>
  <c r="BA8" i="7" s="1"/>
  <c r="AA37" i="7"/>
  <c r="V38" i="7"/>
  <c r="W38" i="7"/>
  <c r="X38" i="7"/>
  <c r="AL8" i="7" s="1"/>
  <c r="Y38" i="7"/>
  <c r="Z38" i="7"/>
  <c r="AA38" i="7"/>
  <c r="V39" i="7"/>
  <c r="W39" i="7"/>
  <c r="X39" i="7"/>
  <c r="Y39" i="7"/>
  <c r="Z39" i="7"/>
  <c r="AA39" i="7"/>
  <c r="V40" i="7"/>
  <c r="W40" i="7"/>
  <c r="X40" i="7"/>
  <c r="Y40" i="7"/>
  <c r="Z40" i="7"/>
  <c r="AA40" i="7"/>
  <c r="V41" i="7"/>
  <c r="W41" i="7"/>
  <c r="X41" i="7"/>
  <c r="Y41" i="7"/>
  <c r="Z41" i="7"/>
  <c r="AA41" i="7"/>
  <c r="AR8" i="7"/>
  <c r="AS8" i="7"/>
  <c r="AT8" i="7"/>
  <c r="AU8" i="7"/>
  <c r="AV8" i="7"/>
  <c r="V36" i="7"/>
  <c r="AW8" i="7"/>
  <c r="W36" i="7"/>
  <c r="AX8" i="7" s="1"/>
  <c r="X36" i="7"/>
  <c r="AY8" i="7"/>
  <c r="Y36" i="7"/>
  <c r="AZ8" i="7" s="1"/>
  <c r="Z36" i="7"/>
  <c r="AA36" i="7"/>
  <c r="BB8" i="7" s="1"/>
  <c r="AQ8" i="7"/>
  <c r="AX13" i="6"/>
  <c r="AY13" i="6"/>
  <c r="AZ13" i="6"/>
  <c r="BA13" i="6"/>
  <c r="BB13" i="6"/>
  <c r="U51" i="6"/>
  <c r="BC13" i="6" s="1"/>
  <c r="U53" i="6"/>
  <c r="V51" i="6"/>
  <c r="BD13" i="6" s="1"/>
  <c r="V52" i="6"/>
  <c r="V53" i="6"/>
  <c r="W51" i="6"/>
  <c r="W52" i="6"/>
  <c r="W53" i="6"/>
  <c r="X51" i="6"/>
  <c r="X52" i="6"/>
  <c r="AT13" i="6" s="1"/>
  <c r="X53" i="6"/>
  <c r="Y51" i="6"/>
  <c r="BG13" i="6" s="1"/>
  <c r="Y52" i="6"/>
  <c r="Y53" i="6"/>
  <c r="AL13" i="6"/>
  <c r="AM13" i="6"/>
  <c r="AN13" i="6"/>
  <c r="AO13" i="6"/>
  <c r="AP13" i="6"/>
  <c r="U54" i="6"/>
  <c r="U55" i="6"/>
  <c r="U56" i="6"/>
  <c r="AQ13" i="6"/>
  <c r="V54" i="6"/>
  <c r="V55" i="6"/>
  <c r="V56" i="6"/>
  <c r="AR13" i="6"/>
  <c r="W54" i="6"/>
  <c r="W55" i="6"/>
  <c r="W56" i="6"/>
  <c r="X54" i="6"/>
  <c r="X55" i="6"/>
  <c r="X56" i="6"/>
  <c r="Y54" i="6"/>
  <c r="Y55" i="6"/>
  <c r="Y56" i="6"/>
  <c r="AU13" i="6"/>
  <c r="AK13" i="6"/>
  <c r="U50" i="6"/>
  <c r="V50" i="6"/>
  <c r="W50" i="6"/>
  <c r="X50" i="6"/>
  <c r="H14" i="11"/>
  <c r="AM3" i="11"/>
  <c r="AM11" i="11" s="1"/>
  <c r="AN11" i="10"/>
  <c r="AI11" i="10"/>
  <c r="AH3" i="11"/>
  <c r="AH11" i="11" s="1"/>
  <c r="AK3" i="11"/>
  <c r="AK11" i="11" s="1"/>
  <c r="AL11" i="10"/>
  <c r="AI3" i="11"/>
  <c r="AI11" i="11" s="1"/>
  <c r="AJ11" i="10"/>
  <c r="AJ8" i="7"/>
  <c r="AF8" i="7"/>
  <c r="AD8" i="7"/>
  <c r="AH8" i="7"/>
  <c r="AK8" i="7"/>
  <c r="AG8" i="7"/>
  <c r="AM8" i="7"/>
  <c r="AI8" i="7"/>
  <c r="AE8" i="7"/>
  <c r="AX12" i="6"/>
  <c r="AY12" i="6"/>
  <c r="AZ12" i="6"/>
  <c r="BA12" i="6"/>
  <c r="BB12" i="6"/>
  <c r="U40" i="6"/>
  <c r="BC12" i="6" s="1"/>
  <c r="V40" i="6"/>
  <c r="V41" i="6"/>
  <c r="V42" i="6"/>
  <c r="BD12" i="6" s="1"/>
  <c r="W40" i="6"/>
  <c r="W41" i="6"/>
  <c r="W42" i="6"/>
  <c r="BE12" i="6" s="1"/>
  <c r="X40" i="6"/>
  <c r="X41" i="6"/>
  <c r="X42" i="6"/>
  <c r="BF12" i="6" s="1"/>
  <c r="Y40" i="6"/>
  <c r="Y41" i="6"/>
  <c r="Y42" i="6"/>
  <c r="BG12" i="6" s="1"/>
  <c r="AW12" i="6"/>
  <c r="AL12" i="6"/>
  <c r="AM12" i="6"/>
  <c r="AN12" i="6"/>
  <c r="AO12" i="6"/>
  <c r="AP12" i="6"/>
  <c r="U43" i="6"/>
  <c r="U44" i="6"/>
  <c r="U45" i="6"/>
  <c r="V43" i="6"/>
  <c r="V44" i="6"/>
  <c r="V45" i="6"/>
  <c r="W43" i="6"/>
  <c r="W44" i="6"/>
  <c r="W45" i="6"/>
  <c r="X43" i="6"/>
  <c r="X44" i="6"/>
  <c r="X45" i="6"/>
  <c r="Y43" i="6"/>
  <c r="Y44" i="6"/>
  <c r="Y45" i="6"/>
  <c r="AK12" i="6"/>
  <c r="I25" i="7"/>
  <c r="I35" i="7" s="1"/>
  <c r="J25" i="7"/>
  <c r="J35" i="7"/>
  <c r="K25" i="7"/>
  <c r="K35" i="7" s="1"/>
  <c r="X45" i="7" s="1"/>
  <c r="L25" i="7"/>
  <c r="L35" i="7"/>
  <c r="Y45" i="7" s="1"/>
  <c r="M25" i="7"/>
  <c r="M35" i="7" s="1"/>
  <c r="N25" i="7"/>
  <c r="N35" i="7"/>
  <c r="AA35" i="7" s="1"/>
  <c r="D14" i="7"/>
  <c r="E14" i="7"/>
  <c r="F14" i="7"/>
  <c r="G14" i="7"/>
  <c r="H14" i="7"/>
  <c r="I14" i="7"/>
  <c r="J14" i="7"/>
  <c r="K14" i="7"/>
  <c r="L14" i="7"/>
  <c r="M14" i="7"/>
  <c r="N14" i="7"/>
  <c r="C14" i="7"/>
  <c r="AQ7" i="7"/>
  <c r="AS7" i="7"/>
  <c r="AT7" i="7"/>
  <c r="AU7" i="7"/>
  <c r="V27" i="7"/>
  <c r="V26" i="7"/>
  <c r="V28" i="7"/>
  <c r="AW7" i="7"/>
  <c r="W27" i="7"/>
  <c r="W26" i="7"/>
  <c r="W28" i="7"/>
  <c r="AX7" i="7"/>
  <c r="X27" i="7"/>
  <c r="AL7" i="7" s="1"/>
  <c r="X26" i="7"/>
  <c r="X28" i="7"/>
  <c r="AY7" i="7"/>
  <c r="Y27" i="7"/>
  <c r="Z27" i="7"/>
  <c r="Z26" i="7"/>
  <c r="Z28" i="7"/>
  <c r="BA7" i="7" s="1"/>
  <c r="AA27" i="7"/>
  <c r="AA26" i="7"/>
  <c r="AA28" i="7"/>
  <c r="BB7" i="7" s="1"/>
  <c r="Y28" i="7"/>
  <c r="V29" i="7"/>
  <c r="W29" i="7"/>
  <c r="X29" i="7"/>
  <c r="Y29" i="7"/>
  <c r="Z29" i="7"/>
  <c r="AA29" i="7"/>
  <c r="V30" i="7"/>
  <c r="W30" i="7"/>
  <c r="X30" i="7"/>
  <c r="Y30" i="7"/>
  <c r="Z30" i="7"/>
  <c r="AA30" i="7"/>
  <c r="V31" i="7"/>
  <c r="W31" i="7"/>
  <c r="X31" i="7"/>
  <c r="Y31" i="7"/>
  <c r="Z31" i="7"/>
  <c r="AA31" i="7"/>
  <c r="AR7" i="7"/>
  <c r="AF7" i="7"/>
  <c r="AG7" i="7"/>
  <c r="AH7" i="7"/>
  <c r="AV7" i="7"/>
  <c r="Y26" i="7"/>
  <c r="AZ7" i="7" s="1"/>
  <c r="AO7" i="7"/>
  <c r="H45" i="11"/>
  <c r="Y35" i="7"/>
  <c r="L45" i="7"/>
  <c r="H45" i="7"/>
  <c r="D45" i="7"/>
  <c r="AI7" i="7"/>
  <c r="AE7" i="7"/>
  <c r="C45" i="7"/>
  <c r="K45" i="7"/>
  <c r="G45" i="7"/>
  <c r="N45" i="7"/>
  <c r="AA45" i="7"/>
  <c r="J45" i="7"/>
  <c r="W35" i="7"/>
  <c r="W45" i="7"/>
  <c r="F45" i="7"/>
  <c r="Z35" i="7"/>
  <c r="M45" i="7"/>
  <c r="Z45" i="7"/>
  <c r="V35" i="7"/>
  <c r="V45" i="7"/>
  <c r="I45" i="7"/>
  <c r="E45" i="7"/>
  <c r="AR6" i="7"/>
  <c r="AS6" i="7"/>
  <c r="AV6" i="7"/>
  <c r="V16" i="7"/>
  <c r="W16" i="7"/>
  <c r="X16" i="7"/>
  <c r="Y16" i="7"/>
  <c r="Z16" i="7"/>
  <c r="AA16" i="7"/>
  <c r="V17" i="7"/>
  <c r="W17" i="7"/>
  <c r="AX6" i="7" s="1"/>
  <c r="X17" i="7"/>
  <c r="Y17" i="7"/>
  <c r="Z17" i="7"/>
  <c r="AA17" i="7"/>
  <c r="BB6" i="7" s="1"/>
  <c r="V18" i="7"/>
  <c r="W18" i="7"/>
  <c r="X18" i="7"/>
  <c r="Y18" i="7"/>
  <c r="Z18" i="7"/>
  <c r="AA18" i="7"/>
  <c r="V19" i="7"/>
  <c r="W19" i="7"/>
  <c r="X19" i="7"/>
  <c r="Y19" i="7"/>
  <c r="Z19" i="7"/>
  <c r="AA19" i="7"/>
  <c r="V20" i="7"/>
  <c r="W20" i="7"/>
  <c r="X20" i="7"/>
  <c r="Y20" i="7"/>
  <c r="Z20" i="7"/>
  <c r="AA20" i="7"/>
  <c r="AE6" i="7"/>
  <c r="AF6" i="7"/>
  <c r="AT6" i="7"/>
  <c r="AU6" i="7"/>
  <c r="AI6" i="7"/>
  <c r="V15" i="7"/>
  <c r="AJ6" i="7" s="1"/>
  <c r="W15" i="7"/>
  <c r="X15" i="7"/>
  <c r="AY6" i="7" s="1"/>
  <c r="Y15" i="7"/>
  <c r="AZ6" i="7" s="1"/>
  <c r="Z15" i="7"/>
  <c r="AA15" i="7"/>
  <c r="AO6" i="7" s="1"/>
  <c r="AQ6" i="7"/>
  <c r="AX11" i="6"/>
  <c r="AY11" i="6"/>
  <c r="AZ11" i="6"/>
  <c r="BA11" i="6"/>
  <c r="BB11" i="6"/>
  <c r="U29" i="6"/>
  <c r="BC11" i="6" s="1"/>
  <c r="U30" i="6"/>
  <c r="V29" i="6"/>
  <c r="BD11" i="6" s="1"/>
  <c r="V31" i="6"/>
  <c r="W31" i="6"/>
  <c r="BE11" i="6"/>
  <c r="X29" i="6"/>
  <c r="X30" i="6"/>
  <c r="X31" i="6"/>
  <c r="BF11" i="6"/>
  <c r="Y29" i="6"/>
  <c r="Y30" i="6"/>
  <c r="Y31" i="6"/>
  <c r="BG11" i="6"/>
  <c r="AW11" i="6"/>
  <c r="AM11" i="6"/>
  <c r="AL11" i="6"/>
  <c r="AN11" i="6"/>
  <c r="AO11" i="6"/>
  <c r="AP11" i="6"/>
  <c r="U32" i="6"/>
  <c r="U33" i="6"/>
  <c r="AQ11" i="6" s="1"/>
  <c r="U34" i="6"/>
  <c r="V32" i="6"/>
  <c r="V33" i="6"/>
  <c r="V34" i="6"/>
  <c r="W32" i="6"/>
  <c r="W33" i="6"/>
  <c r="AS11" i="6" s="1"/>
  <c r="W34" i="6"/>
  <c r="X32" i="6"/>
  <c r="X33" i="6"/>
  <c r="AT11" i="6" s="1"/>
  <c r="X34" i="6"/>
  <c r="Y32" i="6"/>
  <c r="Y33" i="6"/>
  <c r="AU11" i="6" s="1"/>
  <c r="AK11" i="6"/>
  <c r="U28" i="6"/>
  <c r="V28" i="6"/>
  <c r="W28" i="6"/>
  <c r="X28" i="6"/>
  <c r="Y28" i="6"/>
  <c r="AD6" i="7"/>
  <c r="AH6" i="7"/>
  <c r="AK6" i="7"/>
  <c r="AG6" i="7"/>
  <c r="BA6" i="7"/>
  <c r="AN6" i="7"/>
  <c r="E9" i="6"/>
  <c r="AW10" i="6"/>
  <c r="AW9" i="6"/>
  <c r="Z8" i="7"/>
  <c r="Z6" i="7"/>
  <c r="AA6" i="7"/>
  <c r="Z7" i="7"/>
  <c r="AA7" i="7"/>
  <c r="AA8" i="7"/>
  <c r="Z9" i="7"/>
  <c r="AA9" i="7"/>
  <c r="Z10" i="7"/>
  <c r="AA10" i="7"/>
  <c r="AA5" i="7"/>
  <c r="AO5" i="7" s="1"/>
  <c r="AA4" i="7"/>
  <c r="BB4" i="7" s="1"/>
  <c r="V6" i="7"/>
  <c r="W6" i="7"/>
  <c r="X6" i="7"/>
  <c r="AL5" i="7" s="1"/>
  <c r="Y6" i="7"/>
  <c r="V7" i="7"/>
  <c r="W7" i="7"/>
  <c r="X7" i="7"/>
  <c r="Y7" i="7"/>
  <c r="V8" i="7"/>
  <c r="W8" i="7"/>
  <c r="X8" i="7"/>
  <c r="Y8" i="7"/>
  <c r="V9" i="7"/>
  <c r="W9" i="7"/>
  <c r="X9" i="7"/>
  <c r="Y9" i="7"/>
  <c r="V10" i="7"/>
  <c r="W10" i="7"/>
  <c r="X10" i="7"/>
  <c r="Y10" i="7"/>
  <c r="X4" i="7"/>
  <c r="X14" i="7" s="1"/>
  <c r="Y4" i="7"/>
  <c r="Z4" i="7"/>
  <c r="Z14" i="7" s="1"/>
  <c r="X5" i="7"/>
  <c r="AY5" i="7" s="1"/>
  <c r="Y5" i="7"/>
  <c r="AM5" i="7" s="1"/>
  <c r="Z5" i="7"/>
  <c r="V4" i="7"/>
  <c r="AJ4" i="7" s="1"/>
  <c r="AW4" i="7" s="1"/>
  <c r="W4" i="7"/>
  <c r="V5" i="7"/>
  <c r="W5" i="7"/>
  <c r="A1" i="7"/>
  <c r="BF8" i="6"/>
  <c r="BG8" i="6"/>
  <c r="AX8" i="6"/>
  <c r="AY8" i="6"/>
  <c r="AZ8" i="6"/>
  <c r="BA8" i="6"/>
  <c r="BB8" i="6"/>
  <c r="BC8" i="6"/>
  <c r="BD8" i="6"/>
  <c r="BE8" i="6"/>
  <c r="P18" i="6"/>
  <c r="Q18" i="6"/>
  <c r="R18" i="6"/>
  <c r="S18" i="6"/>
  <c r="T18" i="6"/>
  <c r="U18" i="6"/>
  <c r="V18" i="6"/>
  <c r="W18" i="6"/>
  <c r="X18" i="6"/>
  <c r="Y18" i="6"/>
  <c r="O18" i="6"/>
  <c r="U20" i="6"/>
  <c r="V20" i="6"/>
  <c r="W20" i="6"/>
  <c r="X20" i="6"/>
  <c r="Y20" i="6"/>
  <c r="U21" i="6"/>
  <c r="V21" i="6"/>
  <c r="AR10" i="6" s="1"/>
  <c r="X21" i="6"/>
  <c r="Y21" i="6"/>
  <c r="U22" i="6"/>
  <c r="V22" i="6"/>
  <c r="W22" i="6"/>
  <c r="X22" i="6"/>
  <c r="Y22" i="6"/>
  <c r="U23" i="6"/>
  <c r="V23" i="6"/>
  <c r="W23" i="6"/>
  <c r="X23" i="6"/>
  <c r="Y23" i="6"/>
  <c r="AU10" i="6" s="1"/>
  <c r="U24" i="6"/>
  <c r="V24" i="6"/>
  <c r="W24" i="6"/>
  <c r="X24" i="6"/>
  <c r="Y24" i="6"/>
  <c r="U19" i="6"/>
  <c r="AQ10" i="6" s="1"/>
  <c r="V19" i="6"/>
  <c r="X19" i="6"/>
  <c r="AT10" i="6" s="1"/>
  <c r="Y19" i="6"/>
  <c r="BG10" i="6" s="1"/>
  <c r="D18" i="6"/>
  <c r="E18" i="6"/>
  <c r="F18" i="6"/>
  <c r="G18" i="6"/>
  <c r="H18" i="6"/>
  <c r="I18" i="6"/>
  <c r="J18" i="6"/>
  <c r="K18" i="6"/>
  <c r="L18" i="6"/>
  <c r="M18" i="6"/>
  <c r="C18" i="6"/>
  <c r="AG4" i="7"/>
  <c r="AT4" i="7"/>
  <c r="AL4" i="7"/>
  <c r="AY4" i="7"/>
  <c r="X25" i="7"/>
  <c r="V14" i="7"/>
  <c r="AF4" i="7"/>
  <c r="AS4" i="7"/>
  <c r="AD4" i="7"/>
  <c r="AQ4" i="7"/>
  <c r="AH4" i="7"/>
  <c r="AU4" i="7"/>
  <c r="AM4" i="7"/>
  <c r="AZ4" i="7"/>
  <c r="Y14" i="7"/>
  <c r="Y25" i="7"/>
  <c r="AA14" i="7"/>
  <c r="AA25" i="7"/>
  <c r="AK4" i="7"/>
  <c r="AX4" i="7" s="1"/>
  <c r="W14" i="7"/>
  <c r="W25" i="7"/>
  <c r="AI4" i="7"/>
  <c r="AV4" i="7" s="1"/>
  <c r="AE4" i="7"/>
  <c r="AR4" i="7" s="1"/>
  <c r="Z25" i="7"/>
  <c r="BC10" i="6"/>
  <c r="AP10" i="6"/>
  <c r="AS10" i="6"/>
  <c r="AO10" i="6"/>
  <c r="AN10" i="6"/>
  <c r="AX10" i="6"/>
  <c r="AK10" i="6"/>
  <c r="BB10" i="6"/>
  <c r="AZ10" i="6"/>
  <c r="AL10" i="6"/>
  <c r="BE10" i="6"/>
  <c r="BA10" i="6"/>
  <c r="AZ5" i="7"/>
  <c r="AT5" i="7"/>
  <c r="AW5" i="7"/>
  <c r="AS5" i="7"/>
  <c r="AX5" i="7"/>
  <c r="AI5" i="7"/>
  <c r="AE5" i="7"/>
  <c r="AD5" i="7"/>
  <c r="AH5" i="7"/>
  <c r="AU5" i="7"/>
  <c r="AJ5" i="7"/>
  <c r="AF5" i="7"/>
  <c r="AV5" i="7"/>
  <c r="AR5" i="7"/>
  <c r="AN5" i="7"/>
  <c r="BA5" i="7"/>
  <c r="AK5" i="7"/>
  <c r="AG5" i="7"/>
  <c r="AQ5" i="7"/>
  <c r="U10" i="6"/>
  <c r="V10" i="6"/>
  <c r="X10" i="6"/>
  <c r="BF9" i="6" s="1"/>
  <c r="Y10" i="6"/>
  <c r="U11" i="6"/>
  <c r="V11" i="6"/>
  <c r="X11" i="6"/>
  <c r="Y11" i="6"/>
  <c r="U12" i="6"/>
  <c r="V12" i="6"/>
  <c r="W12" i="6"/>
  <c r="X12" i="6"/>
  <c r="Y12" i="6"/>
  <c r="U13" i="6"/>
  <c r="V13" i="6"/>
  <c r="W13" i="6"/>
  <c r="X13" i="6"/>
  <c r="Y13" i="6"/>
  <c r="U14" i="6"/>
  <c r="AQ9" i="6" s="1"/>
  <c r="V14" i="6"/>
  <c r="W14" i="6"/>
  <c r="X14" i="6"/>
  <c r="Y14" i="6"/>
  <c r="AU9" i="6" s="1"/>
  <c r="Y9" i="6"/>
  <c r="BA9" i="6"/>
  <c r="V9" i="6"/>
  <c r="W9" i="6"/>
  <c r="AS9" i="6" s="1"/>
  <c r="X9" i="6"/>
  <c r="AT9" i="6" s="1"/>
  <c r="BE9" i="6"/>
  <c r="AR9" i="6"/>
  <c r="BC9" i="6"/>
  <c r="AY9" i="6"/>
  <c r="BD9" i="6"/>
  <c r="AZ9" i="6"/>
  <c r="BB9" i="6"/>
  <c r="AX9" i="6"/>
  <c r="BG9" i="6"/>
  <c r="AY10" i="6"/>
  <c r="AM10" i="6"/>
  <c r="AO9" i="6"/>
  <c r="AN9" i="6"/>
  <c r="AP9" i="6"/>
  <c r="AL9" i="6"/>
  <c r="AM9" i="6"/>
  <c r="AA14" i="4"/>
  <c r="Z14" i="4"/>
  <c r="AK9" i="6"/>
  <c r="AE7" i="4"/>
  <c r="Z7" i="4"/>
  <c r="Z9" i="4"/>
  <c r="AD7" i="4"/>
  <c r="AB7" i="4"/>
  <c r="AB8" i="4"/>
  <c r="Z8" i="4"/>
  <c r="AB9" i="4"/>
  <c r="AA18" i="4"/>
  <c r="AB18" i="4"/>
  <c r="AC18" i="4"/>
  <c r="AD18" i="4"/>
  <c r="AA9" i="4"/>
  <c r="AC9" i="4"/>
  <c r="AD9" i="4"/>
  <c r="AE18" i="4"/>
  <c r="AE9" i="4"/>
  <c r="Z18" i="4"/>
  <c r="O55" i="4"/>
  <c r="Y18" i="4"/>
  <c r="Y9" i="4"/>
  <c r="U18" i="4"/>
  <c r="V18" i="4"/>
  <c r="W18" i="4"/>
  <c r="X18" i="4"/>
  <c r="U9" i="4"/>
  <c r="V9" i="4"/>
  <c r="W9" i="4"/>
  <c r="X9" i="4"/>
  <c r="T18" i="4"/>
  <c r="T9" i="4"/>
  <c r="O56" i="4"/>
  <c r="O51" i="4"/>
  <c r="O52" i="4"/>
  <c r="O53" i="4"/>
  <c r="O54" i="4"/>
  <c r="O57" i="4"/>
  <c r="O50" i="4"/>
  <c r="AE16" i="4"/>
  <c r="AE8" i="4"/>
  <c r="AA8" i="4"/>
  <c r="AC8" i="4"/>
  <c r="AD8" i="4"/>
  <c r="AA17" i="4"/>
  <c r="AB17" i="4"/>
  <c r="AC17" i="4"/>
  <c r="AD17" i="4"/>
  <c r="AE17" i="4"/>
  <c r="Z17" i="4"/>
  <c r="O46" i="4"/>
  <c r="Y8" i="4"/>
  <c r="Y17" i="4"/>
  <c r="W8" i="4"/>
  <c r="O41" i="4"/>
  <c r="O42" i="4"/>
  <c r="V8" i="4"/>
  <c r="X8" i="4"/>
  <c r="O40" i="4"/>
  <c r="O45" i="4"/>
  <c r="W17" i="4"/>
  <c r="O44" i="4"/>
  <c r="U17" i="4"/>
  <c r="V17" i="4"/>
  <c r="U8" i="4"/>
  <c r="T17" i="4"/>
  <c r="T8" i="4"/>
  <c r="O43" i="4"/>
  <c r="O47" i="4"/>
  <c r="X17" i="4"/>
  <c r="O34" i="4"/>
  <c r="Y16" i="4"/>
  <c r="O21" i="4"/>
  <c r="Y15" i="4" s="1"/>
  <c r="O9" i="4"/>
  <c r="Y14" i="4"/>
  <c r="Y7" i="4"/>
  <c r="O18" i="4"/>
  <c r="Y6" i="4" s="1"/>
  <c r="U7" i="4"/>
  <c r="W7" i="4"/>
  <c r="X7" i="4"/>
  <c r="Z16" i="4"/>
  <c r="V16" i="4"/>
  <c r="AC16" i="4"/>
  <c r="AD16" i="4"/>
  <c r="O33" i="4"/>
  <c r="AA16" i="4"/>
  <c r="AB16" i="4"/>
  <c r="O35" i="4"/>
  <c r="O36" i="4"/>
  <c r="AA7" i="4"/>
  <c r="V7" i="4"/>
  <c r="AC7" i="4"/>
  <c r="T16" i="4"/>
  <c r="U16" i="4"/>
  <c r="X16" i="4"/>
  <c r="W16" i="4"/>
  <c r="T7" i="4"/>
  <c r="O22" i="4"/>
  <c r="O23" i="4"/>
  <c r="AA6" i="4"/>
  <c r="AB6" i="4"/>
  <c r="O17" i="4"/>
  <c r="O19" i="4"/>
  <c r="O20" i="4"/>
  <c r="AA15" i="4"/>
  <c r="AB15" i="4"/>
  <c r="O24" i="4"/>
  <c r="Z15" i="4"/>
  <c r="Z6" i="4"/>
  <c r="AD15" i="4"/>
  <c r="AD6" i="4"/>
  <c r="AE6" i="4"/>
  <c r="AE15" i="4"/>
  <c r="T6" i="4"/>
  <c r="V15" i="4"/>
  <c r="AC15" i="4"/>
  <c r="X6" i="4"/>
  <c r="V6" i="4"/>
  <c r="AC6" i="4"/>
  <c r="U15" i="4"/>
  <c r="W6" i="4"/>
  <c r="T15" i="4"/>
  <c r="X15" i="4"/>
  <c r="W15" i="4"/>
  <c r="U6" i="4"/>
  <c r="O10" i="4"/>
  <c r="O11" i="4"/>
  <c r="O8" i="4"/>
  <c r="O12" i="4"/>
  <c r="AA5" i="4"/>
  <c r="E1" i="4"/>
  <c r="Y5" i="4"/>
  <c r="Z5" i="4"/>
  <c r="T5" i="4"/>
  <c r="AD5" i="4"/>
  <c r="AE5" i="4"/>
  <c r="U5" i="4"/>
  <c r="AC5" i="4"/>
  <c r="V14" i="4"/>
  <c r="AD14" i="4"/>
  <c r="AB5" i="4"/>
  <c r="V5" i="4"/>
  <c r="AC14" i="4"/>
  <c r="AB14" i="4"/>
  <c r="X5" i="4"/>
  <c r="T14" i="4"/>
  <c r="U14" i="4"/>
  <c r="W5" i="4"/>
  <c r="X14" i="4"/>
  <c r="AE14" i="4"/>
  <c r="W14" i="4"/>
  <c r="AH11" i="10" l="1"/>
  <c r="AG3" i="11"/>
  <c r="AG11" i="11" s="1"/>
  <c r="AD7" i="10"/>
  <c r="AC7" i="11" s="1"/>
  <c r="AC15" i="11" s="1"/>
  <c r="AC14" i="9"/>
  <c r="AD14" i="10" s="1"/>
  <c r="AH13" i="11"/>
  <c r="AH5" i="11"/>
  <c r="N45" i="11"/>
  <c r="AD7" i="11"/>
  <c r="AD42" i="11"/>
  <c r="AD57" i="11"/>
  <c r="AE5" i="11"/>
  <c r="AH57" i="11"/>
  <c r="AH60" i="11" s="1"/>
  <c r="AP45" i="11" s="1"/>
  <c r="AG59" i="11"/>
  <c r="Y14" i="11"/>
  <c r="AF4" i="11"/>
  <c r="AL12" i="11"/>
  <c r="AJ5" i="11"/>
  <c r="AI14" i="11"/>
  <c r="AH44" i="11"/>
  <c r="AF44" i="11"/>
  <c r="AF45" i="11" s="1"/>
  <c r="AN42" i="11" s="1"/>
  <c r="AH49" i="11"/>
  <c r="AF49" i="11"/>
  <c r="AD49" i="11"/>
  <c r="AF48" i="11"/>
  <c r="AI53" i="11"/>
  <c r="AG53" i="11"/>
  <c r="AI57" i="11"/>
  <c r="AE59" i="11"/>
  <c r="AE58" i="11"/>
  <c r="AF12" i="11"/>
  <c r="AH7" i="11"/>
  <c r="AD47" i="11"/>
  <c r="AG49" i="11"/>
  <c r="AE48" i="11"/>
  <c r="AH54" i="11"/>
  <c r="AN14" i="11"/>
  <c r="AD60" i="11"/>
  <c r="AL45" i="11" s="1"/>
  <c r="AI4" i="11"/>
  <c r="AM6" i="11"/>
  <c r="AD6" i="11"/>
  <c r="AI42" i="11"/>
  <c r="AE42" i="11"/>
  <c r="AI43" i="11"/>
  <c r="AG43" i="11"/>
  <c r="AE43" i="11"/>
  <c r="AI49" i="11"/>
  <c r="AD48" i="11"/>
  <c r="AF54" i="11"/>
  <c r="AD54" i="11"/>
  <c r="AG57" i="11"/>
  <c r="AE7" i="11"/>
  <c r="AH59" i="11"/>
  <c r="AE64" i="11"/>
  <c r="AI63" i="11"/>
  <c r="AG63" i="11"/>
  <c r="I45" i="11"/>
  <c r="AO12" i="11"/>
  <c r="AJ14" i="11"/>
  <c r="AJ8" i="11"/>
  <c r="AG12" i="11"/>
  <c r="AI48" i="11"/>
  <c r="AG48" i="11"/>
  <c r="AI54" i="11"/>
  <c r="AI55" i="11" s="1"/>
  <c r="AQ44" i="11" s="1"/>
  <c r="AG54" i="11"/>
  <c r="AD53" i="11"/>
  <c r="AF57" i="11"/>
  <c r="AF60" i="11" s="1"/>
  <c r="AN45" i="11" s="1"/>
  <c r="AD64" i="11"/>
  <c r="AM4" i="11"/>
  <c r="AN5" i="11"/>
  <c r="AN8" i="11"/>
  <c r="AL16" i="11"/>
  <c r="AD8" i="11"/>
  <c r="AD4" i="11"/>
  <c r="AF43" i="11"/>
  <c r="AD43" i="11"/>
  <c r="AE53" i="11"/>
  <c r="AI58" i="11"/>
  <c r="AH8" i="11"/>
  <c r="AG52" i="11"/>
  <c r="AG14" i="11"/>
  <c r="AG6" i="11"/>
  <c r="AF47" i="11"/>
  <c r="AF5" i="11"/>
  <c r="AF13" i="11"/>
  <c r="AF52" i="11"/>
  <c r="AF14" i="11"/>
  <c r="AF6" i="11"/>
  <c r="AG47" i="11"/>
  <c r="AG50" i="11" s="1"/>
  <c r="AO43" i="11" s="1"/>
  <c r="AG5" i="11"/>
  <c r="AG13" i="11"/>
  <c r="AA35" i="11"/>
  <c r="L14" i="11"/>
  <c r="AH4" i="11"/>
  <c r="AE4" i="11"/>
  <c r="AD13" i="11"/>
  <c r="AO6" i="11"/>
  <c r="AL6" i="11"/>
  <c r="AH6" i="11"/>
  <c r="AD15" i="11"/>
  <c r="AH15" i="11"/>
  <c r="AF16" i="11"/>
  <c r="AO8" i="11"/>
  <c r="AF8" i="11"/>
  <c r="AE47" i="11"/>
  <c r="AE49" i="11"/>
  <c r="AH48" i="11"/>
  <c r="AE52" i="11"/>
  <c r="AE54" i="11"/>
  <c r="AH53" i="11"/>
  <c r="AH55" i="11" s="1"/>
  <c r="AP44" i="11" s="1"/>
  <c r="AI62" i="11"/>
  <c r="AI64" i="11"/>
  <c r="AG64" i="11"/>
  <c r="AG65" i="11" s="1"/>
  <c r="AO46" i="11" s="1"/>
  <c r="AH45" i="11"/>
  <c r="AP42" i="11" s="1"/>
  <c r="AI50" i="11"/>
  <c r="AQ43" i="11" s="1"/>
  <c r="AL4" i="11"/>
  <c r="AI12" i="11"/>
  <c r="AM13" i="11"/>
  <c r="AO7" i="11"/>
  <c r="AF7" i="11"/>
  <c r="AI16" i="11"/>
  <c r="AN16" i="11"/>
  <c r="AI8" i="11"/>
  <c r="AE8" i="11"/>
  <c r="AD52" i="11"/>
  <c r="AD55" i="11" s="1"/>
  <c r="AL44" i="11" s="1"/>
  <c r="AD62" i="11"/>
  <c r="AI44" i="11"/>
  <c r="AE57" i="11"/>
  <c r="AH64" i="11"/>
  <c r="AA3" i="11"/>
  <c r="AA14" i="11" s="1"/>
  <c r="N14" i="11"/>
  <c r="AL5" i="11"/>
  <c r="AJ13" i="11"/>
  <c r="AM14" i="11"/>
  <c r="AI7" i="11"/>
  <c r="AF15" i="11"/>
  <c r="AH16" i="11"/>
  <c r="AJ16" i="11"/>
  <c r="AH62" i="11"/>
  <c r="BE13" i="6"/>
  <c r="AS13" i="6"/>
  <c r="M60" i="6"/>
  <c r="Y50" i="6"/>
  <c r="AJ7" i="9"/>
  <c r="AJ15" i="9"/>
  <c r="AN8" i="10"/>
  <c r="AN16" i="10"/>
  <c r="BB5" i="7"/>
  <c r="AO4" i="7"/>
  <c r="BD10" i="6"/>
  <c r="BF10" i="6"/>
  <c r="V25" i="7"/>
  <c r="AW6" i="7"/>
  <c r="AL6" i="7"/>
  <c r="X35" i="7"/>
  <c r="AN7" i="7"/>
  <c r="AK7" i="7"/>
  <c r="AU12" i="6"/>
  <c r="AT12" i="6"/>
  <c r="AS12" i="6"/>
  <c r="AR12" i="6"/>
  <c r="V45" i="11"/>
  <c r="AA25" i="11"/>
  <c r="AK11" i="9"/>
  <c r="J3" i="11"/>
  <c r="AN4" i="10"/>
  <c r="AN12" i="10"/>
  <c r="Y34" i="10"/>
  <c r="L44" i="10"/>
  <c r="Y44" i="10"/>
  <c r="AN9" i="7"/>
  <c r="BA9" i="7"/>
  <c r="AL4" i="9"/>
  <c r="AL12" i="9"/>
  <c r="AN4" i="9"/>
  <c r="AN12" i="9"/>
  <c r="AO7" i="10"/>
  <c r="AO15" i="10"/>
  <c r="AK7" i="10"/>
  <c r="AK15" i="10"/>
  <c r="AJ8" i="9"/>
  <c r="AJ16" i="9"/>
  <c r="AN4" i="7"/>
  <c r="BA4" i="7" s="1"/>
  <c r="AR11" i="6"/>
  <c r="AM7" i="7"/>
  <c r="AJ7" i="7"/>
  <c r="AO8" i="7"/>
  <c r="X35" i="11"/>
  <c r="X45" i="11"/>
  <c r="AO9" i="7"/>
  <c r="BB9" i="7"/>
  <c r="Y35" i="9"/>
  <c r="Y45" i="9"/>
  <c r="N45" i="9"/>
  <c r="AA35" i="9"/>
  <c r="AA45" i="9"/>
  <c r="K45" i="9"/>
  <c r="X45" i="9"/>
  <c r="X35" i="9"/>
  <c r="V44" i="10"/>
  <c r="I44" i="10"/>
  <c r="AA44" i="10"/>
  <c r="N44" i="10"/>
  <c r="X44" i="10"/>
  <c r="X34" i="10"/>
  <c r="K44" i="10"/>
  <c r="AJ12" i="9"/>
  <c r="AJ4" i="9"/>
  <c r="AN7" i="9"/>
  <c r="AN15" i="9"/>
  <c r="AL15" i="11"/>
  <c r="AL7" i="11"/>
  <c r="AM8" i="11"/>
  <c r="AM16" i="11"/>
  <c r="AN8" i="9"/>
  <c r="AN16" i="9"/>
  <c r="AC16" i="9"/>
  <c r="AD16" i="10" s="1"/>
  <c r="AD8" i="10"/>
  <c r="AC8" i="11" s="1"/>
  <c r="AC16" i="11" s="1"/>
  <c r="S44" i="10"/>
  <c r="AG66" i="10" s="1"/>
  <c r="S34" i="10"/>
  <c r="AG61" i="10" s="1"/>
  <c r="F44" i="10"/>
  <c r="AQ12" i="6"/>
  <c r="V3" i="11"/>
  <c r="I14" i="11"/>
  <c r="W44" i="10"/>
  <c r="J44" i="10"/>
  <c r="W34" i="10"/>
  <c r="AO13" i="11"/>
  <c r="AJ5" i="9"/>
  <c r="AK13" i="10"/>
  <c r="AK5" i="10"/>
  <c r="AN6" i="9"/>
  <c r="AN14" i="9"/>
  <c r="AJ6" i="9"/>
  <c r="AJ14" i="9"/>
  <c r="AN8" i="7"/>
  <c r="L25" i="11"/>
  <c r="L35" i="11" s="1"/>
  <c r="BF13" i="6"/>
  <c r="AO4" i="9"/>
  <c r="AP12" i="10"/>
  <c r="AO12" i="10"/>
  <c r="AZ9" i="7"/>
  <c r="AK12" i="11"/>
  <c r="AK4" i="11"/>
  <c r="AL4" i="10"/>
  <c r="AA13" i="10"/>
  <c r="AA24" i="10" s="1"/>
  <c r="AP3" i="10"/>
  <c r="AL13" i="10"/>
  <c r="AL5" i="10"/>
  <c r="AK6" i="9"/>
  <c r="AK14" i="9"/>
  <c r="AK7" i="11"/>
  <c r="AO7" i="9"/>
  <c r="AO15" i="9"/>
  <c r="AK7" i="9"/>
  <c r="AK15" i="9"/>
  <c r="AP7" i="10"/>
  <c r="AP15" i="10"/>
  <c r="AL7" i="10"/>
  <c r="AL15" i="10"/>
  <c r="AM7" i="11"/>
  <c r="AM15" i="11"/>
  <c r="AK8" i="11"/>
  <c r="AO8" i="10"/>
  <c r="AO16" i="10"/>
  <c r="AK8" i="10"/>
  <c r="AK16" i="10"/>
  <c r="AO8" i="9"/>
  <c r="AO16" i="9"/>
  <c r="AK8" i="9"/>
  <c r="AK16" i="9"/>
  <c r="U44" i="10"/>
  <c r="AI66" i="10" s="1"/>
  <c r="U34" i="10"/>
  <c r="AI61" i="10" s="1"/>
  <c r="H44" i="10"/>
  <c r="AJ9" i="7"/>
  <c r="AK9" i="7"/>
  <c r="AX9" i="7"/>
  <c r="K14" i="11"/>
  <c r="X3" i="11"/>
  <c r="M3" i="11"/>
  <c r="AN12" i="11"/>
  <c r="AN4" i="11"/>
  <c r="AJ4" i="11"/>
  <c r="AJ12" i="11"/>
  <c r="X3" i="10"/>
  <c r="M13" i="10"/>
  <c r="M24" i="10" s="1"/>
  <c r="M34" i="10" s="1"/>
  <c r="Z3" i="10"/>
  <c r="AO5" i="9"/>
  <c r="AM5" i="9"/>
  <c r="AM13" i="9"/>
  <c r="AL6" i="9"/>
  <c r="AL14" i="9"/>
  <c r="AL7" i="9"/>
  <c r="AL15" i="9"/>
  <c r="AM7" i="10"/>
  <c r="AM15" i="10"/>
  <c r="AN15" i="11"/>
  <c r="AN7" i="11"/>
  <c r="AJ15" i="11"/>
  <c r="AJ7" i="11"/>
  <c r="AP8" i="10"/>
  <c r="AP16" i="10"/>
  <c r="AL8" i="10"/>
  <c r="AL16" i="10"/>
  <c r="AL8" i="9"/>
  <c r="AL16" i="9"/>
  <c r="AL9" i="7"/>
  <c r="AY9" i="7"/>
  <c r="AM4" i="10"/>
  <c r="V45" i="9"/>
  <c r="I45" i="9"/>
  <c r="AK5" i="11"/>
  <c r="AM6" i="9"/>
  <c r="AM14" i="9"/>
  <c r="AK6" i="11"/>
  <c r="AK14" i="11"/>
  <c r="AM7" i="9"/>
  <c r="AM15" i="9"/>
  <c r="AN7" i="10"/>
  <c r="AN15" i="10"/>
  <c r="AL8" i="11"/>
  <c r="AM8" i="10"/>
  <c r="AM16" i="10"/>
  <c r="AM8" i="9"/>
  <c r="AM16" i="9"/>
  <c r="U45" i="9"/>
  <c r="AI65" i="9" s="1"/>
  <c r="U35" i="9"/>
  <c r="AI60" i="9" s="1"/>
  <c r="S45" i="9"/>
  <c r="AG65" i="9" s="1"/>
  <c r="S35" i="9"/>
  <c r="AG60" i="9" s="1"/>
  <c r="T24" i="10"/>
  <c r="AH56" i="10" s="1"/>
  <c r="AH51" i="10"/>
  <c r="AA20" i="6"/>
  <c r="AB24" i="6"/>
  <c r="AE25" i="6"/>
  <c r="T25" i="7"/>
  <c r="AH24" i="7" s="1"/>
  <c r="T14" i="7"/>
  <c r="AH19" i="7" s="1"/>
  <c r="AH14" i="7"/>
  <c r="P45" i="9"/>
  <c r="AD65" i="9" s="1"/>
  <c r="P35" i="9"/>
  <c r="AD60" i="9" s="1"/>
  <c r="AG47" i="10"/>
  <c r="S13" i="10"/>
  <c r="AG46" i="10"/>
  <c r="AH59" i="10"/>
  <c r="AG67" i="10"/>
  <c r="AF68" i="10"/>
  <c r="AG42" i="11"/>
  <c r="AG45" i="11" s="1"/>
  <c r="AO42" i="11" s="1"/>
  <c r="AD44" i="11"/>
  <c r="AH47" i="11"/>
  <c r="AH50" i="11" s="1"/>
  <c r="AP43" i="11" s="1"/>
  <c r="U3" i="11"/>
  <c r="AI59" i="11"/>
  <c r="AI60" i="11" s="1"/>
  <c r="AQ45" i="11" s="1"/>
  <c r="AG58" i="11"/>
  <c r="AG60" i="11" s="1"/>
  <c r="AO45" i="11" s="1"/>
  <c r="R35" i="7"/>
  <c r="AF29" i="7" s="1"/>
  <c r="R45" i="7"/>
  <c r="AF34" i="7" s="1"/>
  <c r="R3" i="9"/>
  <c r="E25" i="9"/>
  <c r="E35" i="9" s="1"/>
  <c r="AM5" i="11"/>
  <c r="AL5" i="9"/>
  <c r="AN6" i="11"/>
  <c r="AO16" i="11"/>
  <c r="AK16" i="11"/>
  <c r="AG16" i="9"/>
  <c r="AD23" i="6"/>
  <c r="AD18" i="6"/>
  <c r="T45" i="9"/>
  <c r="AH65" i="9" s="1"/>
  <c r="T35" i="9"/>
  <c r="AH60" i="9" s="1"/>
  <c r="T34" i="10"/>
  <c r="AH61" i="10" s="1"/>
  <c r="U45" i="11"/>
  <c r="AI61" i="11" s="1"/>
  <c r="W30" i="4"/>
  <c r="W31" i="4"/>
  <c r="U33" i="4"/>
  <c r="U43" i="4"/>
  <c r="U38" i="4"/>
  <c r="AK13" i="11"/>
  <c r="AE8" i="9"/>
  <c r="AC16" i="6"/>
  <c r="AF21" i="6"/>
  <c r="AF20" i="6"/>
  <c r="AF24" i="6"/>
  <c r="AC26" i="6"/>
  <c r="AA25" i="6"/>
  <c r="Q45" i="9"/>
  <c r="AE65" i="9" s="1"/>
  <c r="Q35" i="9"/>
  <c r="AE60" i="9" s="1"/>
  <c r="U13" i="10"/>
  <c r="AI46" i="10"/>
  <c r="C3" i="10"/>
  <c r="P14" i="9"/>
  <c r="AD49" i="9" s="1"/>
  <c r="AD3" i="9"/>
  <c r="P25" i="9"/>
  <c r="AD54" i="9" s="1"/>
  <c r="T3" i="11"/>
  <c r="G25" i="11"/>
  <c r="G35" i="11" s="1"/>
  <c r="F25" i="11"/>
  <c r="F35" i="11" s="1"/>
  <c r="S3" i="11"/>
  <c r="W56" i="4"/>
  <c r="W61" i="4"/>
  <c r="W66" i="4"/>
  <c r="W71" i="4" s="1"/>
  <c r="X44" i="4"/>
  <c r="S45" i="4"/>
  <c r="X46" i="4"/>
  <c r="S46" i="4"/>
  <c r="AE62" i="11"/>
  <c r="AE65" i="11" s="1"/>
  <c r="AM46" i="11" s="1"/>
  <c r="AH63" i="11"/>
  <c r="AG15" i="7"/>
  <c r="AH16" i="7"/>
  <c r="V31" i="4"/>
  <c r="X61" i="4"/>
  <c r="X56" i="4"/>
  <c r="X73" i="4"/>
  <c r="AB68" i="4" s="1"/>
  <c r="X45" i="4"/>
  <c r="AE36" i="7"/>
  <c r="AI30" i="7"/>
  <c r="AM30" i="7"/>
  <c r="AL36" i="7" s="1"/>
  <c r="AM36" i="7" s="1"/>
  <c r="D3" i="10"/>
  <c r="AE3" i="9"/>
  <c r="AP53" i="10"/>
  <c r="AM67" i="10" s="1"/>
  <c r="AN67" i="10" s="1"/>
  <c r="AF57" i="10"/>
  <c r="AS51" i="10" s="1"/>
  <c r="AG20" i="7"/>
  <c r="AH37" i="7"/>
  <c r="AE45" i="9"/>
  <c r="W29" i="4"/>
  <c r="V29" i="4"/>
  <c r="T35" i="4"/>
  <c r="T36" i="4"/>
  <c r="U44" i="4"/>
  <c r="U57" i="4"/>
  <c r="U72" i="4"/>
  <c r="X53" i="4"/>
  <c r="X25" i="4"/>
  <c r="X67" i="4"/>
  <c r="AB67" i="4" s="1"/>
  <c r="X39" i="4"/>
  <c r="AF14" i="7"/>
  <c r="R25" i="7"/>
  <c r="AF24" i="7" s="1"/>
  <c r="AM29" i="7"/>
  <c r="U40" i="4"/>
  <c r="U41" i="4"/>
  <c r="T56" i="4"/>
  <c r="T68" i="4"/>
  <c r="T69" i="4"/>
  <c r="V61" i="4"/>
  <c r="V56" i="4"/>
  <c r="AB66" i="4"/>
  <c r="AP29" i="7"/>
  <c r="AN38" i="7" s="1"/>
  <c r="AO38" i="7" s="1"/>
  <c r="AM32" i="7"/>
  <c r="AP32" i="7"/>
  <c r="AH25" i="7"/>
  <c r="AI45" i="9"/>
  <c r="AD46" i="9"/>
  <c r="U25" i="4"/>
  <c r="V52" i="4"/>
  <c r="AB65" i="4"/>
  <c r="AA71" i="4" s="1"/>
  <c r="AB71" i="4" s="1"/>
  <c r="V69" i="4"/>
  <c r="X52" i="4"/>
  <c r="X54" i="4"/>
  <c r="AD31" i="7"/>
  <c r="AM28" i="7" s="1"/>
  <c r="AE69" i="10"/>
  <c r="AP54" i="10"/>
  <c r="AM65" i="10" s="1"/>
  <c r="AN65" i="10" s="1"/>
  <c r="AI62" i="10"/>
  <c r="AG37" i="7"/>
  <c r="T31" i="4"/>
  <c r="T44" i="4"/>
  <c r="AE62" i="10"/>
  <c r="AP52" i="10" s="1"/>
  <c r="AI59" i="10"/>
  <c r="AS54" i="10" s="1"/>
  <c r="AM52" i="10"/>
  <c r="AG55" i="11" l="1"/>
  <c r="AO44" i="11" s="1"/>
  <c r="AD50" i="11"/>
  <c r="AL43" i="11" s="1"/>
  <c r="AI45" i="11"/>
  <c r="AQ42" i="11" s="1"/>
  <c r="AN50" i="11" s="1"/>
  <c r="AF50" i="11"/>
  <c r="AN43" i="11" s="1"/>
  <c r="AE60" i="11"/>
  <c r="AM45" i="11" s="1"/>
  <c r="AF55" i="11"/>
  <c r="AN44" i="11" s="1"/>
  <c r="AP52" i="11"/>
  <c r="AN52" i="11"/>
  <c r="AO52" i="11"/>
  <c r="AL52" i="11"/>
  <c r="AO50" i="11"/>
  <c r="AP50" i="11"/>
  <c r="AM53" i="11"/>
  <c r="AN53" i="11"/>
  <c r="AL53" i="11"/>
  <c r="AP53" i="11"/>
  <c r="AO53" i="11"/>
  <c r="AD65" i="11"/>
  <c r="AL46" i="11" s="1"/>
  <c r="AN51" i="11"/>
  <c r="AO51" i="11"/>
  <c r="AP51" i="11"/>
  <c r="AL51" i="11"/>
  <c r="AE55" i="11"/>
  <c r="AM44" i="11" s="1"/>
  <c r="AM52" i="11" s="1"/>
  <c r="AE45" i="11"/>
  <c r="AM42" i="11" s="1"/>
  <c r="AM50" i="11" s="1"/>
  <c r="AD45" i="11"/>
  <c r="AL42" i="11" s="1"/>
  <c r="AL50" i="11" s="1"/>
  <c r="AE50" i="11"/>
  <c r="AM43" i="11" s="1"/>
  <c r="AM51" i="11" s="1"/>
  <c r="AH65" i="11"/>
  <c r="AP46" i="11" s="1"/>
  <c r="AI65" i="11"/>
  <c r="AQ46" i="11" s="1"/>
  <c r="E3" i="10"/>
  <c r="AF3" i="9"/>
  <c r="R14" i="9"/>
  <c r="AF49" i="9" s="1"/>
  <c r="R25" i="9"/>
  <c r="AF54" i="9" s="1"/>
  <c r="AM31" i="7"/>
  <c r="AL37" i="7" s="1"/>
  <c r="AM37" i="7" s="1"/>
  <c r="AP31" i="7"/>
  <c r="AN37" i="7" s="1"/>
  <c r="AO37" i="7" s="1"/>
  <c r="S35" i="11"/>
  <c r="AG56" i="11" s="1"/>
  <c r="S45" i="11"/>
  <c r="AG61" i="11" s="1"/>
  <c r="F45" i="11"/>
  <c r="C3" i="11"/>
  <c r="P3" i="11" s="1"/>
  <c r="AD11" i="9"/>
  <c r="U24" i="10"/>
  <c r="AI56" i="10" s="1"/>
  <c r="AI51" i="10"/>
  <c r="U25" i="11"/>
  <c r="AI51" i="11" s="1"/>
  <c r="U14" i="11"/>
  <c r="AI46" i="11" s="1"/>
  <c r="AI41" i="11" s="1"/>
  <c r="AQ41" i="11" s="1"/>
  <c r="AQ49" i="11" s="1"/>
  <c r="S24" i="10"/>
  <c r="AG56" i="10" s="1"/>
  <c r="AG51" i="10"/>
  <c r="Z3" i="11"/>
  <c r="M14" i="11"/>
  <c r="M25" i="11"/>
  <c r="M35" i="11" s="1"/>
  <c r="AP11" i="10"/>
  <c r="AO3" i="11"/>
  <c r="AO11" i="11" s="1"/>
  <c r="S25" i="11"/>
  <c r="AG51" i="11" s="1"/>
  <c r="S14" i="11"/>
  <c r="AG46" i="11" s="1"/>
  <c r="AG41" i="11" s="1"/>
  <c r="AO41" i="11" s="1"/>
  <c r="AO49" i="11" s="1"/>
  <c r="X13" i="10"/>
  <c r="X24" i="10" s="1"/>
  <c r="AM3" i="10"/>
  <c r="D3" i="11"/>
  <c r="AE11" i="9"/>
  <c r="T35" i="11"/>
  <c r="AH56" i="11" s="1"/>
  <c r="T45" i="11"/>
  <c r="AH61" i="11" s="1"/>
  <c r="G45" i="11"/>
  <c r="AO3" i="10"/>
  <c r="Z13" i="10"/>
  <c r="Z24" i="10" s="1"/>
  <c r="X25" i="11"/>
  <c r="X14" i="11"/>
  <c r="V25" i="11"/>
  <c r="V14" i="11"/>
  <c r="AP55" i="10"/>
  <c r="AM66" i="10" s="1"/>
  <c r="AN66" i="10" s="1"/>
  <c r="AM55" i="10"/>
  <c r="AM63" i="10" s="1"/>
  <c r="AN63" i="10" s="1"/>
  <c r="AM68" i="10"/>
  <c r="AN68" i="10" s="1"/>
  <c r="L45" i="11"/>
  <c r="Y45" i="11"/>
  <c r="Y35" i="11"/>
  <c r="AA72" i="4"/>
  <c r="AB72" i="4" s="1"/>
  <c r="AL38" i="7"/>
  <c r="AM38" i="7" s="1"/>
  <c r="Q3" i="10"/>
  <c r="D13" i="10"/>
  <c r="D24" i="10" s="1"/>
  <c r="D34" i="10" s="1"/>
  <c r="T25" i="11"/>
  <c r="AH51" i="11" s="1"/>
  <c r="T14" i="11"/>
  <c r="AH46" i="11" s="1"/>
  <c r="AH41" i="11" s="1"/>
  <c r="AP41" i="11" s="1"/>
  <c r="AP49" i="11" s="1"/>
  <c r="C13" i="10"/>
  <c r="P3" i="10"/>
  <c r="R45" i="9"/>
  <c r="AF65" i="9" s="1"/>
  <c r="R35" i="9"/>
  <c r="AF60" i="9" s="1"/>
  <c r="E45" i="9"/>
  <c r="Z34" i="10"/>
  <c r="Z44" i="10"/>
  <c r="M44" i="10"/>
  <c r="J25" i="11"/>
  <c r="J35" i="11" s="1"/>
  <c r="W3" i="11"/>
  <c r="J14" i="11"/>
  <c r="AM54" i="11" l="1"/>
  <c r="AL54" i="11"/>
  <c r="AN54" i="11"/>
  <c r="AP54" i="11"/>
  <c r="AO54" i="11"/>
  <c r="P13" i="10"/>
  <c r="AD46" i="10"/>
  <c r="AE3" i="10"/>
  <c r="Q34" i="10"/>
  <c r="AE61" i="10" s="1"/>
  <c r="Q44" i="10"/>
  <c r="AE66" i="10" s="1"/>
  <c r="D44" i="10"/>
  <c r="D35" i="11"/>
  <c r="Q3" i="11"/>
  <c r="D45" i="11"/>
  <c r="D25" i="11"/>
  <c r="D14" i="11"/>
  <c r="AM11" i="10"/>
  <c r="AL3" i="11"/>
  <c r="AL11" i="11" s="1"/>
  <c r="Z14" i="11"/>
  <c r="Z25" i="11"/>
  <c r="P25" i="11"/>
  <c r="AD51" i="11" s="1"/>
  <c r="P14" i="11"/>
  <c r="AD46" i="11" s="1"/>
  <c r="AD41" i="11" s="1"/>
  <c r="AL41" i="11" s="1"/>
  <c r="AL49" i="11" s="1"/>
  <c r="E3" i="11"/>
  <c r="AF11" i="9"/>
  <c r="C34" i="10"/>
  <c r="C24" i="10"/>
  <c r="C44" i="10"/>
  <c r="Q13" i="10"/>
  <c r="AE46" i="10"/>
  <c r="AF3" i="10"/>
  <c r="AN3" i="11"/>
  <c r="AN11" i="11" s="1"/>
  <c r="AO11" i="10"/>
  <c r="E13" i="10"/>
  <c r="E24" i="10" s="1"/>
  <c r="E34" i="10" s="1"/>
  <c r="R3" i="10"/>
  <c r="W35" i="11"/>
  <c r="J45" i="11"/>
  <c r="W45" i="11"/>
  <c r="W25" i="11"/>
  <c r="W14" i="11"/>
  <c r="M45" i="11"/>
  <c r="Z45" i="11"/>
  <c r="Z35" i="11"/>
  <c r="AE11" i="10" l="1"/>
  <c r="AD3" i="11"/>
  <c r="AD11" i="11" s="1"/>
  <c r="AF46" i="10"/>
  <c r="R13" i="10"/>
  <c r="AG3" i="10"/>
  <c r="AE3" i="11"/>
  <c r="AE11" i="11" s="1"/>
  <c r="AF11" i="10"/>
  <c r="R34" i="10"/>
  <c r="AF61" i="10" s="1"/>
  <c r="R44" i="10"/>
  <c r="AF66" i="10" s="1"/>
  <c r="E44" i="10"/>
  <c r="P34" i="10"/>
  <c r="P44" i="10"/>
  <c r="E25" i="11"/>
  <c r="E35" i="11" s="1"/>
  <c r="R3" i="11"/>
  <c r="E14" i="11"/>
  <c r="P24" i="10"/>
  <c r="AD51" i="10"/>
  <c r="Q45" i="11"/>
  <c r="AE61" i="11" s="1"/>
  <c r="Q35" i="11"/>
  <c r="AE56" i="11" s="1"/>
  <c r="Q24" i="10"/>
  <c r="AE56" i="10" s="1"/>
  <c r="AE51" i="10"/>
  <c r="Q25" i="11"/>
  <c r="AE51" i="11" s="1"/>
  <c r="Q14" i="11"/>
  <c r="AE46" i="11" s="1"/>
  <c r="AE41" i="11" s="1"/>
  <c r="AM41" i="11" s="1"/>
  <c r="AM49" i="11" s="1"/>
  <c r="R14" i="11" l="1"/>
  <c r="AF46" i="11" s="1"/>
  <c r="AF41" i="11" s="1"/>
  <c r="AN41" i="11" s="1"/>
  <c r="AN49" i="11" s="1"/>
  <c r="R25" i="11"/>
  <c r="AF51" i="11" s="1"/>
  <c r="R24" i="10"/>
  <c r="AF56" i="10" s="1"/>
  <c r="AF51" i="10"/>
  <c r="R35" i="11"/>
  <c r="AF56" i="11" s="1"/>
  <c r="R45" i="11"/>
  <c r="AF61" i="11" s="1"/>
  <c r="E45" i="11"/>
  <c r="AG11" i="10"/>
  <c r="AF3" i="11"/>
  <c r="AF11" i="11" s="1"/>
</calcChain>
</file>

<file path=xl/sharedStrings.xml><?xml version="1.0" encoding="utf-8"?>
<sst xmlns="http://schemas.openxmlformats.org/spreadsheetml/2006/main" count="385" uniqueCount="64">
  <si>
    <t>Read 1</t>
  </si>
  <si>
    <t>nm</t>
  </si>
  <si>
    <t>A</t>
  </si>
  <si>
    <t>B</t>
  </si>
  <si>
    <t>C</t>
  </si>
  <si>
    <t>D</t>
  </si>
  <si>
    <t>E</t>
  </si>
  <si>
    <t>F</t>
  </si>
  <si>
    <t>G</t>
  </si>
  <si>
    <t>H</t>
  </si>
  <si>
    <t>Día 1</t>
  </si>
  <si>
    <t>Día 2</t>
  </si>
  <si>
    <t>Día 3</t>
  </si>
  <si>
    <t>Cobre</t>
  </si>
  <si>
    <t>Control</t>
  </si>
  <si>
    <t>Número celular</t>
  </si>
  <si>
    <t>DS</t>
  </si>
  <si>
    <t>Regresión</t>
  </si>
  <si>
    <t>Concentración celular</t>
  </si>
  <si>
    <t>Día 4</t>
  </si>
  <si>
    <t>Día 5</t>
  </si>
  <si>
    <t>día 4</t>
  </si>
  <si>
    <t>Dia 1</t>
  </si>
  <si>
    <t>control</t>
  </si>
  <si>
    <t>Muestra</t>
  </si>
  <si>
    <t>Blanco muestra</t>
  </si>
  <si>
    <t>Blanco control</t>
  </si>
  <si>
    <t>Día 6</t>
  </si>
  <si>
    <t>N° cel</t>
  </si>
  <si>
    <t>24 hrs</t>
  </si>
  <si>
    <t>48 hrs</t>
  </si>
  <si>
    <t>72 hrs</t>
  </si>
  <si>
    <t>96 hrs</t>
  </si>
  <si>
    <t>diferenncia significativa favorables en densidad celular</t>
  </si>
  <si>
    <t>Tiempo</t>
  </si>
  <si>
    <t>Promedio</t>
  </si>
  <si>
    <t>Calculo</t>
  </si>
  <si>
    <t>diferencia entre el tratamiento y el control</t>
  </si>
  <si>
    <t>porcentaje en relación al control</t>
  </si>
  <si>
    <t>A concentración de 0,1</t>
  </si>
  <si>
    <t>Hierro</t>
  </si>
  <si>
    <t>Tiempo hrs</t>
  </si>
  <si>
    <t>A concentración 1 mg/l</t>
  </si>
  <si>
    <t>A concentración de 0,1 mg/l</t>
  </si>
  <si>
    <t>5mg/l</t>
  </si>
  <si>
    <t>-</t>
  </si>
  <si>
    <t>1mg/l</t>
  </si>
  <si>
    <t>0.1mg/l</t>
  </si>
  <si>
    <t>diferencia entre el contro y el tratamiento</t>
  </si>
  <si>
    <t>hrs</t>
  </si>
  <si>
    <t>mg/l</t>
  </si>
  <si>
    <t>diferencia control tratamient</t>
  </si>
  <si>
    <t>porcentaje</t>
  </si>
  <si>
    <t>0 hrs</t>
  </si>
  <si>
    <t>Resumen</t>
  </si>
  <si>
    <t>Diferencia</t>
  </si>
  <si>
    <t>Ca</t>
  </si>
  <si>
    <t>Cu</t>
  </si>
  <si>
    <t>Concentration mg/l</t>
  </si>
  <si>
    <t>Days</t>
  </si>
  <si>
    <t>Average</t>
  </si>
  <si>
    <t>Time</t>
  </si>
  <si>
    <t>Time hrs</t>
  </si>
  <si>
    <t>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</si>
</sst>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\ _€_-;\-* #,##0.00\ _€_-;_-* &quot;-&quot;??\ _€_-;_-@_-"/>
    <numFmt numFmtId="165" formatCode="0.0"/>
    <numFmt numFmtId="166" formatCode="0.000"/>
    <numFmt numFmtId="167" formatCode="0.000000"/>
    <numFmt numFmtId="168" formatCode="_-* #,##0\ _€_-;\-* #,##0\ _€_-;_-* &quot;-&quot;??\ _€_-;_-@_-"/>
    <numFmt numFmtId="169" formatCode="_-* #,##0.0\ _€_-;\-* #,##0.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"/>
    </font>
    <font>
      <b/>
      <sz val="11"/>
      <color rgb="FF3F3F3F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7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27" borderId="1" applyNumberFormat="0" applyAlignment="0" applyProtection="0"/>
  </cellStyleXfs>
  <cellXfs count="131">
    <xf numFmtId="0" fontId="0" fillId="0" borderId="0" xfId="0"/>
    <xf numFmtId="0" fontId="0" fillId="2" borderId="0" xfId="0" applyFill="1"/>
    <xf numFmtId="0" fontId="0" fillId="3" borderId="0" xfId="0" applyFill="1"/>
    <xf numFmtId="0" fontId="0" fillId="9" borderId="0" xfId="0" applyFill="1"/>
    <xf numFmtId="0" fontId="0" fillId="8" borderId="0" xfId="0" applyFill="1"/>
    <xf numFmtId="0" fontId="0" fillId="6" borderId="0" xfId="0" applyFill="1"/>
    <xf numFmtId="0" fontId="0" fillId="0" borderId="0" xfId="0" applyFill="1"/>
    <xf numFmtId="16" fontId="0" fillId="0" borderId="0" xfId="0" applyNumberFormat="1"/>
    <xf numFmtId="165" fontId="0" fillId="3" borderId="0" xfId="0" applyNumberFormat="1" applyFill="1"/>
    <xf numFmtId="165" fontId="0" fillId="0" borderId="0" xfId="0" applyNumberFormat="1" applyFill="1"/>
    <xf numFmtId="0" fontId="0" fillId="7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1" fontId="0" fillId="0" borderId="0" xfId="0" applyNumberFormat="1"/>
    <xf numFmtId="1" fontId="0" fillId="3" borderId="0" xfId="0" applyNumberFormat="1" applyFill="1"/>
    <xf numFmtId="1" fontId="0" fillId="12" borderId="0" xfId="0" applyNumberFormat="1" applyFill="1"/>
    <xf numFmtId="1" fontId="0" fillId="2" borderId="0" xfId="0" applyNumberFormat="1" applyFill="1"/>
    <xf numFmtId="165" fontId="0" fillId="12" borderId="0" xfId="0" applyNumberFormat="1" applyFill="1"/>
    <xf numFmtId="2" fontId="0" fillId="3" borderId="0" xfId="0" applyNumberFormat="1" applyFill="1"/>
    <xf numFmtId="0" fontId="0" fillId="5" borderId="0" xfId="0" applyFill="1"/>
    <xf numFmtId="2" fontId="0" fillId="12" borderId="0" xfId="0" applyNumberFormat="1" applyFill="1"/>
    <xf numFmtId="2" fontId="0" fillId="2" borderId="0" xfId="0" applyNumberFormat="1" applyFill="1"/>
    <xf numFmtId="0" fontId="0" fillId="13" borderId="0" xfId="0" applyFill="1"/>
    <xf numFmtId="0" fontId="0" fillId="14" borderId="0" xfId="0" applyFill="1"/>
    <xf numFmtId="0" fontId="0" fillId="17" borderId="0" xfId="0" applyFill="1"/>
    <xf numFmtId="0" fontId="0" fillId="16" borderId="0" xfId="0" applyFill="1"/>
    <xf numFmtId="0" fontId="0" fillId="15" borderId="0" xfId="0" applyFill="1"/>
    <xf numFmtId="0" fontId="0" fillId="18" borderId="0" xfId="0" applyFill="1"/>
    <xf numFmtId="0" fontId="0" fillId="19" borderId="0" xfId="0" applyFill="1"/>
    <xf numFmtId="1" fontId="0" fillId="15" borderId="0" xfId="0" applyNumberFormat="1" applyFill="1"/>
    <xf numFmtId="0" fontId="0" fillId="21" borderId="0" xfId="0" applyFill="1"/>
    <xf numFmtId="0" fontId="0" fillId="20" borderId="0" xfId="0" applyFill="1"/>
    <xf numFmtId="0" fontId="0" fillId="4" borderId="0" xfId="0" applyFill="1"/>
    <xf numFmtId="166" fontId="0" fillId="3" borderId="0" xfId="0" applyNumberFormat="1" applyFill="1"/>
    <xf numFmtId="166" fontId="0" fillId="12" borderId="0" xfId="0" applyNumberFormat="1" applyFill="1"/>
    <xf numFmtId="166" fontId="0" fillId="22" borderId="0" xfId="0" applyNumberFormat="1" applyFill="1"/>
    <xf numFmtId="166" fontId="0" fillId="15" borderId="0" xfId="0" applyNumberFormat="1" applyFill="1"/>
    <xf numFmtId="166" fontId="0" fillId="2" borderId="0" xfId="0" applyNumberFormat="1" applyFill="1"/>
    <xf numFmtId="166" fontId="0" fillId="0" borderId="0" xfId="0" applyNumberFormat="1"/>
    <xf numFmtId="165" fontId="0" fillId="9" borderId="0" xfId="0" applyNumberFormat="1" applyFill="1"/>
    <xf numFmtId="165" fontId="0" fillId="15" borderId="0" xfId="0" applyNumberFormat="1" applyFill="1"/>
    <xf numFmtId="1" fontId="0" fillId="0" borderId="0" xfId="0" applyNumberFormat="1" applyFill="1"/>
    <xf numFmtId="167" fontId="0" fillId="0" borderId="0" xfId="0" applyNumberFormat="1"/>
    <xf numFmtId="164" fontId="0" fillId="3" borderId="0" xfId="1" applyFont="1" applyFill="1"/>
    <xf numFmtId="164" fontId="0" fillId="12" borderId="0" xfId="1" applyFont="1" applyFill="1"/>
    <xf numFmtId="164" fontId="0" fillId="0" borderId="0" xfId="1" applyFont="1"/>
    <xf numFmtId="164" fontId="0" fillId="2" borderId="0" xfId="1" applyFont="1" applyFill="1"/>
    <xf numFmtId="168" fontId="0" fillId="3" borderId="0" xfId="0" applyNumberFormat="1" applyFill="1"/>
    <xf numFmtId="168" fontId="0" fillId="12" borderId="0" xfId="0" applyNumberFormat="1" applyFill="1"/>
    <xf numFmtId="168" fontId="0" fillId="2" borderId="0" xfId="0" applyNumberFormat="1" applyFill="1"/>
    <xf numFmtId="0" fontId="0" fillId="23" borderId="0" xfId="0" applyFill="1"/>
    <xf numFmtId="168" fontId="0" fillId="23" borderId="0" xfId="0" applyNumberFormat="1" applyFill="1"/>
    <xf numFmtId="1" fontId="0" fillId="23" borderId="0" xfId="0" applyNumberFormat="1" applyFill="1"/>
    <xf numFmtId="0" fontId="0" fillId="0" borderId="0" xfId="0" applyAlignment="1">
      <alignment horizontal="center"/>
    </xf>
    <xf numFmtId="1" fontId="0" fillId="6" borderId="0" xfId="0" applyNumberFormat="1" applyFill="1"/>
    <xf numFmtId="168" fontId="0" fillId="0" borderId="0" xfId="1" applyNumberFormat="1" applyFont="1" applyAlignment="1">
      <alignment horizontal="center"/>
    </xf>
    <xf numFmtId="168" fontId="0" fillId="0" borderId="0" xfId="0" applyNumberFormat="1"/>
    <xf numFmtId="168" fontId="0" fillId="0" borderId="0" xfId="1" applyNumberFormat="1" applyFont="1"/>
    <xf numFmtId="0" fontId="0" fillId="0" borderId="0" xfId="0" applyFill="1" applyAlignment="1">
      <alignment horizontal="center"/>
    </xf>
    <xf numFmtId="168" fontId="0" fillId="0" borderId="0" xfId="1" applyNumberFormat="1" applyFont="1" applyFill="1" applyAlignment="1">
      <alignment horizontal="center"/>
    </xf>
    <xf numFmtId="164" fontId="0" fillId="3" borderId="0" xfId="0" applyNumberFormat="1" applyFill="1"/>
    <xf numFmtId="164" fontId="0" fillId="0" borderId="0" xfId="0" applyNumberFormat="1"/>
    <xf numFmtId="164" fontId="0" fillId="0" borderId="0" xfId="0" applyNumberFormat="1" applyFill="1"/>
    <xf numFmtId="164" fontId="0" fillId="12" borderId="0" xfId="1" applyFont="1" applyFill="1" applyAlignment="1">
      <alignment horizontal="center"/>
    </xf>
    <xf numFmtId="164" fontId="0" fillId="3" borderId="0" xfId="1" applyFon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164" fontId="0" fillId="2" borderId="0" xfId="1" applyFont="1" applyFill="1" applyAlignment="1">
      <alignment horizontal="center"/>
    </xf>
    <xf numFmtId="168" fontId="0" fillId="2" borderId="0" xfId="1" applyNumberFormat="1" applyFont="1" applyFill="1" applyAlignment="1">
      <alignment horizontal="center"/>
    </xf>
    <xf numFmtId="164" fontId="0" fillId="2" borderId="0" xfId="0" applyNumberFormat="1" applyFill="1"/>
    <xf numFmtId="168" fontId="0" fillId="12" borderId="0" xfId="1" applyNumberFormat="1" applyFont="1" applyFill="1" applyAlignment="1">
      <alignment horizontal="center"/>
    </xf>
    <xf numFmtId="164" fontId="0" fillId="12" borderId="0" xfId="0" applyNumberFormat="1" applyFill="1"/>
    <xf numFmtId="164" fontId="0" fillId="23" borderId="0" xfId="1" applyFont="1" applyFill="1" applyAlignment="1">
      <alignment horizontal="center"/>
    </xf>
    <xf numFmtId="168" fontId="0" fillId="23" borderId="0" xfId="1" applyNumberFormat="1" applyFont="1" applyFill="1" applyAlignment="1">
      <alignment horizontal="center"/>
    </xf>
    <xf numFmtId="164" fontId="0" fillId="23" borderId="0" xfId="1" applyFont="1" applyFill="1"/>
    <xf numFmtId="164" fontId="0" fillId="23" borderId="0" xfId="0" applyNumberFormat="1" applyFill="1"/>
    <xf numFmtId="2" fontId="0" fillId="0" borderId="0" xfId="0" applyNumberFormat="1"/>
    <xf numFmtId="169" fontId="0" fillId="3" borderId="0" xfId="0" applyNumberFormat="1" applyFill="1"/>
    <xf numFmtId="169" fontId="0" fillId="2" borderId="0" xfId="0" applyNumberFormat="1" applyFill="1"/>
    <xf numFmtId="169" fontId="0" fillId="12" borderId="0" xfId="0" applyNumberFormat="1" applyFill="1"/>
    <xf numFmtId="2" fontId="0" fillId="23" borderId="0" xfId="0" applyNumberFormat="1" applyFill="1"/>
    <xf numFmtId="169" fontId="0" fillId="23" borderId="0" xfId="0" applyNumberFormat="1" applyFill="1"/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3" borderId="0" xfId="1" applyNumberFormat="1" applyFont="1" applyFill="1" applyAlignment="1">
      <alignment horizontal="center"/>
    </xf>
    <xf numFmtId="0" fontId="0" fillId="12" borderId="0" xfId="1" applyNumberFormat="1" applyFont="1" applyFill="1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3" borderId="0" xfId="0" applyNumberFormat="1" applyFill="1"/>
    <xf numFmtId="0" fontId="0" fillId="12" borderId="0" xfId="0" applyNumberFormat="1" applyFill="1"/>
    <xf numFmtId="0" fontId="0" fillId="2" borderId="0" xfId="1" applyNumberFormat="1" applyFont="1" applyFill="1" applyAlignment="1">
      <alignment horizontal="center"/>
    </xf>
    <xf numFmtId="0" fontId="0" fillId="23" borderId="0" xfId="1" applyNumberFormat="1" applyFont="1" applyFill="1" applyAlignment="1">
      <alignment horizontal="center"/>
    </xf>
    <xf numFmtId="0" fontId="0" fillId="0" borderId="0" xfId="0" applyNumberFormat="1" applyFill="1"/>
    <xf numFmtId="0" fontId="0" fillId="15" borderId="0" xfId="0" applyNumberFormat="1" applyFill="1"/>
    <xf numFmtId="0" fontId="0" fillId="23" borderId="0" xfId="0" applyNumberFormat="1" applyFill="1"/>
    <xf numFmtId="0" fontId="0" fillId="2" borderId="0" xfId="0" applyNumberFormat="1" applyFill="1"/>
    <xf numFmtId="0" fontId="0" fillId="0" borderId="0" xfId="230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0" fontId="0" fillId="22" borderId="0" xfId="0" applyFill="1"/>
    <xf numFmtId="0" fontId="0" fillId="24" borderId="0" xfId="0" applyFill="1"/>
    <xf numFmtId="0" fontId="0" fillId="25" borderId="0" xfId="0" applyFill="1"/>
    <xf numFmtId="0" fontId="0" fillId="26" borderId="0" xfId="0" applyFill="1"/>
    <xf numFmtId="0" fontId="0" fillId="19" borderId="0" xfId="0" applyNumberFormat="1" applyFill="1"/>
    <xf numFmtId="0" fontId="0" fillId="10" borderId="0" xfId="0" applyNumberFormat="1" applyFill="1"/>
    <xf numFmtId="0" fontId="0" fillId="22" borderId="0" xfId="0" applyNumberFormat="1" applyFill="1"/>
    <xf numFmtId="0" fontId="0" fillId="17" borderId="0" xfId="0" applyNumberFormat="1" applyFill="1"/>
    <xf numFmtId="0" fontId="0" fillId="24" borderId="0" xfId="0" applyNumberFormat="1" applyFill="1"/>
    <xf numFmtId="0" fontId="0" fillId="6" borderId="0" xfId="0" applyNumberFormat="1" applyFill="1"/>
    <xf numFmtId="1" fontId="0" fillId="26" borderId="0" xfId="0" applyNumberFormat="1" applyFill="1"/>
    <xf numFmtId="0" fontId="0" fillId="28" borderId="0" xfId="0" applyFill="1"/>
    <xf numFmtId="0" fontId="0" fillId="28" borderId="0" xfId="0" applyNumberFormat="1" applyFill="1"/>
    <xf numFmtId="0" fontId="0" fillId="25" borderId="0" xfId="0" applyNumberFormat="1" applyFill="1"/>
    <xf numFmtId="0" fontId="0" fillId="26" borderId="0" xfId="0" applyNumberFormat="1" applyFill="1"/>
    <xf numFmtId="0" fontId="5" fillId="27" borderId="1" xfId="275"/>
    <xf numFmtId="1" fontId="5" fillId="27" borderId="1" xfId="275" applyNumberFormat="1"/>
    <xf numFmtId="2" fontId="5" fillId="27" borderId="1" xfId="1" applyNumberFormat="1" applyFont="1" applyFill="1" applyBorder="1"/>
    <xf numFmtId="168" fontId="5" fillId="27" borderId="1" xfId="275" applyNumberFormat="1"/>
    <xf numFmtId="0" fontId="0" fillId="19" borderId="0" xfId="0" applyNumberFormat="1" applyFill="1" applyAlignment="1">
      <alignment horizontal="center"/>
    </xf>
    <xf numFmtId="0" fontId="0" fillId="10" borderId="0" xfId="0" applyNumberFormat="1" applyFill="1" applyAlignment="1">
      <alignment horizontal="center"/>
    </xf>
    <xf numFmtId="0" fontId="0" fillId="22" borderId="0" xfId="0" applyNumberFormat="1" applyFill="1" applyAlignment="1">
      <alignment horizontal="center"/>
    </xf>
    <xf numFmtId="0" fontId="0" fillId="17" borderId="0" xfId="0" applyNumberFormat="1" applyFill="1" applyAlignment="1">
      <alignment horizontal="center"/>
    </xf>
    <xf numFmtId="0" fontId="0" fillId="24" borderId="0" xfId="0" applyNumberFormat="1" applyFill="1" applyAlignment="1">
      <alignment horizontal="center"/>
    </xf>
    <xf numFmtId="0" fontId="0" fillId="6" borderId="0" xfId="0" applyNumberFormat="1" applyFill="1" applyAlignment="1">
      <alignment horizontal="center"/>
    </xf>
    <xf numFmtId="0" fontId="0" fillId="26" borderId="0" xfId="230" applyNumberFormat="1" applyFont="1" applyFill="1" applyAlignment="1">
      <alignment horizontal="center"/>
    </xf>
    <xf numFmtId="0" fontId="0" fillId="6" borderId="0" xfId="230" applyNumberFormat="1" applyFont="1" applyFill="1" applyAlignment="1">
      <alignment horizontal="center"/>
    </xf>
    <xf numFmtId="0" fontId="0" fillId="19" borderId="0" xfId="230" applyNumberFormat="1" applyFont="1" applyFill="1" applyAlignment="1">
      <alignment horizontal="center"/>
    </xf>
    <xf numFmtId="0" fontId="0" fillId="10" borderId="0" xfId="230" applyNumberFormat="1" applyFont="1" applyFill="1" applyAlignment="1">
      <alignment horizontal="center"/>
    </xf>
    <xf numFmtId="0" fontId="0" fillId="22" borderId="0" xfId="230" applyNumberFormat="1" applyFont="1" applyFill="1" applyAlignment="1">
      <alignment horizontal="center"/>
    </xf>
    <xf numFmtId="0" fontId="0" fillId="17" borderId="0" xfId="230" applyNumberFormat="1" applyFont="1" applyFill="1" applyAlignment="1">
      <alignment horizontal="center"/>
    </xf>
    <xf numFmtId="0" fontId="0" fillId="24" borderId="0" xfId="230" applyNumberFormat="1" applyFont="1" applyFill="1" applyAlignment="1">
      <alignment horizontal="center"/>
    </xf>
    <xf numFmtId="0" fontId="0" fillId="28" borderId="0" xfId="230" applyNumberFormat="1" applyFont="1" applyFill="1" applyAlignment="1">
      <alignment horizontal="center"/>
    </xf>
  </cellXfs>
  <cellStyles count="276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Millares" xfId="1" builtinId="3"/>
    <cellStyle name="Millares [0]" xfId="230" builtinId="6"/>
    <cellStyle name="Normal" xfId="0" builtinId="0"/>
    <cellStyle name="Salida" xfId="275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Ca+2</a:t>
            </a:r>
          </a:p>
        </c:rich>
      </c:tx>
      <c:layout>
        <c:manualLayout>
          <c:xMode val="edge"/>
          <c:yMode val="edge"/>
          <c:x val="0.18305652558606733"/>
          <c:y val="4.59302570253237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399552575919682"/>
          <c:y val="5.6517559364117453E-2"/>
          <c:w val="0.78487900186514803"/>
          <c:h val="0.79347091398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 and Ca'!$S$5</c:f>
              <c:strCache>
                <c:ptCount val="1"/>
                <c:pt idx="0">
                  <c:v>0 hrs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'Cu and Ca'!$Z$5:$AE$5</c:f>
                <c:numCache>
                  <c:formatCode>General</c:formatCode>
                  <c:ptCount val="6"/>
                  <c:pt idx="0">
                    <c:v>17966.862614542435</c:v>
                  </c:pt>
                  <c:pt idx="1">
                    <c:v>7491.8060529741251</c:v>
                  </c:pt>
                  <c:pt idx="2">
                    <c:v>3504.3145069796497</c:v>
                  </c:pt>
                  <c:pt idx="3">
                    <c:v>7619.6901285563017</c:v>
                  </c:pt>
                  <c:pt idx="4">
                    <c:v>8819.2183068082431</c:v>
                  </c:pt>
                  <c:pt idx="5">
                    <c:v>2960.824974903147</c:v>
                  </c:pt>
                </c:numCache>
              </c:numRef>
            </c:plus>
            <c:minus>
              <c:numRef>
                <c:f>'Cu and Ca'!$Z$5:$AE$5</c:f>
                <c:numCache>
                  <c:formatCode>General</c:formatCode>
                  <c:ptCount val="6"/>
                  <c:pt idx="0">
                    <c:v>17966.862614542435</c:v>
                  </c:pt>
                  <c:pt idx="1">
                    <c:v>7491.8060529741251</c:v>
                  </c:pt>
                  <c:pt idx="2">
                    <c:v>3504.3145069796497</c:v>
                  </c:pt>
                  <c:pt idx="3">
                    <c:v>7619.6901285563017</c:v>
                  </c:pt>
                  <c:pt idx="4">
                    <c:v>8819.2183068082431</c:v>
                  </c:pt>
                  <c:pt idx="5">
                    <c:v>2960.824974903147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'Cu and Ca'!$T$4:$Y$4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'Cu and Ca'!$T$5:$Y$5</c:f>
              <c:numCache>
                <c:formatCode>0</c:formatCode>
                <c:ptCount val="6"/>
                <c:pt idx="0">
                  <c:v>59209.808977841196</c:v>
                </c:pt>
                <c:pt idx="1">
                  <c:v>52659.940709731585</c:v>
                </c:pt>
                <c:pt idx="2">
                  <c:v>51714.505322336263</c:v>
                </c:pt>
                <c:pt idx="3">
                  <c:v>26586.937582351995</c:v>
                </c:pt>
                <c:pt idx="4">
                  <c:v>35996.803467937207</c:v>
                </c:pt>
                <c:pt idx="5">
                  <c:v>40485.175576329857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6-4A37-BF12-C966CACA8A51}"/>
            </c:ext>
          </c:extLst>
        </c:ser>
        <c:ser>
          <c:idx val="1"/>
          <c:order val="1"/>
          <c:tx>
            <c:strRef>
              <c:f>'Cu and Ca'!$S$6</c:f>
              <c:strCache>
                <c:ptCount val="1"/>
                <c:pt idx="0">
                  <c:v>24 hrs</c:v>
                </c:pt>
              </c:strCache>
            </c:strRef>
          </c:tx>
          <c:spPr>
            <a:pattFill prst="pct6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'Cu and Ca'!$Z$6:$AE$6</c:f>
                <c:numCache>
                  <c:formatCode>General</c:formatCode>
                  <c:ptCount val="6"/>
                  <c:pt idx="0">
                    <c:v>32756.624173161385</c:v>
                  </c:pt>
                  <c:pt idx="1">
                    <c:v>8800.0684626554848</c:v>
                  </c:pt>
                  <c:pt idx="2">
                    <c:v>5582.073632257041</c:v>
                  </c:pt>
                  <c:pt idx="3">
                    <c:v>15532.309193904144</c:v>
                  </c:pt>
                  <c:pt idx="4">
                    <c:v>15415.547185778834</c:v>
                  </c:pt>
                  <c:pt idx="5">
                    <c:v>8053.6714555525023</c:v>
                  </c:pt>
                </c:numCache>
              </c:numRef>
            </c:plus>
            <c:minus>
              <c:numRef>
                <c:f>'Cu and Ca'!$Z$6:$AE$6</c:f>
                <c:numCache>
                  <c:formatCode>General</c:formatCode>
                  <c:ptCount val="6"/>
                  <c:pt idx="0">
                    <c:v>32756.624173161385</c:v>
                  </c:pt>
                  <c:pt idx="1">
                    <c:v>8800.0684626554848</c:v>
                  </c:pt>
                  <c:pt idx="2">
                    <c:v>5582.073632257041</c:v>
                  </c:pt>
                  <c:pt idx="3">
                    <c:v>15532.309193904144</c:v>
                  </c:pt>
                  <c:pt idx="4">
                    <c:v>15415.547185778834</c:v>
                  </c:pt>
                  <c:pt idx="5">
                    <c:v>8053.6714555525023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'Cu and Ca'!$T$4:$Y$4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'Cu and Ca'!$T$6:$Y$6</c:f>
              <c:numCache>
                <c:formatCode>0</c:formatCode>
                <c:ptCount val="6"/>
                <c:pt idx="0">
                  <c:v>88774.424340778423</c:v>
                </c:pt>
                <c:pt idx="1">
                  <c:v>91586.667993558294</c:v>
                </c:pt>
                <c:pt idx="2">
                  <c:v>87908.387533300149</c:v>
                </c:pt>
                <c:pt idx="3">
                  <c:v>73556.175329275371</c:v>
                </c:pt>
                <c:pt idx="4">
                  <c:v>62274.495448242931</c:v>
                </c:pt>
                <c:pt idx="5">
                  <c:v>91106.726996375088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86-4A37-BF12-C966CACA8A51}"/>
            </c:ext>
          </c:extLst>
        </c:ser>
        <c:ser>
          <c:idx val="2"/>
          <c:order val="2"/>
          <c:tx>
            <c:strRef>
              <c:f>'Cu and Ca'!$S$7</c:f>
              <c:strCache>
                <c:ptCount val="1"/>
                <c:pt idx="0">
                  <c:v>48 hrs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'Cu and Ca'!$Z$7:$AE$7</c:f>
                <c:numCache>
                  <c:formatCode>General</c:formatCode>
                  <c:ptCount val="6"/>
                  <c:pt idx="0">
                    <c:v>22069.489931980977</c:v>
                  </c:pt>
                  <c:pt idx="1">
                    <c:v>29128.407119071722</c:v>
                  </c:pt>
                  <c:pt idx="2">
                    <c:v>2714.9117151961359</c:v>
                  </c:pt>
                  <c:pt idx="3">
                    <c:v>18820.568598588245</c:v>
                  </c:pt>
                  <c:pt idx="4">
                    <c:v>40378.900281601564</c:v>
                  </c:pt>
                  <c:pt idx="5">
                    <c:v>17066.824991840887</c:v>
                  </c:pt>
                </c:numCache>
              </c:numRef>
            </c:plus>
            <c:minus>
              <c:numRef>
                <c:f>'Cu and Ca'!$Z$7:$AE$7</c:f>
                <c:numCache>
                  <c:formatCode>General</c:formatCode>
                  <c:ptCount val="6"/>
                  <c:pt idx="0">
                    <c:v>22069.489931980977</c:v>
                  </c:pt>
                  <c:pt idx="1">
                    <c:v>29128.407119071722</c:v>
                  </c:pt>
                  <c:pt idx="2">
                    <c:v>2714.9117151961359</c:v>
                  </c:pt>
                  <c:pt idx="3">
                    <c:v>18820.568598588245</c:v>
                  </c:pt>
                  <c:pt idx="4">
                    <c:v>40378.900281601564</c:v>
                  </c:pt>
                  <c:pt idx="5">
                    <c:v>17066.824991840887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'Cu and Ca'!$T$4:$Y$4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'Cu and Ca'!$T$7:$Y$7</c:f>
              <c:numCache>
                <c:formatCode>0</c:formatCode>
                <c:ptCount val="6"/>
                <c:pt idx="0">
                  <c:v>277724.68086513912</c:v>
                </c:pt>
                <c:pt idx="1">
                  <c:v>240289.94118082986</c:v>
                </c:pt>
                <c:pt idx="2">
                  <c:v>213590.0701276515</c:v>
                </c:pt>
                <c:pt idx="3">
                  <c:v>221906.7720803135</c:v>
                </c:pt>
                <c:pt idx="4">
                  <c:v>178569.82158575096</c:v>
                </c:pt>
                <c:pt idx="5">
                  <c:v>196296.7499765832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86-4A37-BF12-C966CACA8A51}"/>
            </c:ext>
          </c:extLst>
        </c:ser>
        <c:ser>
          <c:idx val="3"/>
          <c:order val="3"/>
          <c:tx>
            <c:strRef>
              <c:f>'Cu and Ca'!$S$8</c:f>
              <c:strCache>
                <c:ptCount val="1"/>
                <c:pt idx="0">
                  <c:v>72 hrs</c:v>
                </c:pt>
              </c:strCache>
            </c:strRef>
          </c:tx>
          <c:spPr>
            <a:pattFill prst="nar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'Cu and Ca'!$Z$8:$AE$8</c:f>
                <c:numCache>
                  <c:formatCode>General</c:formatCode>
                  <c:ptCount val="6"/>
                  <c:pt idx="0">
                    <c:v>41283.276796997234</c:v>
                  </c:pt>
                  <c:pt idx="1">
                    <c:v>19785.728149913863</c:v>
                  </c:pt>
                  <c:pt idx="2">
                    <c:v>11669.345647538248</c:v>
                  </c:pt>
                  <c:pt idx="3">
                    <c:v>12513.982656007394</c:v>
                  </c:pt>
                  <c:pt idx="4">
                    <c:v>75004.195465349112</c:v>
                  </c:pt>
                  <c:pt idx="5">
                    <c:v>73378.036375669384</c:v>
                  </c:pt>
                </c:numCache>
              </c:numRef>
            </c:plus>
            <c:minus>
              <c:numRef>
                <c:f>'Cu and Ca'!$Z$8:$AE$8</c:f>
                <c:numCache>
                  <c:formatCode>General</c:formatCode>
                  <c:ptCount val="6"/>
                  <c:pt idx="0">
                    <c:v>41283.276796997234</c:v>
                  </c:pt>
                  <c:pt idx="1">
                    <c:v>19785.728149913863</c:v>
                  </c:pt>
                  <c:pt idx="2">
                    <c:v>11669.345647538248</c:v>
                  </c:pt>
                  <c:pt idx="3">
                    <c:v>12513.982656007394</c:v>
                  </c:pt>
                  <c:pt idx="4">
                    <c:v>75004.195465349112</c:v>
                  </c:pt>
                  <c:pt idx="5">
                    <c:v>73378.036375669384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'Cu and Ca'!$T$4:$Y$4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'Cu and Ca'!$T$8:$Y$8</c:f>
              <c:numCache>
                <c:formatCode>0</c:formatCode>
                <c:ptCount val="6"/>
                <c:pt idx="0">
                  <c:v>451489.81370917382</c:v>
                </c:pt>
                <c:pt idx="1">
                  <c:v>465590.43021912582</c:v>
                </c:pt>
                <c:pt idx="2">
                  <c:v>404737.93316279683</c:v>
                </c:pt>
                <c:pt idx="3">
                  <c:v>423576.85473271087</c:v>
                </c:pt>
                <c:pt idx="4">
                  <c:v>362427.90644033492</c:v>
                </c:pt>
                <c:pt idx="5">
                  <c:v>399945.55921713682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86-4A37-BF12-C966CACA8A51}"/>
            </c:ext>
          </c:extLst>
        </c:ser>
        <c:ser>
          <c:idx val="4"/>
          <c:order val="4"/>
          <c:tx>
            <c:strRef>
              <c:f>'Cu and Ca'!$S$9</c:f>
              <c:strCache>
                <c:ptCount val="1"/>
                <c:pt idx="0">
                  <c:v>96 hrs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'Cu and Ca'!$Z$9:$AE$9</c:f>
                <c:numCache>
                  <c:formatCode>General</c:formatCode>
                  <c:ptCount val="6"/>
                  <c:pt idx="0">
                    <c:v>16540.013551128042</c:v>
                  </c:pt>
                  <c:pt idx="1">
                    <c:v>17800.724742692804</c:v>
                  </c:pt>
                  <c:pt idx="2">
                    <c:v>20255.093365992569</c:v>
                  </c:pt>
                  <c:pt idx="3">
                    <c:v>22509.720960630086</c:v>
                  </c:pt>
                  <c:pt idx="4">
                    <c:v>54882.221678233596</c:v>
                  </c:pt>
                  <c:pt idx="5">
                    <c:v>55123.612579103537</c:v>
                  </c:pt>
                </c:numCache>
              </c:numRef>
            </c:plus>
            <c:minus>
              <c:numRef>
                <c:f>'Cu and Ca'!$Z$9:$AE$9</c:f>
                <c:numCache>
                  <c:formatCode>General</c:formatCode>
                  <c:ptCount val="6"/>
                  <c:pt idx="0">
                    <c:v>16540.013551128042</c:v>
                  </c:pt>
                  <c:pt idx="1">
                    <c:v>17800.724742692804</c:v>
                  </c:pt>
                  <c:pt idx="2">
                    <c:v>20255.093365992569</c:v>
                  </c:pt>
                  <c:pt idx="3">
                    <c:v>22509.720960630086</c:v>
                  </c:pt>
                  <c:pt idx="4">
                    <c:v>54882.221678233596</c:v>
                  </c:pt>
                  <c:pt idx="5">
                    <c:v>55123.612579103537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'Cu and Ca'!$T$4:$Y$4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'Cu and Ca'!$T$9:$Y$9</c:f>
              <c:numCache>
                <c:formatCode>0</c:formatCode>
                <c:ptCount val="6"/>
                <c:pt idx="0">
                  <c:v>521265.22413130652</c:v>
                </c:pt>
                <c:pt idx="1">
                  <c:v>580992.00250675273</c:v>
                </c:pt>
                <c:pt idx="2">
                  <c:v>495980.18592498038</c:v>
                </c:pt>
                <c:pt idx="3">
                  <c:v>531426.78614830947</c:v>
                </c:pt>
                <c:pt idx="4">
                  <c:v>498563.92325116531</c:v>
                </c:pt>
                <c:pt idx="5">
                  <c:v>542881.19522109849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86-4A37-BF12-C966CACA8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560736"/>
        <c:axId val="424561296"/>
      </c:barChart>
      <c:catAx>
        <c:axId val="424560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Concentración (mg*L-1)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4561296"/>
        <c:crosses val="autoZero"/>
        <c:auto val="1"/>
        <c:lblAlgn val="ctr"/>
        <c:lblOffset val="100"/>
        <c:noMultiLvlLbl val="0"/>
      </c:catAx>
      <c:valAx>
        <c:axId val="4245612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Densidad ceular (cel*ml-1)</a:t>
                </a:r>
              </a:p>
            </c:rich>
          </c:tx>
          <c:layout>
            <c:manualLayout>
              <c:xMode val="edge"/>
              <c:yMode val="edge"/>
              <c:x val="1.9780882598635901E-2"/>
              <c:y val="0.21668793134558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4560736"/>
        <c:crosses val="autoZero"/>
        <c:crossBetween val="between"/>
        <c:majorUnit val="20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6147381875016462"/>
          <c:y val="5.1769679323296403E-2"/>
          <c:w val="0.66295435524418844"/>
          <c:h val="9.59202621805595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(C)</a:t>
            </a:r>
          </a:p>
        </c:rich>
      </c:tx>
      <c:layout>
        <c:manualLayout>
          <c:xMode val="edge"/>
          <c:yMode val="edge"/>
          <c:x val="0.89673516951930266"/>
          <c:y val="3.32685317346101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717765265066475"/>
          <c:y val="5.2380932740557697E-2"/>
          <c:w val="0.81867901347871441"/>
          <c:h val="0.822966223599242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 and Ca'!$S$14</c:f>
              <c:strCache>
                <c:ptCount val="1"/>
                <c:pt idx="0">
                  <c:v>0 hrs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'Cu and Ca'!$Z$14:$AE$14</c:f>
                <c:numCache>
                  <c:formatCode>General</c:formatCode>
                  <c:ptCount val="6"/>
                  <c:pt idx="0">
                    <c:v>6367.5848391050831</c:v>
                  </c:pt>
                  <c:pt idx="1">
                    <c:v>99585.445153326684</c:v>
                  </c:pt>
                  <c:pt idx="2">
                    <c:v>3031.3776687386594</c:v>
                  </c:pt>
                  <c:pt idx="3">
                    <c:v>3369.0091239085732</c:v>
                  </c:pt>
                  <c:pt idx="4">
                    <c:v>7483.3064860868471</c:v>
                  </c:pt>
                  <c:pt idx="5">
                    <c:v>2960.824974903147</c:v>
                  </c:pt>
                </c:numCache>
              </c:numRef>
            </c:plus>
            <c:minus>
              <c:numRef>
                <c:f>'Cu and Ca'!$Z$14:$AE$14</c:f>
                <c:numCache>
                  <c:formatCode>General</c:formatCode>
                  <c:ptCount val="6"/>
                  <c:pt idx="0">
                    <c:v>6367.5848391050831</c:v>
                  </c:pt>
                  <c:pt idx="1">
                    <c:v>99585.445153326684</c:v>
                  </c:pt>
                  <c:pt idx="2">
                    <c:v>3031.3776687386594</c:v>
                  </c:pt>
                  <c:pt idx="3">
                    <c:v>3369.0091239085732</c:v>
                  </c:pt>
                  <c:pt idx="4">
                    <c:v>7483.3064860868471</c:v>
                  </c:pt>
                  <c:pt idx="5">
                    <c:v>2960.824974903147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'Cu and Ca'!$T$13:$Y$13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'Cu and Ca'!$T$14:$Y$14</c:f>
              <c:numCache>
                <c:formatCode>General</c:formatCode>
                <c:ptCount val="6"/>
                <c:pt idx="0">
                  <c:v>52688.665899168132</c:v>
                </c:pt>
                <c:pt idx="1">
                  <c:v>108849.21865703849</c:v>
                </c:pt>
                <c:pt idx="2">
                  <c:v>55333.137083106398</c:v>
                </c:pt>
                <c:pt idx="3">
                  <c:v>59321.933830734386</c:v>
                </c:pt>
                <c:pt idx="4">
                  <c:v>47920.007912371468</c:v>
                </c:pt>
                <c:pt idx="5">
                  <c:v>39973.246913893061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7-4CD6-A9DC-0C238458CE5B}"/>
            </c:ext>
          </c:extLst>
        </c:ser>
        <c:ser>
          <c:idx val="1"/>
          <c:order val="1"/>
          <c:tx>
            <c:strRef>
              <c:f>'Cu and Ca'!$S$15</c:f>
              <c:strCache>
                <c:ptCount val="1"/>
                <c:pt idx="0">
                  <c:v>24 hrs</c:v>
                </c:pt>
              </c:strCache>
            </c:strRef>
          </c:tx>
          <c:spPr>
            <a:pattFill prst="pct6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'Cu and Ca'!$Z$15:$AE$15</c:f>
                <c:numCache>
                  <c:formatCode>General</c:formatCode>
                  <c:ptCount val="6"/>
                  <c:pt idx="0">
                    <c:v>7007.4066923809332</c:v>
                  </c:pt>
                  <c:pt idx="1">
                    <c:v>61846.887842149335</c:v>
                  </c:pt>
                  <c:pt idx="2">
                    <c:v>1428.9213987873998</c:v>
                  </c:pt>
                  <c:pt idx="3">
                    <c:v>3675.8242322334954</c:v>
                  </c:pt>
                  <c:pt idx="4">
                    <c:v>7891.9667738847984</c:v>
                  </c:pt>
                  <c:pt idx="5">
                    <c:v>8053.6714555525023</c:v>
                  </c:pt>
                </c:numCache>
              </c:numRef>
            </c:plus>
            <c:minus>
              <c:numRef>
                <c:f>'Cu and Ca'!$Z$15:$AE$15</c:f>
                <c:numCache>
                  <c:formatCode>General</c:formatCode>
                  <c:ptCount val="6"/>
                  <c:pt idx="0">
                    <c:v>7007.4066923809332</c:v>
                  </c:pt>
                  <c:pt idx="1">
                    <c:v>61846.887842149335</c:v>
                  </c:pt>
                  <c:pt idx="2">
                    <c:v>1428.9213987873998</c:v>
                  </c:pt>
                  <c:pt idx="3">
                    <c:v>3675.8242322334954</c:v>
                  </c:pt>
                  <c:pt idx="4">
                    <c:v>7891.9667738847984</c:v>
                  </c:pt>
                  <c:pt idx="5">
                    <c:v>8053.6714555525023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'Cu and Ca'!$T$13:$Y$13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'Cu and Ca'!$T$15:$Y$15</c:f>
              <c:numCache>
                <c:formatCode>General</c:formatCode>
                <c:ptCount val="6"/>
                <c:pt idx="0">
                  <c:v>94746.568350466667</c:v>
                </c:pt>
                <c:pt idx="1">
                  <c:v>120428.8024859892</c:v>
                </c:pt>
                <c:pt idx="2">
                  <c:v>71756.961922289454</c:v>
                </c:pt>
                <c:pt idx="3">
                  <c:v>72958.274128139834</c:v>
                </c:pt>
                <c:pt idx="4">
                  <c:v>58235.182833108411</c:v>
                </c:pt>
                <c:pt idx="5">
                  <c:v>89096.41880218708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57-4CD6-A9DC-0C238458CE5B}"/>
            </c:ext>
          </c:extLst>
        </c:ser>
        <c:ser>
          <c:idx val="2"/>
          <c:order val="2"/>
          <c:tx>
            <c:strRef>
              <c:f>'Cu and Ca'!$S$16</c:f>
              <c:strCache>
                <c:ptCount val="1"/>
                <c:pt idx="0">
                  <c:v>48 hrs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'Cu and Ca'!$Z$16:$AE$16</c:f>
                <c:numCache>
                  <c:formatCode>General</c:formatCode>
                  <c:ptCount val="6"/>
                  <c:pt idx="0">
                    <c:v>33952.964840178218</c:v>
                  </c:pt>
                  <c:pt idx="1">
                    <c:v>96171.742837133992</c:v>
                  </c:pt>
                  <c:pt idx="2">
                    <c:v>1849.9131469100562</c:v>
                  </c:pt>
                  <c:pt idx="3">
                    <c:v>3855.6896373602845</c:v>
                  </c:pt>
                  <c:pt idx="4">
                    <c:v>4423.5752226719196</c:v>
                  </c:pt>
                  <c:pt idx="5">
                    <c:v>17066.824991840887</c:v>
                  </c:pt>
                </c:numCache>
              </c:numRef>
            </c:plus>
            <c:minus>
              <c:numRef>
                <c:f>'Cu and Ca'!$Z$16:$AE$16</c:f>
                <c:numCache>
                  <c:formatCode>General</c:formatCode>
                  <c:ptCount val="6"/>
                  <c:pt idx="0">
                    <c:v>33952.964840178218</c:v>
                  </c:pt>
                  <c:pt idx="1">
                    <c:v>96171.742837133992</c:v>
                  </c:pt>
                  <c:pt idx="2">
                    <c:v>1849.9131469100562</c:v>
                  </c:pt>
                  <c:pt idx="3">
                    <c:v>3855.6896373602845</c:v>
                  </c:pt>
                  <c:pt idx="4">
                    <c:v>4423.5752226719196</c:v>
                  </c:pt>
                  <c:pt idx="5">
                    <c:v>17066.824991840887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'Cu and Ca'!$T$13:$Y$13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'Cu and Ca'!$T$16:$Y$16</c:f>
              <c:numCache>
                <c:formatCode>General</c:formatCode>
                <c:ptCount val="6"/>
                <c:pt idx="0">
                  <c:v>231106.37630020358</c:v>
                </c:pt>
                <c:pt idx="1">
                  <c:v>193093.45029008249</c:v>
                </c:pt>
                <c:pt idx="2">
                  <c:v>83167.373078185206</c:v>
                </c:pt>
                <c:pt idx="3">
                  <c:v>81984.046495455041</c:v>
                </c:pt>
                <c:pt idx="4">
                  <c:v>63244.350397118789</c:v>
                </c:pt>
                <c:pt idx="5">
                  <c:v>196296.7499765832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57-4CD6-A9DC-0C238458CE5B}"/>
            </c:ext>
          </c:extLst>
        </c:ser>
        <c:ser>
          <c:idx val="3"/>
          <c:order val="3"/>
          <c:tx>
            <c:strRef>
              <c:f>'Cu and Ca'!$S$17</c:f>
              <c:strCache>
                <c:ptCount val="1"/>
                <c:pt idx="0">
                  <c:v>72 hrs</c:v>
                </c:pt>
              </c:strCache>
            </c:strRef>
          </c:tx>
          <c:spPr>
            <a:pattFill prst="nar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057-4CD6-A9DC-0C238458CE5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57-4CD6-A9DC-0C238458CE5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57-4CD6-A9DC-0C238458CE5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57-4CD6-A9DC-0C238458CE5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57-4CD6-A9DC-0C238458CE5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57-4CD6-A9DC-0C238458CE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BarType val="plus"/>
            <c:errValType val="cust"/>
            <c:noEndCap val="0"/>
            <c:plus>
              <c:numRef>
                <c:f>'Cu and Ca'!$Z$17:$AE$17</c:f>
                <c:numCache>
                  <c:formatCode>General</c:formatCode>
                  <c:ptCount val="6"/>
                  <c:pt idx="0">
                    <c:v>34702.861273997056</c:v>
                  </c:pt>
                  <c:pt idx="1">
                    <c:v>61906.262927095377</c:v>
                  </c:pt>
                  <c:pt idx="2">
                    <c:v>5036.5786330614856</c:v>
                  </c:pt>
                  <c:pt idx="3">
                    <c:v>8291.7254343030654</c:v>
                  </c:pt>
                  <c:pt idx="4">
                    <c:v>2898.1914833622909</c:v>
                  </c:pt>
                  <c:pt idx="5">
                    <c:v>73378.036375669384</c:v>
                  </c:pt>
                </c:numCache>
              </c:numRef>
            </c:plus>
            <c:minus>
              <c:numRef>
                <c:f>'Cu and Ca'!$Z$17:$AE$17</c:f>
                <c:numCache>
                  <c:formatCode>General</c:formatCode>
                  <c:ptCount val="6"/>
                  <c:pt idx="0">
                    <c:v>34702.861273997056</c:v>
                  </c:pt>
                  <c:pt idx="1">
                    <c:v>61906.262927095377</c:v>
                  </c:pt>
                  <c:pt idx="2">
                    <c:v>5036.5786330614856</c:v>
                  </c:pt>
                  <c:pt idx="3">
                    <c:v>8291.7254343030654</c:v>
                  </c:pt>
                  <c:pt idx="4">
                    <c:v>2898.1914833622909</c:v>
                  </c:pt>
                  <c:pt idx="5">
                    <c:v>73378.036375669384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'Cu and Ca'!$T$13:$Y$13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'Cu and Ca'!$T$17:$Y$17</c:f>
              <c:numCache>
                <c:formatCode>General</c:formatCode>
                <c:ptCount val="6"/>
                <c:pt idx="0">
                  <c:v>483740.28679208492</c:v>
                </c:pt>
                <c:pt idx="1">
                  <c:v>340003.01637343713</c:v>
                </c:pt>
                <c:pt idx="2">
                  <c:v>127175.26642667186</c:v>
                </c:pt>
                <c:pt idx="3">
                  <c:v>115517.81724141772</c:v>
                </c:pt>
                <c:pt idx="4">
                  <c:v>88739.408733913457</c:v>
                </c:pt>
                <c:pt idx="5">
                  <c:v>399945.55921713682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057-4CD6-A9DC-0C238458CE5B}"/>
            </c:ext>
          </c:extLst>
        </c:ser>
        <c:ser>
          <c:idx val="4"/>
          <c:order val="4"/>
          <c:tx>
            <c:strRef>
              <c:f>'Cu and Ca'!$S$18</c:f>
              <c:strCache>
                <c:ptCount val="1"/>
                <c:pt idx="0">
                  <c:v>96 hrs</c:v>
                </c:pt>
              </c:strCache>
            </c:strRef>
          </c:tx>
          <c:spPr>
            <a:pattFill prst="dashVer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4486421411698558E-3"/>
                  <c:y val="-2.49513988009575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057-4CD6-A9DC-0C238458CE5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57-4CD6-A9DC-0C238458CE5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57-4CD6-A9DC-0C238458CE5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57-4CD6-A9DC-0C238458CE5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057-4CD6-A9DC-0C238458CE5B}"/>
                </c:ext>
              </c:extLst>
            </c:dLbl>
            <c:dLbl>
              <c:idx val="5"/>
              <c:layout>
                <c:manualLayout>
                  <c:x val="-0.74193856877445263"/>
                  <c:y val="-0.112281294604309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Cu+2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057-4CD6-A9DC-0C238458CE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plus"/>
            <c:errValType val="cust"/>
            <c:noEndCap val="0"/>
            <c:plus>
              <c:numRef>
                <c:f>'Cu and Ca'!$Z$18:$AE$18</c:f>
                <c:numCache>
                  <c:formatCode>General</c:formatCode>
                  <c:ptCount val="6"/>
                  <c:pt idx="0">
                    <c:v>52863.106991086555</c:v>
                  </c:pt>
                  <c:pt idx="1">
                    <c:v>21277.416886430452</c:v>
                  </c:pt>
                  <c:pt idx="2">
                    <c:v>14710.305032743316</c:v>
                  </c:pt>
                  <c:pt idx="3">
                    <c:v>9300.6518131783941</c:v>
                  </c:pt>
                  <c:pt idx="4">
                    <c:v>5445.0694823555141</c:v>
                  </c:pt>
                  <c:pt idx="5">
                    <c:v>55123.612579103537</c:v>
                  </c:pt>
                </c:numCache>
              </c:numRef>
            </c:plus>
            <c:minus>
              <c:numRef>
                <c:f>'Cu and Ca'!$Z$18:$AE$18</c:f>
                <c:numCache>
                  <c:formatCode>General</c:formatCode>
                  <c:ptCount val="6"/>
                  <c:pt idx="0">
                    <c:v>52863.106991086555</c:v>
                  </c:pt>
                  <c:pt idx="1">
                    <c:v>21277.416886430452</c:v>
                  </c:pt>
                  <c:pt idx="2">
                    <c:v>14710.305032743316</c:v>
                  </c:pt>
                  <c:pt idx="3">
                    <c:v>9300.6518131783941</c:v>
                  </c:pt>
                  <c:pt idx="4">
                    <c:v>5445.0694823555141</c:v>
                  </c:pt>
                  <c:pt idx="5">
                    <c:v>55123.612579103537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'Cu and Ca'!$T$13:$Y$13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'Cu and Ca'!$T$18:$Y$18</c:f>
              <c:numCache>
                <c:formatCode>General</c:formatCode>
                <c:ptCount val="6"/>
                <c:pt idx="0">
                  <c:v>557093.43951144803</c:v>
                </c:pt>
                <c:pt idx="1">
                  <c:v>466833.50001512846</c:v>
                </c:pt>
                <c:pt idx="2">
                  <c:v>183600.47178290441</c:v>
                </c:pt>
                <c:pt idx="3">
                  <c:v>157945.56613311562</c:v>
                </c:pt>
                <c:pt idx="4">
                  <c:v>136710.68862406671</c:v>
                </c:pt>
                <c:pt idx="5">
                  <c:v>542881.19522109849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057-4CD6-A9DC-0C238458C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4391952"/>
        <c:axId val="464392512"/>
      </c:barChart>
      <c:catAx>
        <c:axId val="464391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Concentración</a:t>
                </a:r>
                <a:r>
                  <a:rPr lang="es-CL" baseline="0"/>
                  <a:t> (mg*L-1)</a:t>
                </a:r>
                <a:endParaRPr lang="es-C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64392512"/>
        <c:crosses val="autoZero"/>
        <c:auto val="1"/>
        <c:lblAlgn val="ctr"/>
        <c:lblOffset val="100"/>
        <c:noMultiLvlLbl val="0"/>
      </c:catAx>
      <c:valAx>
        <c:axId val="4643925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Densidad celular (cel*ml-1)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64391952"/>
        <c:crosses val="autoZero"/>
        <c:crossBetween val="between"/>
        <c:majorUnit val="20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5746700888529328"/>
          <c:y val="3.0626695966550717E-2"/>
          <c:w val="0.61945054784029774"/>
          <c:h val="9.5552069345241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(D)</a:t>
            </a:r>
          </a:p>
        </c:rich>
      </c:tx>
      <c:layout>
        <c:manualLayout>
          <c:xMode val="edge"/>
          <c:yMode val="edge"/>
          <c:x val="0.9112140499632001"/>
          <c:y val="3.783695210369623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404971497714393"/>
          <c:y val="3.4709976995643856E-2"/>
          <c:w val="0.80536482987310598"/>
          <c:h val="0.7851698745990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Fe!$AC$5</c:f>
              <c:strCache>
                <c:ptCount val="1"/>
                <c:pt idx="0">
                  <c:v>0 hrs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Fe!$AQ$5:$AV$5</c:f>
                <c:numCache>
                  <c:formatCode>General</c:formatCode>
                  <c:ptCount val="6"/>
                  <c:pt idx="0">
                    <c:v>14927.94792144012</c:v>
                  </c:pt>
                  <c:pt idx="1">
                    <c:v>4537.8801553139747</c:v>
                  </c:pt>
                  <c:pt idx="2">
                    <c:v>5048.1440764041436</c:v>
                  </c:pt>
                  <c:pt idx="3">
                    <c:v>3094.7701365256612</c:v>
                  </c:pt>
                  <c:pt idx="4">
                    <c:v>2642.8887087213334</c:v>
                  </c:pt>
                  <c:pt idx="5">
                    <c:v>3986.7252369026869</c:v>
                  </c:pt>
                </c:numCache>
              </c:numRef>
            </c:plus>
            <c:minus>
              <c:numRef>
                <c:f>Fe!$AQ$5:$AV$5</c:f>
                <c:numCache>
                  <c:formatCode>General</c:formatCode>
                  <c:ptCount val="6"/>
                  <c:pt idx="0">
                    <c:v>14927.94792144012</c:v>
                  </c:pt>
                  <c:pt idx="1">
                    <c:v>4537.8801553139747</c:v>
                  </c:pt>
                  <c:pt idx="2">
                    <c:v>5048.1440764041436</c:v>
                  </c:pt>
                  <c:pt idx="3">
                    <c:v>3094.7701365256612</c:v>
                  </c:pt>
                  <c:pt idx="4">
                    <c:v>2642.8887087213334</c:v>
                  </c:pt>
                  <c:pt idx="5">
                    <c:v>3986.7252369026869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Fe!$AD$4:$AI$4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Fe!$AD$5:$AI$5</c:f>
              <c:numCache>
                <c:formatCode>0</c:formatCode>
                <c:ptCount val="6"/>
                <c:pt idx="0">
                  <c:v>17669.334491027323</c:v>
                </c:pt>
                <c:pt idx="1">
                  <c:v>23160.770891725595</c:v>
                </c:pt>
                <c:pt idx="2">
                  <c:v>18137.692298855713</c:v>
                </c:pt>
                <c:pt idx="3">
                  <c:v>18124.337851171054</c:v>
                </c:pt>
                <c:pt idx="4">
                  <c:v>17432.46544476827</c:v>
                </c:pt>
                <c:pt idx="5">
                  <c:v>16119.129900830128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A-4714-95FC-2240E3FE9961}"/>
            </c:ext>
          </c:extLst>
        </c:ser>
        <c:ser>
          <c:idx val="1"/>
          <c:order val="1"/>
          <c:tx>
            <c:strRef>
              <c:f>Fe!$AC$6</c:f>
              <c:strCache>
                <c:ptCount val="1"/>
                <c:pt idx="0">
                  <c:v>24 hrs</c:v>
                </c:pt>
              </c:strCache>
            </c:strRef>
          </c:tx>
          <c:spPr>
            <a:pattFill prst="pct6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Fe!$AQ$6:$AV$6</c:f>
                <c:numCache>
                  <c:formatCode>General</c:formatCode>
                  <c:ptCount val="6"/>
                  <c:pt idx="0">
                    <c:v>4946.9233445995269</c:v>
                  </c:pt>
                  <c:pt idx="1">
                    <c:v>10242.896359785056</c:v>
                  </c:pt>
                  <c:pt idx="2">
                    <c:v>10968.512445123015</c:v>
                  </c:pt>
                  <c:pt idx="3">
                    <c:v>8430.6470842285944</c:v>
                  </c:pt>
                  <c:pt idx="4">
                    <c:v>4456.0429857524714</c:v>
                  </c:pt>
                  <c:pt idx="5">
                    <c:v>3027.2826055262735</c:v>
                  </c:pt>
                </c:numCache>
              </c:numRef>
            </c:plus>
            <c:minus>
              <c:numRef>
                <c:f>Fe!$AQ$6:$AV$6</c:f>
                <c:numCache>
                  <c:formatCode>General</c:formatCode>
                  <c:ptCount val="6"/>
                  <c:pt idx="0">
                    <c:v>4946.9233445995269</c:v>
                  </c:pt>
                  <c:pt idx="1">
                    <c:v>10242.896359785056</c:v>
                  </c:pt>
                  <c:pt idx="2">
                    <c:v>10968.512445123015</c:v>
                  </c:pt>
                  <c:pt idx="3">
                    <c:v>8430.6470842285944</c:v>
                  </c:pt>
                  <c:pt idx="4">
                    <c:v>4456.0429857524714</c:v>
                  </c:pt>
                  <c:pt idx="5">
                    <c:v>3027.2826055262735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Fe!$AD$4:$AI$4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Fe!$AD$6:$AI$6</c:f>
              <c:numCache>
                <c:formatCode>General</c:formatCode>
                <c:ptCount val="6"/>
                <c:pt idx="0">
                  <c:v>44899.231846099865</c:v>
                </c:pt>
                <c:pt idx="1">
                  <c:v>44046.640499580128</c:v>
                </c:pt>
                <c:pt idx="2">
                  <c:v>39982.750799991059</c:v>
                </c:pt>
                <c:pt idx="3">
                  <c:v>36075.676971274253</c:v>
                </c:pt>
                <c:pt idx="4">
                  <c:v>39354.44066385254</c:v>
                </c:pt>
                <c:pt idx="5">
                  <c:v>34946.457779857847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9A-4714-95FC-2240E3FE9961}"/>
            </c:ext>
          </c:extLst>
        </c:ser>
        <c:ser>
          <c:idx val="2"/>
          <c:order val="2"/>
          <c:tx>
            <c:strRef>
              <c:f>Fe!$AC$7</c:f>
              <c:strCache>
                <c:ptCount val="1"/>
                <c:pt idx="0">
                  <c:v>48 hrs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F9A-4714-95FC-2240E3FE996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9A-4714-95FC-2240E3FE996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9A-4714-95FC-2240E3FE996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9A-4714-95FC-2240E3FE996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9A-4714-95FC-2240E3FE996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9A-4714-95FC-2240E3FE996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BarType val="plus"/>
            <c:errValType val="cust"/>
            <c:noEndCap val="0"/>
            <c:plus>
              <c:numRef>
                <c:f>Fe!$AQ$7:$AV$7</c:f>
                <c:numCache>
                  <c:formatCode>General</c:formatCode>
                  <c:ptCount val="6"/>
                  <c:pt idx="0">
                    <c:v>14365.240763056499</c:v>
                  </c:pt>
                  <c:pt idx="1">
                    <c:v>5438.5940512238949</c:v>
                  </c:pt>
                  <c:pt idx="2">
                    <c:v>14798.109617027303</c:v>
                  </c:pt>
                  <c:pt idx="3">
                    <c:v>19874.505904930978</c:v>
                  </c:pt>
                  <c:pt idx="4">
                    <c:v>4776.4701234280174</c:v>
                  </c:pt>
                  <c:pt idx="5">
                    <c:v>14152.655440681812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Fe!$AD$4:$AI$4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Fe!$AD$7:$AI$7</c:f>
              <c:numCache>
                <c:formatCode>General</c:formatCode>
                <c:ptCount val="6"/>
                <c:pt idx="0">
                  <c:v>161032.10979128748</c:v>
                </c:pt>
                <c:pt idx="1">
                  <c:v>148544.88558716985</c:v>
                </c:pt>
                <c:pt idx="2">
                  <c:v>118044.25821119304</c:v>
                </c:pt>
                <c:pt idx="3">
                  <c:v>106553.98640798985</c:v>
                </c:pt>
                <c:pt idx="4">
                  <c:v>142956.75458400935</c:v>
                </c:pt>
                <c:pt idx="5">
                  <c:v>109340.93537165585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9A-4714-95FC-2240E3FE9961}"/>
            </c:ext>
          </c:extLst>
        </c:ser>
        <c:ser>
          <c:idx val="3"/>
          <c:order val="3"/>
          <c:tx>
            <c:strRef>
              <c:f>Fe!$AC$8</c:f>
              <c:strCache>
                <c:ptCount val="1"/>
                <c:pt idx="0">
                  <c:v>72 hrs</c:v>
                </c:pt>
              </c:strCache>
            </c:strRef>
          </c:tx>
          <c:spPr>
            <a:pattFill prst="nar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F9A-4714-95FC-2240E3FE996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F9A-4714-95FC-2240E3FE996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F9A-4714-95FC-2240E3FE996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F9A-4714-95FC-2240E3FE996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F9A-4714-95FC-2240E3FE996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F9A-4714-95FC-2240E3FE996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BarType val="plus"/>
            <c:errValType val="cust"/>
            <c:noEndCap val="0"/>
            <c:plus>
              <c:numRef>
                <c:f>Fe!$AQ$8:$AV$8</c:f>
                <c:numCache>
                  <c:formatCode>General</c:formatCode>
                  <c:ptCount val="6"/>
                  <c:pt idx="0">
                    <c:v>41670.978500098063</c:v>
                  </c:pt>
                  <c:pt idx="1">
                    <c:v>16310.811690881272</c:v>
                  </c:pt>
                  <c:pt idx="2">
                    <c:v>15288.690102190985</c:v>
                  </c:pt>
                  <c:pt idx="3">
                    <c:v>47959.591615160993</c:v>
                  </c:pt>
                  <c:pt idx="4">
                    <c:v>10689.18263834489</c:v>
                  </c:pt>
                  <c:pt idx="5">
                    <c:v>34458.333240818647</c:v>
                  </c:pt>
                </c:numCache>
              </c:numRef>
            </c:plus>
            <c:minus>
              <c:numRef>
                <c:f>Fe!$AQ$8:$AV$8</c:f>
                <c:numCache>
                  <c:formatCode>General</c:formatCode>
                  <c:ptCount val="6"/>
                  <c:pt idx="0">
                    <c:v>41670.978500098063</c:v>
                  </c:pt>
                  <c:pt idx="1">
                    <c:v>16310.811690881272</c:v>
                  </c:pt>
                  <c:pt idx="2">
                    <c:v>15288.690102190985</c:v>
                  </c:pt>
                  <c:pt idx="3">
                    <c:v>47959.591615160993</c:v>
                  </c:pt>
                  <c:pt idx="4">
                    <c:v>10689.18263834489</c:v>
                  </c:pt>
                  <c:pt idx="5">
                    <c:v>34458.333240818647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Fe!$AD$4:$AI$4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Fe!$AD$8:$AI$8</c:f>
              <c:numCache>
                <c:formatCode>General</c:formatCode>
                <c:ptCount val="6"/>
                <c:pt idx="0">
                  <c:v>343191.92546113534</c:v>
                </c:pt>
                <c:pt idx="1">
                  <c:v>310980.35005127068</c:v>
                </c:pt>
                <c:pt idx="2">
                  <c:v>236290.71991283353</c:v>
                </c:pt>
                <c:pt idx="3">
                  <c:v>223770.18485048076</c:v>
                </c:pt>
                <c:pt idx="4">
                  <c:v>278390.66699614795</c:v>
                </c:pt>
                <c:pt idx="5">
                  <c:v>253789.81757560381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F9A-4714-95FC-2240E3FE9961}"/>
            </c:ext>
          </c:extLst>
        </c:ser>
        <c:ser>
          <c:idx val="4"/>
          <c:order val="4"/>
          <c:tx>
            <c:strRef>
              <c:f>Fe!$AC$9</c:f>
              <c:strCache>
                <c:ptCount val="1"/>
                <c:pt idx="0">
                  <c:v>96 hrs</c:v>
                </c:pt>
              </c:strCache>
            </c:strRef>
          </c:tx>
          <c:spPr>
            <a:pattFill prst="dashVer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F9A-4714-95FC-2240E3FE996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F9A-4714-95FC-2240E3FE996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F9A-4714-95FC-2240E3FE996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F9A-4714-95FC-2240E3FE996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F9A-4714-95FC-2240E3FE996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F9A-4714-95FC-2240E3FE996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BarType val="plus"/>
            <c:errValType val="cust"/>
            <c:noEndCap val="0"/>
            <c:plus>
              <c:numRef>
                <c:f>Fe!$AQ$9:$AV$9</c:f>
                <c:numCache>
                  <c:formatCode>General</c:formatCode>
                  <c:ptCount val="6"/>
                  <c:pt idx="0">
                    <c:v>17100.899652834523</c:v>
                  </c:pt>
                  <c:pt idx="1">
                    <c:v>23431.826601365741</c:v>
                  </c:pt>
                  <c:pt idx="2">
                    <c:v>18353.335350952264</c:v>
                  </c:pt>
                  <c:pt idx="3">
                    <c:v>64211.554906550169</c:v>
                  </c:pt>
                  <c:pt idx="4">
                    <c:v>17171.091705603711</c:v>
                  </c:pt>
                  <c:pt idx="5">
                    <c:v>42618.587475564491</c:v>
                  </c:pt>
                </c:numCache>
              </c:numRef>
            </c:plus>
            <c:minus>
              <c:numRef>
                <c:f>Fe!$AQ$9:$AV$9</c:f>
                <c:numCache>
                  <c:formatCode>General</c:formatCode>
                  <c:ptCount val="6"/>
                  <c:pt idx="0">
                    <c:v>17100.899652834523</c:v>
                  </c:pt>
                  <c:pt idx="1">
                    <c:v>23431.826601365741</c:v>
                  </c:pt>
                  <c:pt idx="2">
                    <c:v>18353.335350952264</c:v>
                  </c:pt>
                  <c:pt idx="3">
                    <c:v>64211.554906550169</c:v>
                  </c:pt>
                  <c:pt idx="4">
                    <c:v>17171.091705603711</c:v>
                  </c:pt>
                  <c:pt idx="5">
                    <c:v>42618.587475564491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Fe!$AD$4:$AI$4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Fe!$AD$9:$AI$9</c:f>
              <c:numCache>
                <c:formatCode>General</c:formatCode>
                <c:ptCount val="6"/>
                <c:pt idx="0">
                  <c:v>514794.62492422445</c:v>
                </c:pt>
                <c:pt idx="1">
                  <c:v>507214.83294648689</c:v>
                </c:pt>
                <c:pt idx="2">
                  <c:v>391774.52050878771</c:v>
                </c:pt>
                <c:pt idx="3">
                  <c:v>372359.53742295562</c:v>
                </c:pt>
                <c:pt idx="4">
                  <c:v>415607.62745762954</c:v>
                </c:pt>
                <c:pt idx="5">
                  <c:v>382551.84092346189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F9A-4714-95FC-2240E3FE9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403152"/>
        <c:axId val="464018736"/>
      </c:barChart>
      <c:catAx>
        <c:axId val="464403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Concentración (mg*L-1)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64018736"/>
        <c:crosses val="autoZero"/>
        <c:auto val="1"/>
        <c:lblAlgn val="ctr"/>
        <c:lblOffset val="100"/>
        <c:noMultiLvlLbl val="0"/>
      </c:catAx>
      <c:valAx>
        <c:axId val="4640187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Densidad celular (cel*ml-1)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6440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4355501853256376"/>
          <c:y val="6.1064754815273542E-2"/>
          <c:w val="0.54788926332017918"/>
          <c:h val="0.1004236972533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Zinc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49631849116199"/>
          <c:y val="6.6017399465715901E-2"/>
          <c:w val="0.836442679178377"/>
          <c:h val="0.81896839202726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Zn!$AJ$9</c:f>
              <c:strCache>
                <c:ptCount val="1"/>
                <c:pt idx="0">
                  <c:v>0 hrs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Zn!$AW$9:$BB$9</c:f>
                <c:numCache>
                  <c:formatCode>General</c:formatCode>
                  <c:ptCount val="6"/>
                  <c:pt idx="0">
                    <c:v>5111.1128425689467</c:v>
                  </c:pt>
                  <c:pt idx="1">
                    <c:v>4418.0341131188588</c:v>
                  </c:pt>
                  <c:pt idx="2">
                    <c:v>1189.9983394072317</c:v>
                  </c:pt>
                  <c:pt idx="3">
                    <c:v>3412.5412715672578</c:v>
                  </c:pt>
                  <c:pt idx="4">
                    <c:v>2897.5345751761147</c:v>
                  </c:pt>
                  <c:pt idx="5">
                    <c:v>438.81773709422163</c:v>
                  </c:pt>
                </c:numCache>
              </c:numRef>
            </c:plus>
            <c:minus>
              <c:numRef>
                <c:f>Zn!$AW$9:$BB$9</c:f>
                <c:numCache>
                  <c:formatCode>General</c:formatCode>
                  <c:ptCount val="6"/>
                  <c:pt idx="0">
                    <c:v>5111.1128425689467</c:v>
                  </c:pt>
                  <c:pt idx="1">
                    <c:v>4418.0341131188588</c:v>
                  </c:pt>
                  <c:pt idx="2">
                    <c:v>1189.9983394072317</c:v>
                  </c:pt>
                  <c:pt idx="3">
                    <c:v>3412.5412715672578</c:v>
                  </c:pt>
                  <c:pt idx="4">
                    <c:v>2897.5345751761147</c:v>
                  </c:pt>
                  <c:pt idx="5">
                    <c:v>438.81773709422163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Zn!$AK$8:$AP$8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Zn!$AK$9:$AP$9</c:f>
              <c:numCache>
                <c:formatCode>0</c:formatCode>
                <c:ptCount val="6"/>
                <c:pt idx="0">
                  <c:v>12468.632992675055</c:v>
                </c:pt>
                <c:pt idx="1">
                  <c:v>18937.411934279982</c:v>
                </c:pt>
                <c:pt idx="2">
                  <c:v>13219.751539854544</c:v>
                </c:pt>
                <c:pt idx="3">
                  <c:v>19552.399127328674</c:v>
                </c:pt>
                <c:pt idx="4">
                  <c:v>27173.269596174796</c:v>
                </c:pt>
                <c:pt idx="5">
                  <c:v>28076.481825517076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8-480F-9D8E-2086EAF6AFEB}"/>
            </c:ext>
          </c:extLst>
        </c:ser>
        <c:ser>
          <c:idx val="1"/>
          <c:order val="1"/>
          <c:tx>
            <c:strRef>
              <c:f>Zn!$AJ$10</c:f>
              <c:strCache>
                <c:ptCount val="1"/>
                <c:pt idx="0">
                  <c:v>24 hrs</c:v>
                </c:pt>
              </c:strCache>
            </c:strRef>
          </c:tx>
          <c:spPr>
            <a:pattFill prst="pct6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Zn!$AW$10:$BB$10</c:f>
                <c:numCache>
                  <c:formatCode>General</c:formatCode>
                  <c:ptCount val="6"/>
                  <c:pt idx="0">
                    <c:v>24939.243196148058</c:v>
                  </c:pt>
                  <c:pt idx="1">
                    <c:v>2149.8235553230006</c:v>
                  </c:pt>
                  <c:pt idx="2">
                    <c:v>4272.8037600441958</c:v>
                  </c:pt>
                  <c:pt idx="3">
                    <c:v>9219.4505237309859</c:v>
                  </c:pt>
                  <c:pt idx="4">
                    <c:v>7838.5481838488813</c:v>
                  </c:pt>
                  <c:pt idx="5">
                    <c:v>17509.352814416961</c:v>
                  </c:pt>
                </c:numCache>
              </c:numRef>
            </c:plus>
            <c:minus>
              <c:numRef>
                <c:f>Zn!$AW$10:$BB$10</c:f>
                <c:numCache>
                  <c:formatCode>General</c:formatCode>
                  <c:ptCount val="6"/>
                  <c:pt idx="0">
                    <c:v>24939.243196148058</c:v>
                  </c:pt>
                  <c:pt idx="1">
                    <c:v>2149.8235553230006</c:v>
                  </c:pt>
                  <c:pt idx="2">
                    <c:v>4272.8037600441958</c:v>
                  </c:pt>
                  <c:pt idx="3">
                    <c:v>9219.4505237309859</c:v>
                  </c:pt>
                  <c:pt idx="4">
                    <c:v>7838.5481838488813</c:v>
                  </c:pt>
                  <c:pt idx="5">
                    <c:v>17509.352814416961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Zn!$AK$8:$AP$8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Zn!$AK$10:$AP$10</c:f>
              <c:numCache>
                <c:formatCode>0</c:formatCode>
                <c:ptCount val="6"/>
                <c:pt idx="0">
                  <c:v>37326.188852670661</c:v>
                </c:pt>
                <c:pt idx="1">
                  <c:v>44262.835530629338</c:v>
                </c:pt>
                <c:pt idx="2">
                  <c:v>32422.362152139875</c:v>
                </c:pt>
                <c:pt idx="3">
                  <c:v>54002.498515601997</c:v>
                </c:pt>
                <c:pt idx="4">
                  <c:v>69145.483050127878</c:v>
                </c:pt>
                <c:pt idx="5">
                  <c:v>81432.94712015026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08-480F-9D8E-2086EAF6AFEB}"/>
            </c:ext>
          </c:extLst>
        </c:ser>
        <c:ser>
          <c:idx val="2"/>
          <c:order val="2"/>
          <c:tx>
            <c:strRef>
              <c:f>Zn!$AJ$11</c:f>
              <c:strCache>
                <c:ptCount val="1"/>
                <c:pt idx="0">
                  <c:v>48 hrs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Zn!$AW$11:$BB$11</c:f>
                <c:numCache>
                  <c:formatCode>General</c:formatCode>
                  <c:ptCount val="6"/>
                  <c:pt idx="0">
                    <c:v>30599.162102090162</c:v>
                  </c:pt>
                  <c:pt idx="1">
                    <c:v>17090.664767848441</c:v>
                  </c:pt>
                  <c:pt idx="2">
                    <c:v>4928.5419167292812</c:v>
                  </c:pt>
                  <c:pt idx="3">
                    <c:v>25768.786353268621</c:v>
                  </c:pt>
                  <c:pt idx="4">
                    <c:v>22039.353797452506</c:v>
                  </c:pt>
                  <c:pt idx="5">
                    <c:v>41635.584693059442</c:v>
                  </c:pt>
                </c:numCache>
              </c:numRef>
            </c:plus>
            <c:minus>
              <c:numRef>
                <c:f>Zn!$AW$11:$BB$11</c:f>
                <c:numCache>
                  <c:formatCode>General</c:formatCode>
                  <c:ptCount val="6"/>
                  <c:pt idx="0">
                    <c:v>30599.162102090162</c:v>
                  </c:pt>
                  <c:pt idx="1">
                    <c:v>17090.664767848441</c:v>
                  </c:pt>
                  <c:pt idx="2">
                    <c:v>4928.5419167292812</c:v>
                  </c:pt>
                  <c:pt idx="3">
                    <c:v>25768.786353268621</c:v>
                  </c:pt>
                  <c:pt idx="4">
                    <c:v>22039.353797452506</c:v>
                  </c:pt>
                  <c:pt idx="5">
                    <c:v>41635.584693059442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Zn!$AK$8:$AP$8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Zn!$AK$11:$AP$11</c:f>
              <c:numCache>
                <c:formatCode>0</c:formatCode>
                <c:ptCount val="6"/>
                <c:pt idx="0">
                  <c:v>156287.1852659068</c:v>
                </c:pt>
                <c:pt idx="1">
                  <c:v>129654.90557061657</c:v>
                </c:pt>
                <c:pt idx="2">
                  <c:v>122273.5715370559</c:v>
                </c:pt>
                <c:pt idx="3">
                  <c:v>141245.82755318467</c:v>
                </c:pt>
                <c:pt idx="4">
                  <c:v>186867.24272639543</c:v>
                </c:pt>
                <c:pt idx="5">
                  <c:v>216191.04396770254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08-480F-9D8E-2086EAF6AFEB}"/>
            </c:ext>
          </c:extLst>
        </c:ser>
        <c:ser>
          <c:idx val="3"/>
          <c:order val="3"/>
          <c:tx>
            <c:strRef>
              <c:f>Zn!$AJ$12</c:f>
              <c:strCache>
                <c:ptCount val="1"/>
                <c:pt idx="0">
                  <c:v>72 hrs</c:v>
                </c:pt>
              </c:strCache>
            </c:strRef>
          </c:tx>
          <c:spPr>
            <a:pattFill prst="nar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Zn!$AW$12:$BB$12</c:f>
                <c:numCache>
                  <c:formatCode>General</c:formatCode>
                  <c:ptCount val="6"/>
                  <c:pt idx="0">
                    <c:v>44943.772748482334</c:v>
                  </c:pt>
                  <c:pt idx="1">
                    <c:v>33948.279350650184</c:v>
                  </c:pt>
                  <c:pt idx="2">
                    <c:v>5876.1060764822296</c:v>
                  </c:pt>
                  <c:pt idx="3">
                    <c:v>32597.387624608127</c:v>
                  </c:pt>
                  <c:pt idx="4">
                    <c:v>53530.948870449727</c:v>
                  </c:pt>
                  <c:pt idx="5">
                    <c:v>65221.410929598278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Zn!$AK$8:$AP$8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Zn!$AK$12:$AP$12</c:f>
              <c:numCache>
                <c:formatCode>0</c:formatCode>
                <c:ptCount val="6"/>
                <c:pt idx="0">
                  <c:v>292235.78474278247</c:v>
                </c:pt>
                <c:pt idx="1">
                  <c:v>297105.37294978672</c:v>
                </c:pt>
                <c:pt idx="2">
                  <c:v>192345.62222280441</c:v>
                </c:pt>
                <c:pt idx="3">
                  <c:v>300849.85506525129</c:v>
                </c:pt>
                <c:pt idx="4">
                  <c:v>342317.35440897674</c:v>
                </c:pt>
                <c:pt idx="5">
                  <c:v>408803.33858344681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08-480F-9D8E-2086EAF6AFEB}"/>
            </c:ext>
          </c:extLst>
        </c:ser>
        <c:ser>
          <c:idx val="4"/>
          <c:order val="4"/>
          <c:tx>
            <c:strRef>
              <c:f>Zn!$AJ$13</c:f>
              <c:strCache>
                <c:ptCount val="1"/>
                <c:pt idx="0">
                  <c:v>96 hrs</c:v>
                </c:pt>
              </c:strCache>
            </c:strRef>
          </c:tx>
          <c:spPr>
            <a:pattFill prst="sm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Zn!$AW$13:$BB$13</c:f>
                <c:numCache>
                  <c:formatCode>General</c:formatCode>
                  <c:ptCount val="6"/>
                  <c:pt idx="0">
                    <c:v>100362.25169932756</c:v>
                  </c:pt>
                  <c:pt idx="1">
                    <c:v>35666.210169093029</c:v>
                  </c:pt>
                  <c:pt idx="2">
                    <c:v>34565.920327157262</c:v>
                  </c:pt>
                  <c:pt idx="3">
                    <c:v>18382.848793219804</c:v>
                  </c:pt>
                  <c:pt idx="4">
                    <c:v>39203.866099953622</c:v>
                  </c:pt>
                  <c:pt idx="5">
                    <c:v>76447.828592137797</c:v>
                  </c:pt>
                </c:numCache>
              </c:numRef>
            </c:plus>
            <c:minus>
              <c:numRef>
                <c:f>Zn!$AW$13:$BB$13</c:f>
                <c:numCache>
                  <c:formatCode>General</c:formatCode>
                  <c:ptCount val="6"/>
                  <c:pt idx="0">
                    <c:v>100362.25169932756</c:v>
                  </c:pt>
                  <c:pt idx="1">
                    <c:v>35666.210169093029</c:v>
                  </c:pt>
                  <c:pt idx="2">
                    <c:v>34565.920327157262</c:v>
                  </c:pt>
                  <c:pt idx="3">
                    <c:v>18382.848793219804</c:v>
                  </c:pt>
                  <c:pt idx="4">
                    <c:v>39203.866099953622</c:v>
                  </c:pt>
                  <c:pt idx="5">
                    <c:v>76447.828592137797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Zn!$AK$8:$AP$8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Zn!$AK$13:$AP$13</c:f>
              <c:numCache>
                <c:formatCode>0</c:formatCode>
                <c:ptCount val="6"/>
                <c:pt idx="0">
                  <c:v>365102.04795155372</c:v>
                </c:pt>
                <c:pt idx="1">
                  <c:v>423691.06238937145</c:v>
                </c:pt>
                <c:pt idx="2">
                  <c:v>287027.32261257787</c:v>
                </c:pt>
                <c:pt idx="3">
                  <c:v>399882.70405000012</c:v>
                </c:pt>
                <c:pt idx="4">
                  <c:v>451122.78167924337</c:v>
                </c:pt>
                <c:pt idx="5">
                  <c:v>496103.00833806337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08-480F-9D8E-2086EAF6A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023776"/>
        <c:axId val="464024336"/>
      </c:barChart>
      <c:catAx>
        <c:axId val="464023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Concentración (mg*L-1)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64024336"/>
        <c:crosses val="autoZero"/>
        <c:auto val="1"/>
        <c:lblAlgn val="ctr"/>
        <c:lblOffset val="100"/>
        <c:noMultiLvlLbl val="0"/>
      </c:catAx>
      <c:valAx>
        <c:axId val="4640243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Densidad celular (cel*ml-1)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6402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680325575704099"/>
          <c:y val="6.0202056379728197E-2"/>
          <c:w val="0.13521808040570099"/>
          <c:h val="0.230416650854089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(B)</a:t>
            </a:r>
          </a:p>
        </c:rich>
      </c:tx>
      <c:layout>
        <c:manualLayout>
          <c:xMode val="edge"/>
          <c:yMode val="edge"/>
          <c:x val="0.84679735152577107"/>
          <c:y val="6.457442620283487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Co!$AC$4</c:f>
              <c:strCache>
                <c:ptCount val="1"/>
                <c:pt idx="0">
                  <c:v>0 hrs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Co!$AD$12:$AI$12</c:f>
                <c:numCache>
                  <c:formatCode>General</c:formatCode>
                  <c:ptCount val="6"/>
                  <c:pt idx="0">
                    <c:v>10274.442859350831</c:v>
                  </c:pt>
                  <c:pt idx="1">
                    <c:v>6297.3058702777462</c:v>
                  </c:pt>
                  <c:pt idx="2">
                    <c:v>4982.1911397150207</c:v>
                  </c:pt>
                  <c:pt idx="3">
                    <c:v>1087.3077892783751</c:v>
                  </c:pt>
                  <c:pt idx="4">
                    <c:v>8953.0085140612646</c:v>
                  </c:pt>
                  <c:pt idx="5">
                    <c:v>2246.138741470274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Co!$AD$3:$AI$3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Co!$AD$4:$AI$4</c:f>
              <c:numCache>
                <c:formatCode>General</c:formatCode>
                <c:ptCount val="6"/>
                <c:pt idx="0">
                  <c:v>30654.418805748239</c:v>
                </c:pt>
                <c:pt idx="1">
                  <c:v>31326.355804663734</c:v>
                </c:pt>
                <c:pt idx="2">
                  <c:v>34593.795345666673</c:v>
                </c:pt>
                <c:pt idx="3">
                  <c:v>28677.908040759619</c:v>
                </c:pt>
                <c:pt idx="4">
                  <c:v>35887.125471906795</c:v>
                </c:pt>
                <c:pt idx="5">
                  <c:v>25154.689695596535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C5-4098-85F3-834B95771F83}"/>
            </c:ext>
          </c:extLst>
        </c:ser>
        <c:ser>
          <c:idx val="1"/>
          <c:order val="1"/>
          <c:tx>
            <c:strRef>
              <c:f>Co!$AC$5</c:f>
              <c:strCache>
                <c:ptCount val="1"/>
                <c:pt idx="0">
                  <c:v>24 hrs</c:v>
                </c:pt>
              </c:strCache>
            </c:strRef>
          </c:tx>
          <c:spPr>
            <a:pattFill prst="pct6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Co!$AD$13:$AI$13</c:f>
                <c:numCache>
                  <c:formatCode>General</c:formatCode>
                  <c:ptCount val="6"/>
                  <c:pt idx="0">
                    <c:v>5465.7261027792183</c:v>
                  </c:pt>
                  <c:pt idx="1">
                    <c:v>7105.3847078318195</c:v>
                  </c:pt>
                  <c:pt idx="2">
                    <c:v>6829.5015654948584</c:v>
                  </c:pt>
                  <c:pt idx="3">
                    <c:v>8110.0949726224508</c:v>
                  </c:pt>
                  <c:pt idx="4">
                    <c:v>24148.776976720135</c:v>
                  </c:pt>
                  <c:pt idx="5">
                    <c:v>18393.309224025688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Co!$AD$3:$AI$3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Co!$AD$5:$AI$5</c:f>
              <c:numCache>
                <c:formatCode>General</c:formatCode>
                <c:ptCount val="6"/>
                <c:pt idx="0">
                  <c:v>82509.431120382011</c:v>
                </c:pt>
                <c:pt idx="1">
                  <c:v>70695.764651556834</c:v>
                </c:pt>
                <c:pt idx="2">
                  <c:v>61661.072983402672</c:v>
                </c:pt>
                <c:pt idx="3">
                  <c:v>80518.025683073982</c:v>
                </c:pt>
                <c:pt idx="4">
                  <c:v>100951.78335248533</c:v>
                </c:pt>
                <c:pt idx="5">
                  <c:v>69329.735922560416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C5-4098-85F3-834B95771F83}"/>
            </c:ext>
          </c:extLst>
        </c:ser>
        <c:ser>
          <c:idx val="2"/>
          <c:order val="2"/>
          <c:tx>
            <c:strRef>
              <c:f>Co!$AC$6</c:f>
              <c:strCache>
                <c:ptCount val="1"/>
                <c:pt idx="0">
                  <c:v>48 hrs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Co!$AD$14:$AI$14</c:f>
                <c:numCache>
                  <c:formatCode>General</c:formatCode>
                  <c:ptCount val="6"/>
                  <c:pt idx="0">
                    <c:v>2317.4424511684783</c:v>
                  </c:pt>
                  <c:pt idx="1">
                    <c:v>12797.636282923468</c:v>
                  </c:pt>
                  <c:pt idx="2">
                    <c:v>11621.504444698841</c:v>
                  </c:pt>
                  <c:pt idx="3">
                    <c:v>13154.895013877371</c:v>
                  </c:pt>
                  <c:pt idx="4">
                    <c:v>35391.382890248016</c:v>
                  </c:pt>
                  <c:pt idx="5">
                    <c:v>25901.547790164444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Co!$AD$3:$AI$3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Co!$AD$6:$AI$6</c:f>
              <c:numCache>
                <c:formatCode>General</c:formatCode>
                <c:ptCount val="6"/>
                <c:pt idx="0">
                  <c:v>171333.80074545002</c:v>
                </c:pt>
                <c:pt idx="1">
                  <c:v>125604.74837384974</c:v>
                </c:pt>
                <c:pt idx="2">
                  <c:v>69426.500535233296</c:v>
                </c:pt>
                <c:pt idx="3">
                  <c:v>109719.82713127334</c:v>
                </c:pt>
                <c:pt idx="4">
                  <c:v>95902.576948994654</c:v>
                </c:pt>
                <c:pt idx="5">
                  <c:v>168379.772414028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C5-4098-85F3-834B95771F83}"/>
            </c:ext>
          </c:extLst>
        </c:ser>
        <c:ser>
          <c:idx val="3"/>
          <c:order val="3"/>
          <c:tx>
            <c:strRef>
              <c:f>Co!$AC$7</c:f>
              <c:strCache>
                <c:ptCount val="1"/>
                <c:pt idx="0">
                  <c:v>72 hrs</c:v>
                </c:pt>
              </c:strCache>
            </c:strRef>
          </c:tx>
          <c:spPr>
            <a:pattFill prst="nar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Co!$AD$15:$AI$15</c:f>
                <c:numCache>
                  <c:formatCode>General</c:formatCode>
                  <c:ptCount val="6"/>
                  <c:pt idx="0">
                    <c:v>3918.5148223346609</c:v>
                  </c:pt>
                  <c:pt idx="1">
                    <c:v>15845.392267338417</c:v>
                  </c:pt>
                  <c:pt idx="2">
                    <c:v>17557.145628951785</c:v>
                  </c:pt>
                  <c:pt idx="3">
                    <c:v>13188.257582017612</c:v>
                  </c:pt>
                  <c:pt idx="4">
                    <c:v>42719.641418796775</c:v>
                  </c:pt>
                  <c:pt idx="5">
                    <c:v>73674.000713735586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Co!$AD$3:$AI$3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Co!$AD$7:$AI$7</c:f>
              <c:numCache>
                <c:formatCode>General</c:formatCode>
                <c:ptCount val="6"/>
                <c:pt idx="0">
                  <c:v>230924.794317308</c:v>
                </c:pt>
                <c:pt idx="1">
                  <c:v>125110.15073906347</c:v>
                </c:pt>
                <c:pt idx="2">
                  <c:v>57161.551748961298</c:v>
                </c:pt>
                <c:pt idx="3">
                  <c:v>94697.771233631909</c:v>
                </c:pt>
                <c:pt idx="4">
                  <c:v>73590.672860581282</c:v>
                </c:pt>
                <c:pt idx="5">
                  <c:v>322022.95556440798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C5-4098-85F3-834B95771F83}"/>
            </c:ext>
          </c:extLst>
        </c:ser>
        <c:ser>
          <c:idx val="4"/>
          <c:order val="4"/>
          <c:tx>
            <c:strRef>
              <c:f>Co!$AC$8</c:f>
              <c:strCache>
                <c:ptCount val="1"/>
                <c:pt idx="0">
                  <c:v>96 hrs</c:v>
                </c:pt>
              </c:strCache>
            </c:strRef>
          </c:tx>
          <c:spPr>
            <a:pattFill prst="sm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Co!$AD$16:$AI$16</c:f>
                <c:numCache>
                  <c:formatCode>General</c:formatCode>
                  <c:ptCount val="6"/>
                  <c:pt idx="0">
                    <c:v>7862.9139582834187</c:v>
                  </c:pt>
                  <c:pt idx="1">
                    <c:v>26335.548993279499</c:v>
                  </c:pt>
                  <c:pt idx="2">
                    <c:v>15615.727526806377</c:v>
                  </c:pt>
                  <c:pt idx="3">
                    <c:v>19593.730876453708</c:v>
                  </c:pt>
                  <c:pt idx="4">
                    <c:v>46164.994711708961</c:v>
                  </c:pt>
                  <c:pt idx="5">
                    <c:v>110801.36830198407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Co!$AD$3:$AI$3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Co!$AD$8:$AI$8</c:f>
              <c:numCache>
                <c:formatCode>General</c:formatCode>
                <c:ptCount val="6"/>
                <c:pt idx="0">
                  <c:v>285059.80465914926</c:v>
                </c:pt>
                <c:pt idx="1">
                  <c:v>138358.79899337067</c:v>
                </c:pt>
                <c:pt idx="2">
                  <c:v>53999.540584201284</c:v>
                </c:pt>
                <c:pt idx="3">
                  <c:v>85735.939191718586</c:v>
                </c:pt>
                <c:pt idx="4">
                  <c:v>58944.81682995733</c:v>
                </c:pt>
                <c:pt idx="5">
                  <c:v>607818.95959484368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C5-4098-85F3-834B95771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4029376"/>
        <c:axId val="464029936"/>
      </c:barChart>
      <c:catAx>
        <c:axId val="464029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Concentración (mg*L-1)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64029936"/>
        <c:crosses val="autoZero"/>
        <c:auto val="1"/>
        <c:lblAlgn val="ctr"/>
        <c:lblOffset val="100"/>
        <c:noMultiLvlLbl val="0"/>
      </c:catAx>
      <c:valAx>
        <c:axId val="4640299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Densidad celular (cel*ml-1)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64029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967061467167118"/>
          <c:y val="0.17053871100050891"/>
          <c:w val="0.66036829258507979"/>
          <c:h val="0.207178099996174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(E)</a:t>
            </a:r>
          </a:p>
        </c:rich>
      </c:tx>
      <c:layout>
        <c:manualLayout>
          <c:xMode val="edge"/>
          <c:yMode val="edge"/>
          <c:x val="0.92728878239216894"/>
          <c:y val="8.08080808080808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745588158979942"/>
          <c:y val="4.3156565656565671E-2"/>
          <c:w val="0.82123363440041097"/>
          <c:h val="0.84471387099339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Mn!$AD$4</c:f>
              <c:strCache>
                <c:ptCount val="1"/>
                <c:pt idx="0">
                  <c:v>0 hrs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Mn!$AE$3:$AJ$3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Mn!$AE$4:$AJ$4</c:f>
              <c:numCache>
                <c:formatCode>_-* #,##0\ _€_-;\-* #,##0\ _€_-;_-* "-"??\ _€_-;_-@_-</c:formatCode>
                <c:ptCount val="6"/>
                <c:pt idx="0">
                  <c:v>22180.393408186515</c:v>
                </c:pt>
                <c:pt idx="1">
                  <c:v>21927.48152215319</c:v>
                </c:pt>
                <c:pt idx="2">
                  <c:v>18241.352917279335</c:v>
                </c:pt>
                <c:pt idx="3">
                  <c:v>24382.452568369452</c:v>
                </c:pt>
                <c:pt idx="4">
                  <c:v>29456.820641573722</c:v>
                </c:pt>
                <c:pt idx="5">
                  <c:v>20375.428662394406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4-4F93-BD05-A7D74F602E76}"/>
            </c:ext>
          </c:extLst>
        </c:ser>
        <c:ser>
          <c:idx val="1"/>
          <c:order val="1"/>
          <c:tx>
            <c:strRef>
              <c:f>Mn!$AD$5</c:f>
              <c:strCache>
                <c:ptCount val="1"/>
                <c:pt idx="0">
                  <c:v>24 hrs</c:v>
                </c:pt>
              </c:strCache>
            </c:strRef>
          </c:tx>
          <c:spPr>
            <a:pattFill prst="pct6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Mn!$AE$3:$AJ$3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Mn!$AE$5:$AJ$5</c:f>
              <c:numCache>
                <c:formatCode>_-* #,##0.00\ _€_-;\-* #,##0.00\ _€_-;_-* "-"??\ _€_-;_-@_-</c:formatCode>
                <c:ptCount val="6"/>
                <c:pt idx="0">
                  <c:v>87065.821648947851</c:v>
                </c:pt>
                <c:pt idx="1">
                  <c:v>80094.27138046133</c:v>
                </c:pt>
                <c:pt idx="2">
                  <c:v>81743.851964189365</c:v>
                </c:pt>
                <c:pt idx="3">
                  <c:v>94194.19478932771</c:v>
                </c:pt>
                <c:pt idx="4">
                  <c:v>93221.462420793439</c:v>
                </c:pt>
                <c:pt idx="5">
                  <c:v>78560.757224487053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64-4F93-BD05-A7D74F602E76}"/>
            </c:ext>
          </c:extLst>
        </c:ser>
        <c:ser>
          <c:idx val="2"/>
          <c:order val="2"/>
          <c:tx>
            <c:strRef>
              <c:f>Mn!$AD$6</c:f>
              <c:strCache>
                <c:ptCount val="1"/>
                <c:pt idx="0">
                  <c:v>48 hrs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64-4F93-BD05-A7D74F602E7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64-4F93-BD05-A7D74F602E7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564-4F93-BD05-A7D74F602E7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64-4F93-BD05-A7D74F602E7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64-4F93-BD05-A7D74F602E7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64-4F93-BD05-A7D74F602E7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BarType val="plus"/>
            <c:errValType val="cust"/>
            <c:noEndCap val="0"/>
            <c:plus>
              <c:numRef>
                <c:f>Mn!$AE$14:$AJ$14</c:f>
                <c:numCache>
                  <c:formatCode>General</c:formatCode>
                  <c:ptCount val="6"/>
                  <c:pt idx="0">
                    <c:v>20467.633387467427</c:v>
                  </c:pt>
                  <c:pt idx="1">
                    <c:v>20587.560346222341</c:v>
                  </c:pt>
                  <c:pt idx="2">
                    <c:v>12302.372828498381</c:v>
                  </c:pt>
                  <c:pt idx="3">
                    <c:v>28419.439006860921</c:v>
                  </c:pt>
                  <c:pt idx="4">
                    <c:v>12755.3913684409</c:v>
                  </c:pt>
                  <c:pt idx="5">
                    <c:v>25917.047758740187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Mn!$AE$3:$AJ$3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Mn!$AE$6:$AJ$6</c:f>
              <c:numCache>
                <c:formatCode>_-* #,##0\ _€_-;\-* #,##0\ _€_-;_-* "-"??\ _€_-;_-@_-</c:formatCode>
                <c:ptCount val="6"/>
                <c:pt idx="0">
                  <c:v>227079.53950460977</c:v>
                </c:pt>
                <c:pt idx="1">
                  <c:v>252099.6275691787</c:v>
                </c:pt>
                <c:pt idx="2">
                  <c:v>245414.52757814532</c:v>
                </c:pt>
                <c:pt idx="3">
                  <c:v>206067.72852878697</c:v>
                </c:pt>
                <c:pt idx="4">
                  <c:v>100132.76890300131</c:v>
                </c:pt>
                <c:pt idx="5">
                  <c:v>172584.14110183023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64-4F93-BD05-A7D74F602E76}"/>
            </c:ext>
          </c:extLst>
        </c:ser>
        <c:ser>
          <c:idx val="3"/>
          <c:order val="3"/>
          <c:tx>
            <c:strRef>
              <c:f>Mn!$AD$7</c:f>
              <c:strCache>
                <c:ptCount val="1"/>
                <c:pt idx="0">
                  <c:v>72 hrs</c:v>
                </c:pt>
              </c:strCache>
            </c:strRef>
          </c:tx>
          <c:spPr>
            <a:pattFill prst="nar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52252245094637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564-4F93-BD05-A7D74F602E76}"/>
                </c:ext>
              </c:extLst>
            </c:dLbl>
            <c:dLbl>
              <c:idx val="1"/>
              <c:layout>
                <c:manualLayout>
                  <c:x val="0"/>
                  <c:y val="-4.5405404117034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564-4F93-BD05-A7D74F602E7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64-4F93-BD05-A7D74F602E7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564-4F93-BD05-A7D74F602E7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564-4F93-BD05-A7D74F602E7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564-4F93-BD05-A7D74F602E7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BarType val="both"/>
            <c:errValType val="cust"/>
            <c:noEndCap val="0"/>
            <c:plus>
              <c:numRef>
                <c:f>Mn!$AE$15:$AJ$15</c:f>
                <c:numCache>
                  <c:formatCode>General</c:formatCode>
                  <c:ptCount val="6"/>
                  <c:pt idx="0">
                    <c:v>35374.08532450076</c:v>
                  </c:pt>
                  <c:pt idx="1">
                    <c:v>50703.445136324503</c:v>
                  </c:pt>
                  <c:pt idx="2">
                    <c:v>13324.381245513852</c:v>
                  </c:pt>
                  <c:pt idx="3">
                    <c:v>43926.79333298967</c:v>
                  </c:pt>
                  <c:pt idx="4">
                    <c:v>12380.517967866608</c:v>
                  </c:pt>
                  <c:pt idx="5">
                    <c:v>42458.274037370305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Mn!$AE$3:$AJ$3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Mn!$AE$7:$AJ$7</c:f>
              <c:numCache>
                <c:formatCode>_-* #,##0.00\ _€_-;\-* #,##0.00\ _€_-;_-* "-"??\ _€_-;_-@_-</c:formatCode>
                <c:ptCount val="6"/>
                <c:pt idx="0">
                  <c:v>451218.60815509345</c:v>
                </c:pt>
                <c:pt idx="1">
                  <c:v>476238.85724314669</c:v>
                </c:pt>
                <c:pt idx="2">
                  <c:v>337348.57573549997</c:v>
                </c:pt>
                <c:pt idx="3">
                  <c:v>303502.94450612267</c:v>
                </c:pt>
                <c:pt idx="4">
                  <c:v>103507.36607245068</c:v>
                </c:pt>
                <c:pt idx="5">
                  <c:v>346209.63508017967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564-4F93-BD05-A7D74F602E76}"/>
            </c:ext>
          </c:extLst>
        </c:ser>
        <c:ser>
          <c:idx val="4"/>
          <c:order val="4"/>
          <c:tx>
            <c:strRef>
              <c:f>Mn!$AD$8</c:f>
              <c:strCache>
                <c:ptCount val="1"/>
                <c:pt idx="0">
                  <c:v>96 hrs</c:v>
                </c:pt>
              </c:strCache>
            </c:strRef>
          </c:tx>
          <c:spPr>
            <a:pattFill prst="sm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564-4F93-BD05-A7D74F602E76}"/>
                </c:ext>
              </c:extLst>
            </c:dLbl>
            <c:dLbl>
              <c:idx val="1"/>
              <c:layout>
                <c:manualLayout>
                  <c:x val="0"/>
                  <c:y val="-2.27027020585173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564-4F93-BD05-A7D74F602E7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564-4F93-BD05-A7D74F602E7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564-4F93-BD05-A7D74F602E7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564-4F93-BD05-A7D74F602E7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564-4F93-BD05-A7D74F602E7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BarType val="plus"/>
            <c:errValType val="cust"/>
            <c:noEndCap val="0"/>
            <c:plus>
              <c:numRef>
                <c:f>Mn!$AE$16:$AJ$16</c:f>
                <c:numCache>
                  <c:formatCode>General</c:formatCode>
                  <c:ptCount val="6"/>
                  <c:pt idx="0">
                    <c:v>33883.189691229461</c:v>
                  </c:pt>
                  <c:pt idx="1">
                    <c:v>36467.282525688133</c:v>
                  </c:pt>
                  <c:pt idx="2">
                    <c:v>23822.968587439031</c:v>
                  </c:pt>
                  <c:pt idx="3">
                    <c:v>54722.40727462661</c:v>
                  </c:pt>
                  <c:pt idx="4">
                    <c:v>14368.549330116679</c:v>
                  </c:pt>
                  <c:pt idx="5">
                    <c:v>42985.107978786138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Mn!$AE$3:$AJ$3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Mn!$AE$8:$AJ$8</c:f>
              <c:numCache>
                <c:formatCode>_-* #,##0.00\ _€_-;\-* #,##0.00\ _€_-;_-* "-"??\ _€_-;_-@_-</c:formatCode>
                <c:ptCount val="6"/>
                <c:pt idx="0">
                  <c:v>570218.63876128662</c:v>
                </c:pt>
                <c:pt idx="1">
                  <c:v>664527.32824913855</c:v>
                </c:pt>
                <c:pt idx="2">
                  <c:v>393439.21629699867</c:v>
                </c:pt>
                <c:pt idx="3">
                  <c:v>368427.40343933064</c:v>
                </c:pt>
                <c:pt idx="4">
                  <c:v>126537.39989677726</c:v>
                </c:pt>
                <c:pt idx="5">
                  <c:v>530916.58673807594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564-4F93-BD05-A7D74F602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4778672"/>
        <c:axId val="464779232"/>
      </c:barChart>
      <c:catAx>
        <c:axId val="464778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Concentración (mg*L-1)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64779232"/>
        <c:crosses val="autoZero"/>
        <c:auto val="1"/>
        <c:lblAlgn val="ctr"/>
        <c:lblOffset val="100"/>
        <c:noMultiLvlLbl val="0"/>
      </c:catAx>
      <c:valAx>
        <c:axId val="4647792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Densidad celular (cel*ml-1)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64778672"/>
        <c:crosses val="autoZero"/>
        <c:crossBetween val="between"/>
        <c:majorUnit val="20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063218544267542"/>
          <c:y val="3.9088125347967871E-2"/>
          <c:w val="0.71946046737527514"/>
          <c:h val="7.50809273840769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(F)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Ni!$AC$4</c:f>
              <c:strCache>
                <c:ptCount val="1"/>
                <c:pt idx="0">
                  <c:v>0 hrs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Ni!$AD$12:$AI$12</c:f>
                <c:numCache>
                  <c:formatCode>General</c:formatCode>
                  <c:ptCount val="6"/>
                  <c:pt idx="0">
                    <c:v>12738.201899750951</c:v>
                  </c:pt>
                  <c:pt idx="1">
                    <c:v>5424.0200037719542</c:v>
                  </c:pt>
                  <c:pt idx="2">
                    <c:v>5095.3420322887678</c:v>
                  </c:pt>
                  <c:pt idx="3">
                    <c:v>2361.5695401264115</c:v>
                  </c:pt>
                  <c:pt idx="4">
                    <c:v>1803.4893724375877</c:v>
                  </c:pt>
                  <c:pt idx="5">
                    <c:v>2952.4519694335559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Ni!$AD$3:$AI$3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Ni!$AD$4:$AI$4</c:f>
              <c:numCache>
                <c:formatCode>_-* #,##0\ _€_-;\-* #,##0\ _€_-;_-* "-"??\ _€_-;_-@_-</c:formatCode>
                <c:ptCount val="6"/>
                <c:pt idx="0">
                  <c:v>21577.668503536122</c:v>
                </c:pt>
                <c:pt idx="1">
                  <c:v>26478.52327062413</c:v>
                </c:pt>
                <c:pt idx="2">
                  <c:v>25719.871624776933</c:v>
                </c:pt>
                <c:pt idx="3">
                  <c:v>26316.603655394247</c:v>
                </c:pt>
                <c:pt idx="4">
                  <c:v>21639.336997601873</c:v>
                </c:pt>
                <c:pt idx="5">
                  <c:v>25870.726126210939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F-479D-9C95-4F082C31564F}"/>
            </c:ext>
          </c:extLst>
        </c:ser>
        <c:ser>
          <c:idx val="1"/>
          <c:order val="1"/>
          <c:tx>
            <c:strRef>
              <c:f>Ni!$AC$5</c:f>
              <c:strCache>
                <c:ptCount val="1"/>
                <c:pt idx="0">
                  <c:v>24 hrs</c:v>
                </c:pt>
              </c:strCache>
            </c:strRef>
          </c:tx>
          <c:spPr>
            <a:pattFill prst="pct6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Ni!$AD$13:$AI$13</c:f>
                <c:numCache>
                  <c:formatCode>General</c:formatCode>
                  <c:ptCount val="6"/>
                  <c:pt idx="0">
                    <c:v>11418.213195404665</c:v>
                  </c:pt>
                  <c:pt idx="1">
                    <c:v>14780.474850898963</c:v>
                  </c:pt>
                  <c:pt idx="2">
                    <c:v>15415.465061349847</c:v>
                  </c:pt>
                  <c:pt idx="3">
                    <c:v>14472.975512260869</c:v>
                  </c:pt>
                  <c:pt idx="4">
                    <c:v>12330.451238141</c:v>
                  </c:pt>
                  <c:pt idx="5">
                    <c:v>8498.0253908404211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Ni!$AD$3:$AI$3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Ni!$AD$5:$AI$5</c:f>
              <c:numCache>
                <c:formatCode>_-* #,##0.00\ _€_-;\-* #,##0.00\ _€_-;_-* "-"??\ _€_-;_-@_-</c:formatCode>
                <c:ptCount val="6"/>
                <c:pt idx="0">
                  <c:v>67066.372321407209</c:v>
                </c:pt>
                <c:pt idx="1">
                  <c:v>54119.716611321215</c:v>
                </c:pt>
                <c:pt idx="2">
                  <c:v>52932.010889913887</c:v>
                </c:pt>
                <c:pt idx="3">
                  <c:v>56490.297349599845</c:v>
                </c:pt>
                <c:pt idx="4">
                  <c:v>37218.443138454677</c:v>
                </c:pt>
                <c:pt idx="5">
                  <c:v>61304.892536125451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EF-479D-9C95-4F082C31564F}"/>
            </c:ext>
          </c:extLst>
        </c:ser>
        <c:ser>
          <c:idx val="2"/>
          <c:order val="2"/>
          <c:tx>
            <c:strRef>
              <c:f>Ni!$AC$6</c:f>
              <c:strCache>
                <c:ptCount val="1"/>
                <c:pt idx="0">
                  <c:v>48 hrs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Ni!$AD$14:$AI$14</c:f>
                <c:numCache>
                  <c:formatCode>General</c:formatCode>
                  <c:ptCount val="6"/>
                  <c:pt idx="0">
                    <c:v>18481.472831211122</c:v>
                  </c:pt>
                  <c:pt idx="1">
                    <c:v>12424.909504810686</c:v>
                  </c:pt>
                  <c:pt idx="2">
                    <c:v>29286.091345941379</c:v>
                  </c:pt>
                  <c:pt idx="3">
                    <c:v>16011.213129997665</c:v>
                  </c:pt>
                  <c:pt idx="4">
                    <c:v>28036.409843862621</c:v>
                  </c:pt>
                  <c:pt idx="5">
                    <c:v>9191.7231484676468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Ni!$AD$3:$AI$3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Ni!$AD$6:$AI$6</c:f>
              <c:numCache>
                <c:formatCode>_-* #,##0.00\ _€_-;\-* #,##0.00\ _€_-;_-* "-"??\ _€_-;_-@_-</c:formatCode>
                <c:ptCount val="6"/>
                <c:pt idx="0">
                  <c:v>132857.29162386799</c:v>
                </c:pt>
                <c:pt idx="1">
                  <c:v>76943.951920882653</c:v>
                </c:pt>
                <c:pt idx="2">
                  <c:v>58156.676883377309</c:v>
                </c:pt>
                <c:pt idx="3">
                  <c:v>60261.533867070655</c:v>
                </c:pt>
                <c:pt idx="4">
                  <c:v>42063.009696166671</c:v>
                </c:pt>
                <c:pt idx="5">
                  <c:v>137311.78929182963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EF-479D-9C95-4F082C31564F}"/>
            </c:ext>
          </c:extLst>
        </c:ser>
        <c:ser>
          <c:idx val="3"/>
          <c:order val="3"/>
          <c:tx>
            <c:strRef>
              <c:f>Ni!$AC$7</c:f>
              <c:strCache>
                <c:ptCount val="1"/>
                <c:pt idx="0">
                  <c:v>72 hrs</c:v>
                </c:pt>
              </c:strCache>
            </c:strRef>
          </c:tx>
          <c:spPr>
            <a:pattFill prst="nar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Ni!$AD$15:$AI$15</c:f>
                <c:numCache>
                  <c:formatCode>General</c:formatCode>
                  <c:ptCount val="6"/>
                  <c:pt idx="0">
                    <c:v>16840.869105553465</c:v>
                  </c:pt>
                  <c:pt idx="1">
                    <c:v>10655.747724347144</c:v>
                  </c:pt>
                  <c:pt idx="2">
                    <c:v>40176.518680964815</c:v>
                  </c:pt>
                  <c:pt idx="3">
                    <c:v>41813.73675944555</c:v>
                  </c:pt>
                  <c:pt idx="4">
                    <c:v>34909.145275150797</c:v>
                  </c:pt>
                  <c:pt idx="5">
                    <c:v>31719.720540822895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Ni!$AD$3:$AI$3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Ni!$AD$7:$AI$7</c:f>
              <c:numCache>
                <c:formatCode>_-* #,##0.00\ _€_-;\-* #,##0.00\ _€_-;_-* "-"??\ _€_-;_-@_-</c:formatCode>
                <c:ptCount val="6"/>
                <c:pt idx="0">
                  <c:v>205331.09159368393</c:v>
                </c:pt>
                <c:pt idx="1">
                  <c:v>99481.358897853323</c:v>
                </c:pt>
                <c:pt idx="2">
                  <c:v>52418.850047769287</c:v>
                </c:pt>
                <c:pt idx="3">
                  <c:v>65043.616311762657</c:v>
                </c:pt>
                <c:pt idx="4">
                  <c:v>33955.582265229343</c:v>
                </c:pt>
                <c:pt idx="5">
                  <c:v>321832.27225412562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EF-479D-9C95-4F082C31564F}"/>
            </c:ext>
          </c:extLst>
        </c:ser>
        <c:ser>
          <c:idx val="4"/>
          <c:order val="4"/>
          <c:tx>
            <c:strRef>
              <c:f>Ni!$AC$8</c:f>
              <c:strCache>
                <c:ptCount val="1"/>
                <c:pt idx="0">
                  <c:v>96 hrs</c:v>
                </c:pt>
              </c:strCache>
            </c:strRef>
          </c:tx>
          <c:spPr>
            <a:pattFill prst="sm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Ni!$AD$16:$AI$16</c:f>
                <c:numCache>
                  <c:formatCode>General</c:formatCode>
                  <c:ptCount val="6"/>
                  <c:pt idx="0">
                    <c:v>29023.352143026015</c:v>
                  </c:pt>
                  <c:pt idx="1">
                    <c:v>12228.027081748261</c:v>
                  </c:pt>
                  <c:pt idx="2">
                    <c:v>44379.502817402536</c:v>
                  </c:pt>
                  <c:pt idx="3">
                    <c:v>48344.118884936084</c:v>
                  </c:pt>
                  <c:pt idx="4">
                    <c:v>40829.529439098937</c:v>
                  </c:pt>
                  <c:pt idx="5">
                    <c:v>71916.020692566046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Ni!$AD$3:$AI$3</c:f>
              <c:strCache>
                <c:ptCount val="6"/>
                <c:pt idx="0">
                  <c:v>0,1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Control</c:v>
                </c:pt>
              </c:strCache>
            </c:strRef>
          </c:cat>
          <c:val>
            <c:numRef>
              <c:f>Ni!$AD$8:$AI$8</c:f>
              <c:numCache>
                <c:formatCode>_-* #,##0.00\ _€_-;\-* #,##0.00\ _€_-;_-* "-"??\ _€_-;_-@_-</c:formatCode>
                <c:ptCount val="6"/>
                <c:pt idx="0">
                  <c:v>245408.33167450133</c:v>
                </c:pt>
                <c:pt idx="1">
                  <c:v>93439.372702003981</c:v>
                </c:pt>
                <c:pt idx="2">
                  <c:v>36595.14223288931</c:v>
                </c:pt>
                <c:pt idx="3">
                  <c:v>53875.027424530708</c:v>
                </c:pt>
                <c:pt idx="4">
                  <c:v>30113.631934474659</c:v>
                </c:pt>
                <c:pt idx="5">
                  <c:v>564054.6562728401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EF-479D-9C95-4F082C315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4784272"/>
        <c:axId val="464784832"/>
      </c:barChart>
      <c:catAx>
        <c:axId val="464784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Concentración</a:t>
                </a:r>
                <a:r>
                  <a:rPr lang="es-CL" baseline="0"/>
                  <a:t> (mg*L-1)</a:t>
                </a:r>
                <a:endParaRPr lang="es-C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64784832"/>
        <c:crosses val="autoZero"/>
        <c:auto val="1"/>
        <c:lblAlgn val="ctr"/>
        <c:lblOffset val="100"/>
        <c:noMultiLvlLbl val="0"/>
      </c:catAx>
      <c:valAx>
        <c:axId val="4647848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Densidad celular (cel*ml-1)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64784272"/>
        <c:crosses val="autoZero"/>
        <c:crossBetween val="between"/>
        <c:majorUnit val="20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7594758140415701"/>
          <c:y val="0.151757951448972"/>
          <c:w val="0.62957498614476748"/>
          <c:h val="0.255122037781519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972820</xdr:colOff>
      <xdr:row>23</xdr:row>
      <xdr:rowOff>52268</xdr:rowOff>
    </xdr:from>
    <xdr:to>
      <xdr:col>29</xdr:col>
      <xdr:colOff>488317</xdr:colOff>
      <xdr:row>40</xdr:row>
      <xdr:rowOff>35200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936964</xdr:colOff>
      <xdr:row>41</xdr:row>
      <xdr:rowOff>130114</xdr:rowOff>
    </xdr:from>
    <xdr:to>
      <xdr:col>29</xdr:col>
      <xdr:colOff>963847</xdr:colOff>
      <xdr:row>58</xdr:row>
      <xdr:rowOff>122203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765835</xdr:colOff>
      <xdr:row>18</xdr:row>
      <xdr:rowOff>83828</xdr:rowOff>
    </xdr:from>
    <xdr:to>
      <xdr:col>37</xdr:col>
      <xdr:colOff>263237</xdr:colOff>
      <xdr:row>35</xdr:row>
      <xdr:rowOff>145474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0.19511</cdr:x>
      <cdr:y>0.08118</cdr:y>
    </cdr:from>
    <cdr:to>
      <cdr:x>0.37217</cdr:x>
      <cdr:y>0.37968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007548" y="24868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100"/>
            <a:t>Ni+2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0.90052</cdr:x>
      <cdr:y>0.01997</cdr:y>
    </cdr:from>
    <cdr:to>
      <cdr:x>0.96524</cdr:x>
      <cdr:y>0.1293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514824" y="60753"/>
          <a:ext cx="324505" cy="332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100"/>
            <a:t>(A)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247139</xdr:colOff>
      <xdr:row>41</xdr:row>
      <xdr:rowOff>27606</xdr:rowOff>
    </xdr:from>
    <xdr:to>
      <xdr:col>38</xdr:col>
      <xdr:colOff>765400</xdr:colOff>
      <xdr:row>66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0.15176</cdr:x>
      <cdr:y>0</cdr:y>
    </cdr:from>
    <cdr:to>
      <cdr:x>0.22394</cdr:x>
      <cdr:y>0.14826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892629" y="0"/>
          <a:ext cx="424543" cy="348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100"/>
            <a:t>Fe+3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64706</xdr:colOff>
      <xdr:row>14</xdr:row>
      <xdr:rowOff>149775</xdr:rowOff>
    </xdr:from>
    <xdr:to>
      <xdr:col>46</xdr:col>
      <xdr:colOff>321834</xdr:colOff>
      <xdr:row>32</xdr:row>
      <xdr:rowOff>48537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15128</xdr:colOff>
      <xdr:row>17</xdr:row>
      <xdr:rowOff>65553</xdr:rowOff>
    </xdr:from>
    <xdr:to>
      <xdr:col>36</xdr:col>
      <xdr:colOff>640772</xdr:colOff>
      <xdr:row>40</xdr:row>
      <xdr:rowOff>53162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0.13924</cdr:x>
      <cdr:y>0.05793</cdr:y>
    </cdr:from>
    <cdr:to>
      <cdr:x>0.19898</cdr:x>
      <cdr:y>0.14514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065527" y="239247"/>
          <a:ext cx="457200" cy="360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100"/>
            <a:t>Co+2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128266</xdr:colOff>
      <xdr:row>20</xdr:row>
      <xdr:rowOff>40710</xdr:rowOff>
    </xdr:from>
    <xdr:to>
      <xdr:col>38</xdr:col>
      <xdr:colOff>127785</xdr:colOff>
      <xdr:row>45</xdr:row>
      <xdr:rowOff>72476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0.15565</cdr:x>
      <cdr:y>0.02083</cdr:y>
    </cdr:from>
    <cdr:to>
      <cdr:x>0.36319</cdr:x>
      <cdr:y>0.27083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85800" y="762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100"/>
            <a:t>Mn+2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"/>
  <sheetViews>
    <sheetView zoomScale="35" zoomScaleNormal="55" zoomScalePageLayoutView="75" workbookViewId="0">
      <selection activeCell="T16" sqref="T16"/>
    </sheetView>
  </sheetViews>
  <sheetFormatPr baseColWidth="10" defaultRowHeight="14.25" x14ac:dyDescent="0.45"/>
  <cols>
    <col min="20" max="26" width="15.3984375" bestFit="1" customWidth="1"/>
    <col min="27" max="27" width="14.3984375" bestFit="1" customWidth="1"/>
    <col min="28" max="28" width="15.3984375" bestFit="1" customWidth="1"/>
    <col min="29" max="31" width="14.3984375" bestFit="1" customWidth="1"/>
  </cols>
  <sheetData>
    <row r="1" spans="1:31" x14ac:dyDescent="0.45">
      <c r="D1" t="s">
        <v>17</v>
      </c>
      <c r="E1">
        <f>1050153.16*(1)+3483.29</f>
        <v>1053636.45</v>
      </c>
      <c r="Q1" s="6"/>
    </row>
    <row r="2" spans="1:31" x14ac:dyDescent="0.45">
      <c r="A2" t="s">
        <v>10</v>
      </c>
      <c r="Q2" s="6"/>
    </row>
    <row r="3" spans="1:31" x14ac:dyDescent="0.45">
      <c r="A3" t="s">
        <v>0</v>
      </c>
      <c r="B3">
        <v>560</v>
      </c>
      <c r="C3" t="s">
        <v>1</v>
      </c>
      <c r="I3" s="6"/>
      <c r="J3" s="6"/>
      <c r="K3" s="6"/>
      <c r="L3" s="6"/>
      <c r="M3" s="6"/>
      <c r="N3" s="6"/>
      <c r="O3" s="6"/>
      <c r="Q3" s="6"/>
      <c r="T3" t="s">
        <v>58</v>
      </c>
      <c r="Z3" t="s">
        <v>16</v>
      </c>
    </row>
    <row r="4" spans="1:31" x14ac:dyDescent="0.45"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 s="6"/>
      <c r="J4" s="6" t="s">
        <v>18</v>
      </c>
      <c r="K4" s="6"/>
      <c r="L4" s="6"/>
      <c r="M4" s="6"/>
      <c r="N4" s="6"/>
      <c r="O4" s="6"/>
      <c r="Q4" s="6"/>
      <c r="R4" t="s">
        <v>56</v>
      </c>
      <c r="S4" t="s">
        <v>59</v>
      </c>
      <c r="T4">
        <v>0.1</v>
      </c>
      <c r="U4">
        <v>1</v>
      </c>
      <c r="V4">
        <v>5</v>
      </c>
      <c r="W4">
        <v>10</v>
      </c>
      <c r="X4">
        <v>20</v>
      </c>
      <c r="Y4" t="s">
        <v>14</v>
      </c>
      <c r="Z4">
        <v>0.1</v>
      </c>
      <c r="AA4">
        <v>1</v>
      </c>
      <c r="AB4">
        <v>5</v>
      </c>
      <c r="AC4">
        <v>10</v>
      </c>
      <c r="AD4">
        <v>20</v>
      </c>
      <c r="AE4" t="s">
        <v>14</v>
      </c>
    </row>
    <row r="5" spans="1:31" x14ac:dyDescent="0.45">
      <c r="A5" t="s">
        <v>2</v>
      </c>
      <c r="B5" s="24">
        <v>7.5791609999999995E-2</v>
      </c>
      <c r="C5" s="20">
        <v>0.1004898</v>
      </c>
      <c r="D5" s="20">
        <v>0.1094121</v>
      </c>
      <c r="E5" s="20">
        <v>0.107434</v>
      </c>
      <c r="F5" s="20">
        <v>0.11921519999999999</v>
      </c>
      <c r="G5" s="11">
        <v>5.566538E-2</v>
      </c>
      <c r="H5">
        <v>5.751966E-2</v>
      </c>
      <c r="I5" s="6"/>
      <c r="J5" s="20">
        <f t="shared" ref="J5:J12" si="0">1050153.16*(B5)+3483.29</f>
        <v>83076.088742987587</v>
      </c>
      <c r="K5" s="20">
        <f t="shared" ref="K5:O7" si="1">1050153.16*(C5)+3483.29</f>
        <v>109012.971017768</v>
      </c>
      <c r="L5" s="20">
        <f t="shared" si="1"/>
        <v>118382.75255723599</v>
      </c>
      <c r="M5" s="20">
        <f t="shared" si="1"/>
        <v>116305.44459143998</v>
      </c>
      <c r="N5" s="20">
        <f t="shared" si="1"/>
        <v>128677.50900003198</v>
      </c>
      <c r="O5" s="10">
        <f t="shared" si="1"/>
        <v>61940.464709600798</v>
      </c>
      <c r="Q5" s="6"/>
      <c r="S5" s="58" t="s">
        <v>53</v>
      </c>
      <c r="T5" s="15">
        <f>AVERAGE(J6:J7)-J8</f>
        <v>59209.808977841196</v>
      </c>
      <c r="U5" s="15">
        <f>AVERAGE(K5:K7)-K8</f>
        <v>52659.940709731585</v>
      </c>
      <c r="V5" s="15">
        <f>AVERAGE(L5:L7)-L8</f>
        <v>51714.505322336263</v>
      </c>
      <c r="W5" s="15">
        <f>AVERAGE(M5:M7)-M8</f>
        <v>26586.937582351995</v>
      </c>
      <c r="X5" s="15">
        <f>AVERAGE(N5:N7)-N8</f>
        <v>35996.803467937207</v>
      </c>
      <c r="Y5" s="16">
        <f>AVERAGE(P9:P11)-O10</f>
        <v>40485.175576329857</v>
      </c>
      <c r="Z5" s="30">
        <f>STDEV(J6:J7)</f>
        <v>17966.862614542435</v>
      </c>
      <c r="AA5" s="30">
        <f>STDEV(K5:K7)</f>
        <v>7491.8060529741251</v>
      </c>
      <c r="AB5" s="30">
        <f>STDEV(L5:L7)</f>
        <v>3504.3145069796497</v>
      </c>
      <c r="AC5" s="30">
        <f>STDEV(M5:M7)</f>
        <v>7619.6901285563017</v>
      </c>
      <c r="AD5" s="30">
        <f>STDEV(N5:N7)</f>
        <v>8819.2183068082431</v>
      </c>
      <c r="AE5" s="16">
        <f>STDEV(P9:P11)</f>
        <v>2960.824974903147</v>
      </c>
    </row>
    <row r="6" spans="1:31" x14ac:dyDescent="0.45">
      <c r="A6" t="s">
        <v>3</v>
      </c>
      <c r="B6" s="20">
        <v>0.1285377</v>
      </c>
      <c r="C6" s="20">
        <v>0.1126347</v>
      </c>
      <c r="D6" s="20">
        <v>0.1149189</v>
      </c>
      <c r="E6" s="20">
        <v>0.1216618</v>
      </c>
      <c r="F6" s="20">
        <v>0.1091485</v>
      </c>
      <c r="G6" s="11">
        <v>5.3999510000000001E-2</v>
      </c>
      <c r="H6">
        <v>5.5416029999999998E-2</v>
      </c>
      <c r="I6" s="6"/>
      <c r="J6" s="20">
        <f t="shared" si="0"/>
        <v>138467.56183413201</v>
      </c>
      <c r="K6" s="20">
        <f t="shared" si="1"/>
        <v>121766.97613065199</v>
      </c>
      <c r="L6" s="20">
        <f t="shared" si="1"/>
        <v>124165.73597872398</v>
      </c>
      <c r="M6" s="20">
        <f t="shared" si="1"/>
        <v>131246.813721288</v>
      </c>
      <c r="N6" s="20">
        <f t="shared" si="1"/>
        <v>118105.93218425997</v>
      </c>
      <c r="O6" s="10">
        <f t="shared" si="1"/>
        <v>60191.046064951595</v>
      </c>
      <c r="Q6" s="6"/>
      <c r="R6" s="6"/>
      <c r="S6" s="58" t="s">
        <v>29</v>
      </c>
      <c r="T6" s="15">
        <f>AVERAGE(J17:J19)-J20</f>
        <v>88774.424340778423</v>
      </c>
      <c r="U6" s="15">
        <f t="shared" ref="U6:X6" si="2">AVERAGE(K17:K19)-K20</f>
        <v>91586.667993558294</v>
      </c>
      <c r="V6" s="15">
        <f t="shared" si="2"/>
        <v>87908.387533300149</v>
      </c>
      <c r="W6" s="15">
        <f t="shared" si="2"/>
        <v>73556.175329275371</v>
      </c>
      <c r="X6" s="15">
        <f t="shared" si="2"/>
        <v>62274.495448242931</v>
      </c>
      <c r="Y6" s="16">
        <f>AVERAGE(P21:P23)-O18</f>
        <v>91106.726996375088</v>
      </c>
      <c r="Z6" s="30">
        <f>STDEV(J17:J19)</f>
        <v>32756.624173161385</v>
      </c>
      <c r="AA6" s="30">
        <f t="shared" ref="AA6:AD6" si="3">STDEV(K17:K19)</f>
        <v>8800.0684626554848</v>
      </c>
      <c r="AB6" s="30">
        <f t="shared" si="3"/>
        <v>5582.073632257041</v>
      </c>
      <c r="AC6" s="30">
        <f t="shared" si="3"/>
        <v>15532.309193904144</v>
      </c>
      <c r="AD6" s="30">
        <f t="shared" si="3"/>
        <v>15415.547185778834</v>
      </c>
      <c r="AE6" s="16">
        <f>STDEV(P21:P23)</f>
        <v>8053.6714555525023</v>
      </c>
    </row>
    <row r="7" spans="1:31" x14ac:dyDescent="0.45">
      <c r="A7" t="s">
        <v>4</v>
      </c>
      <c r="B7" s="20">
        <v>0.1043422</v>
      </c>
      <c r="C7" s="20">
        <v>0.1130475</v>
      </c>
      <c r="D7" s="20">
        <v>0.1089002</v>
      </c>
      <c r="E7" s="20">
        <v>0.1170211</v>
      </c>
      <c r="F7" s="20">
        <v>0.10253809999999999</v>
      </c>
      <c r="G7" s="11">
        <v>5.1850109999999998E-2</v>
      </c>
      <c r="H7">
        <v>5.3179829999999997E-2</v>
      </c>
      <c r="I7" s="6"/>
      <c r="J7" s="20">
        <f t="shared" si="0"/>
        <v>113058.58105135198</v>
      </c>
      <c r="K7" s="20">
        <f t="shared" si="1"/>
        <v>122200.47935509997</v>
      </c>
      <c r="L7" s="20">
        <f t="shared" si="1"/>
        <v>117845.17915463199</v>
      </c>
      <c r="M7" s="20">
        <f t="shared" si="1"/>
        <v>126373.36795167599</v>
      </c>
      <c r="N7" s="20">
        <f t="shared" si="1"/>
        <v>111163.99973539598</v>
      </c>
      <c r="O7" s="10">
        <f t="shared" si="1"/>
        <v>57933.846862847597</v>
      </c>
      <c r="Q7" s="6"/>
      <c r="R7" s="6"/>
      <c r="S7" s="58" t="s">
        <v>30</v>
      </c>
      <c r="T7" s="15">
        <f>AVERAGE(J29:J31)-J32</f>
        <v>277724.68086513912</v>
      </c>
      <c r="U7" s="15">
        <f t="shared" ref="U7:X7" si="4">AVERAGE(K29:K31)-K32</f>
        <v>240289.94118082986</v>
      </c>
      <c r="V7" s="15">
        <f t="shared" si="4"/>
        <v>213590.0701276515</v>
      </c>
      <c r="W7" s="15">
        <f t="shared" si="4"/>
        <v>221906.7720803135</v>
      </c>
      <c r="X7" s="15">
        <f t="shared" si="4"/>
        <v>178569.82158575096</v>
      </c>
      <c r="Y7" s="16">
        <f>AVERAGE(P33:P35)-O34</f>
        <v>196296.7499765832</v>
      </c>
      <c r="Z7" s="30">
        <f>STDEV(J29:J30)</f>
        <v>22069.489931980977</v>
      </c>
      <c r="AA7" s="30">
        <f t="shared" ref="AA7:AC7" si="5">STDEV(K29:K31)</f>
        <v>29128.407119071722</v>
      </c>
      <c r="AB7" s="30">
        <f>STDEV(L29:L30)</f>
        <v>2714.9117151961359</v>
      </c>
      <c r="AC7" s="30">
        <f t="shared" si="5"/>
        <v>18820.568598588245</v>
      </c>
      <c r="AD7" s="30">
        <f>STDEV(N30:N31)</f>
        <v>40378.900281601564</v>
      </c>
      <c r="AE7" s="16">
        <f>STDEV(P33:P35)</f>
        <v>17066.824991840887</v>
      </c>
    </row>
    <row r="8" spans="1:31" x14ac:dyDescent="0.45">
      <c r="A8" t="s">
        <v>5</v>
      </c>
      <c r="B8" s="10">
        <v>6.0057880000000001E-2</v>
      </c>
      <c r="C8" s="10">
        <v>5.8578989999999997E-2</v>
      </c>
      <c r="D8" s="10">
        <v>6.183234E-2</v>
      </c>
      <c r="E8" s="24">
        <v>9.0055099999999999E-2</v>
      </c>
      <c r="F8" s="10">
        <v>7.6022930000000002E-2</v>
      </c>
      <c r="G8" s="11">
        <v>5.1778999999999999E-2</v>
      </c>
      <c r="H8">
        <v>5.2207829999999997E-2</v>
      </c>
      <c r="I8" s="6"/>
      <c r="J8" s="10">
        <f t="shared" si="0"/>
        <v>66553.262464900792</v>
      </c>
      <c r="K8" s="10">
        <f t="shared" ref="K8:O12" si="6">1050153.16*(C8)+3483.29</f>
        <v>65000.201458108393</v>
      </c>
      <c r="L8" s="10">
        <f t="shared" si="6"/>
        <v>68416.71724119439</v>
      </c>
      <c r="M8" s="10">
        <f t="shared" si="6"/>
        <v>98054.937839115984</v>
      </c>
      <c r="N8" s="10">
        <f t="shared" si="6"/>
        <v>83319.010171958784</v>
      </c>
      <c r="O8" s="10">
        <f t="shared" si="6"/>
        <v>57859.170471639998</v>
      </c>
      <c r="Q8" s="6"/>
      <c r="R8" s="6"/>
      <c r="S8" s="58" t="s">
        <v>31</v>
      </c>
      <c r="T8" s="15">
        <f>AVERAGE(J40:J42)-J43</f>
        <v>451489.81370917382</v>
      </c>
      <c r="U8" s="15">
        <f t="shared" ref="U8:X8" si="7">AVERAGE(K40:K42)-K43</f>
        <v>465590.43021912582</v>
      </c>
      <c r="V8" s="15">
        <f t="shared" si="7"/>
        <v>404737.93316279683</v>
      </c>
      <c r="W8" s="15">
        <f t="shared" si="7"/>
        <v>423576.85473271087</v>
      </c>
      <c r="X8" s="15">
        <f t="shared" si="7"/>
        <v>362427.90644033492</v>
      </c>
      <c r="Y8" s="16">
        <f>AVERAGE(P44:P46)-O46</f>
        <v>399945.55921713682</v>
      </c>
      <c r="Z8" s="30">
        <f>STDEV(J40:J41)</f>
        <v>41283.276796997234</v>
      </c>
      <c r="AA8" s="30">
        <f t="shared" ref="AA8:AD8" si="8">STDEV(K40:K42)</f>
        <v>19785.728149913863</v>
      </c>
      <c r="AB8" s="30">
        <f>STDEV(L40:L41)</f>
        <v>11669.345647538248</v>
      </c>
      <c r="AC8" s="30">
        <f t="shared" si="8"/>
        <v>12513.982656007394</v>
      </c>
      <c r="AD8" s="30">
        <f t="shared" si="8"/>
        <v>75004.195465349112</v>
      </c>
      <c r="AE8" s="16">
        <f>STDEV(P44:P46)</f>
        <v>73378.036375669384</v>
      </c>
    </row>
    <row r="9" spans="1:31" x14ac:dyDescent="0.45">
      <c r="A9" t="s">
        <v>6</v>
      </c>
      <c r="B9" s="1">
        <v>0.1102452</v>
      </c>
      <c r="C9" s="1">
        <v>0.107445</v>
      </c>
      <c r="D9" s="1">
        <v>0.1127124</v>
      </c>
      <c r="E9" s="1">
        <v>0.11471679999999999</v>
      </c>
      <c r="F9" s="1">
        <v>0.122895</v>
      </c>
      <c r="G9" s="11">
        <v>5.8309649999999998E-2</v>
      </c>
      <c r="H9" s="23">
        <v>9.9437709999999999E-2</v>
      </c>
      <c r="I9" s="6"/>
      <c r="J9" s="1">
        <f t="shared" si="0"/>
        <v>119257.63515483198</v>
      </c>
      <c r="K9" s="1">
        <f t="shared" si="6"/>
        <v>116316.99627619998</v>
      </c>
      <c r="L9" s="1">
        <f t="shared" si="6"/>
        <v>121848.57303118399</v>
      </c>
      <c r="M9" s="1">
        <f t="shared" si="6"/>
        <v>123953.50002508798</v>
      </c>
      <c r="N9" s="1">
        <f t="shared" si="6"/>
        <v>132541.86259820001</v>
      </c>
      <c r="O9" s="10">
        <f t="shared" si="6"/>
        <v>64717.35320599399</v>
      </c>
      <c r="P9" s="13">
        <f>1050153.16*(H9)+3483.29</f>
        <v>107908.11537966358</v>
      </c>
      <c r="Q9" s="6"/>
      <c r="R9" s="6"/>
      <c r="S9" s="58" t="s">
        <v>32</v>
      </c>
      <c r="T9" s="15">
        <f>AVERAGE(J50:J52)-J53</f>
        <v>521265.22413130652</v>
      </c>
      <c r="U9" s="15">
        <f t="shared" ref="U9:X9" si="9">AVERAGE(K50:K52)-K53</f>
        <v>580992.00250675273</v>
      </c>
      <c r="V9" s="15">
        <f t="shared" si="9"/>
        <v>495980.18592498038</v>
      </c>
      <c r="W9" s="15">
        <f t="shared" si="9"/>
        <v>531426.78614830947</v>
      </c>
      <c r="X9" s="15">
        <f t="shared" si="9"/>
        <v>498563.92325116531</v>
      </c>
      <c r="Y9" s="16">
        <f>AVERAGE(P54:P56)-O55</f>
        <v>542881.19522109849</v>
      </c>
      <c r="Z9" s="30">
        <f>STDEV(J50:J51)</f>
        <v>16540.013551128042</v>
      </c>
      <c r="AA9" s="30">
        <f t="shared" ref="AA9:AD9" si="10">STDEV(K50:K52)</f>
        <v>17800.724742692804</v>
      </c>
      <c r="AB9" s="30">
        <f>STDEV(L50:L51)</f>
        <v>20255.093365992569</v>
      </c>
      <c r="AC9" s="30">
        <f t="shared" si="10"/>
        <v>22509.720960630086</v>
      </c>
      <c r="AD9" s="30">
        <f t="shared" si="10"/>
        <v>54882.221678233596</v>
      </c>
      <c r="AE9" s="16">
        <f>STDEV(P54:P56)</f>
        <v>55123.612579103537</v>
      </c>
    </row>
    <row r="10" spans="1:31" x14ac:dyDescent="0.45">
      <c r="A10" t="s">
        <v>7</v>
      </c>
      <c r="B10" s="1">
        <v>0.1161092</v>
      </c>
      <c r="C10" s="24">
        <v>0.27185049999999999</v>
      </c>
      <c r="D10" s="1">
        <v>0.1179061</v>
      </c>
      <c r="E10" s="1">
        <v>0.11695460000000001</v>
      </c>
      <c r="F10" s="1">
        <v>0.1087847</v>
      </c>
      <c r="G10" s="11">
        <v>5.7822169999999999E-2</v>
      </c>
      <c r="H10" s="23">
        <v>9.5795210000000006E-2</v>
      </c>
      <c r="I10" s="6"/>
      <c r="J10" s="1">
        <f t="shared" si="0"/>
        <v>125415.73328507198</v>
      </c>
      <c r="K10" s="1">
        <f t="shared" si="6"/>
        <v>288967.95162257995</v>
      </c>
      <c r="L10" s="1">
        <f t="shared" si="6"/>
        <v>127302.75349827598</v>
      </c>
      <c r="M10" s="1">
        <f t="shared" si="6"/>
        <v>126303.53276653599</v>
      </c>
      <c r="N10" s="1">
        <f t="shared" si="6"/>
        <v>117723.88646465198</v>
      </c>
      <c r="O10" s="10">
        <f t="shared" si="6"/>
        <v>64205.424543557194</v>
      </c>
      <c r="P10" s="13">
        <f>1050153.16*(H10)+3483.29</f>
        <v>104082.93249436359</v>
      </c>
      <c r="Q10" s="6"/>
      <c r="R10" s="6"/>
      <c r="S10" s="7"/>
    </row>
    <row r="11" spans="1:31" x14ac:dyDescent="0.45">
      <c r="A11" t="s">
        <v>8</v>
      </c>
      <c r="B11" s="1">
        <v>0.1039844</v>
      </c>
      <c r="C11" s="1">
        <v>0.1077576</v>
      </c>
      <c r="D11" s="1">
        <v>0.113126</v>
      </c>
      <c r="E11" s="1">
        <v>0.1210434</v>
      </c>
      <c r="F11" s="1">
        <v>0.1141047</v>
      </c>
      <c r="G11" s="11">
        <v>5.8104679999999999E-2</v>
      </c>
      <c r="H11" s="23">
        <v>9.3888650000000004E-2</v>
      </c>
      <c r="I11" s="6"/>
      <c r="J11" s="1">
        <f t="shared" si="0"/>
        <v>112682.83625070399</v>
      </c>
      <c r="K11" s="1">
        <f t="shared" si="6"/>
        <v>116645.27415401598</v>
      </c>
      <c r="L11" s="1">
        <f t="shared" si="6"/>
        <v>122282.91637815999</v>
      </c>
      <c r="M11" s="1">
        <f t="shared" si="6"/>
        <v>130597.39900714398</v>
      </c>
      <c r="N11" s="1">
        <f t="shared" si="6"/>
        <v>123310.70127585198</v>
      </c>
      <c r="O11" s="10">
        <f t="shared" si="6"/>
        <v>64502.103312788793</v>
      </c>
      <c r="P11" s="13">
        <f>1050153.16*(H11)+3483.29</f>
        <v>102080.75248563399</v>
      </c>
      <c r="Q11" s="6"/>
      <c r="R11" s="6"/>
      <c r="S11" s="7"/>
    </row>
    <row r="12" spans="1:31" x14ac:dyDescent="0.45">
      <c r="A12" t="s">
        <v>9</v>
      </c>
      <c r="B12" s="12">
        <v>5.9940569999999999E-2</v>
      </c>
      <c r="C12" s="12">
        <v>5.8700229999999999E-2</v>
      </c>
      <c r="D12" s="12">
        <v>6.1890960000000002E-2</v>
      </c>
      <c r="E12" s="12">
        <v>6.108276E-2</v>
      </c>
      <c r="F12" s="12">
        <v>6.9630020000000001E-2</v>
      </c>
      <c r="G12" s="11">
        <v>5.7956029999999999E-2</v>
      </c>
      <c r="H12">
        <v>5.672261E-2</v>
      </c>
      <c r="I12" s="6"/>
      <c r="J12" s="10">
        <f t="shared" si="0"/>
        <v>66430.068997701193</v>
      </c>
      <c r="K12" s="10">
        <f t="shared" si="6"/>
        <v>65127.522027226798</v>
      </c>
      <c r="L12" s="10">
        <f t="shared" si="6"/>
        <v>68478.277219433599</v>
      </c>
      <c r="M12" s="10">
        <f t="shared" si="6"/>
        <v>67629.543435521598</v>
      </c>
      <c r="N12" s="10">
        <f t="shared" si="6"/>
        <v>76605.475533863195</v>
      </c>
      <c r="O12" s="10">
        <f t="shared" si="6"/>
        <v>64345.998045554792</v>
      </c>
      <c r="Q12" s="6"/>
      <c r="R12" s="6"/>
      <c r="T12" t="s">
        <v>58</v>
      </c>
      <c r="Z12" t="s">
        <v>16</v>
      </c>
    </row>
    <row r="13" spans="1:31" x14ac:dyDescent="0.45">
      <c r="I13" s="6"/>
      <c r="J13" s="6"/>
      <c r="K13" s="6"/>
      <c r="L13" s="6"/>
      <c r="M13" s="6"/>
      <c r="N13" s="6"/>
      <c r="O13" s="6"/>
      <c r="Q13" s="6"/>
      <c r="R13" s="6" t="s">
        <v>57</v>
      </c>
      <c r="S13" t="s">
        <v>59</v>
      </c>
      <c r="T13">
        <v>0.1</v>
      </c>
      <c r="U13">
        <v>1</v>
      </c>
      <c r="V13">
        <v>5</v>
      </c>
      <c r="W13">
        <v>10</v>
      </c>
      <c r="X13">
        <v>20</v>
      </c>
      <c r="Y13" t="s">
        <v>14</v>
      </c>
      <c r="Z13">
        <v>0.1</v>
      </c>
      <c r="AA13">
        <v>1</v>
      </c>
      <c r="AB13">
        <v>5</v>
      </c>
      <c r="AC13">
        <v>10</v>
      </c>
      <c r="AD13">
        <v>20</v>
      </c>
      <c r="AE13" t="s">
        <v>14</v>
      </c>
    </row>
    <row r="14" spans="1:31" x14ac:dyDescent="0.45">
      <c r="A14" t="s">
        <v>11</v>
      </c>
      <c r="I14" s="6"/>
      <c r="J14" s="6"/>
      <c r="K14" s="6"/>
      <c r="L14" s="6"/>
      <c r="M14" s="6"/>
      <c r="N14" s="6"/>
      <c r="O14" s="6"/>
      <c r="Q14" s="6"/>
      <c r="R14" s="6"/>
      <c r="S14" s="14" t="s">
        <v>53</v>
      </c>
      <c r="T14" s="3">
        <f>AVERAGE(J9:J11)-J12</f>
        <v>52688.665899168132</v>
      </c>
      <c r="U14" s="3">
        <f>AVERAGE(K9:K11)-K12</f>
        <v>108849.21865703849</v>
      </c>
      <c r="V14" s="3">
        <f>AVERAGE(L9:L11)-L12</f>
        <v>55333.137083106398</v>
      </c>
      <c r="W14" s="3">
        <f>AVERAGE(M9:M11)-M12</f>
        <v>59321.933830734386</v>
      </c>
      <c r="X14" s="3">
        <f>AVERAGE(N9:N11)-N12</f>
        <v>47920.007912371468</v>
      </c>
      <c r="Y14" s="13">
        <f>AVERAGE(P9:P11)-O9</f>
        <v>39973.246913893061</v>
      </c>
      <c r="Z14" s="27">
        <f>STDEV(J9:J11)</f>
        <v>6367.5848391050831</v>
      </c>
      <c r="AA14" s="27">
        <f>STDEV(K9:K11)</f>
        <v>99585.445153326684</v>
      </c>
      <c r="AB14" s="27">
        <f>STDEV(L9:L11)</f>
        <v>3031.3776687386594</v>
      </c>
      <c r="AC14" s="27">
        <f>STDEV(M9:M11)</f>
        <v>3369.0091239085732</v>
      </c>
      <c r="AD14" s="27">
        <f>STDEV(N9:N11)</f>
        <v>7483.3064860868471</v>
      </c>
      <c r="AE14" s="13">
        <f>STDEV(P9:P11)</f>
        <v>2960.824974903147</v>
      </c>
    </row>
    <row r="15" spans="1:31" x14ac:dyDescent="0.45">
      <c r="A15" t="s">
        <v>0</v>
      </c>
      <c r="B15">
        <v>560</v>
      </c>
      <c r="C15" t="s">
        <v>1</v>
      </c>
      <c r="N15" s="6"/>
      <c r="O15" s="6"/>
      <c r="Q15" s="6"/>
      <c r="R15" s="6"/>
      <c r="S15" s="57" t="s">
        <v>29</v>
      </c>
      <c r="T15" s="3">
        <f>AVERAGE(J21:J23)-J24</f>
        <v>94746.568350466667</v>
      </c>
      <c r="U15" s="3">
        <f t="shared" ref="U15:X15" si="11">AVERAGE(K21:K23)-K24</f>
        <v>120428.8024859892</v>
      </c>
      <c r="V15" s="3">
        <f t="shared" si="11"/>
        <v>71756.961922289454</v>
      </c>
      <c r="W15" s="3">
        <f t="shared" si="11"/>
        <v>72958.274128139834</v>
      </c>
      <c r="X15" s="3">
        <f t="shared" si="11"/>
        <v>58235.182833108411</v>
      </c>
      <c r="Y15" s="13">
        <f>AVERAGE(P21:P23)-O21</f>
        <v>89096.41880218708</v>
      </c>
      <c r="Z15" s="27">
        <f>STDEV(J21:J23)</f>
        <v>7007.4066923809332</v>
      </c>
      <c r="AA15" s="27">
        <f t="shared" ref="AA15:AD15" si="12">STDEV(K21:K23)</f>
        <v>61846.887842149335</v>
      </c>
      <c r="AB15" s="27">
        <f t="shared" si="12"/>
        <v>1428.9213987873998</v>
      </c>
      <c r="AC15" s="27">
        <f t="shared" si="12"/>
        <v>3675.8242322334954</v>
      </c>
      <c r="AD15" s="27">
        <f t="shared" si="12"/>
        <v>7891.9667738847984</v>
      </c>
      <c r="AE15" s="13">
        <f>AE6</f>
        <v>8053.6714555525023</v>
      </c>
    </row>
    <row r="16" spans="1:31" x14ac:dyDescent="0.45">
      <c r="B16">
        <v>1</v>
      </c>
      <c r="C16">
        <v>2</v>
      </c>
      <c r="D16">
        <v>3</v>
      </c>
      <c r="E16">
        <v>4</v>
      </c>
      <c r="F16">
        <v>5</v>
      </c>
      <c r="G16">
        <v>6</v>
      </c>
      <c r="H16">
        <v>7</v>
      </c>
      <c r="Q16" s="6"/>
      <c r="R16" s="6"/>
      <c r="S16" s="57" t="s">
        <v>30</v>
      </c>
      <c r="T16" s="3">
        <f>AVERAGE(J33:J35)-J36</f>
        <v>231106.37630020358</v>
      </c>
      <c r="U16" s="3">
        <f t="shared" ref="U16:X16" si="13">AVERAGE(K33:K35)-K36</f>
        <v>193093.45029008249</v>
      </c>
      <c r="V16" s="3">
        <f t="shared" si="13"/>
        <v>83167.373078185206</v>
      </c>
      <c r="W16" s="3">
        <f t="shared" si="13"/>
        <v>81984.046495455041</v>
      </c>
      <c r="X16" s="3">
        <f t="shared" si="13"/>
        <v>63244.350397118789</v>
      </c>
      <c r="Y16" s="13">
        <f>AVERAGE(P33:P35)-O34</f>
        <v>196296.7499765832</v>
      </c>
      <c r="Z16" s="27">
        <f>STDEV(J33:J35)</f>
        <v>33952.964840178218</v>
      </c>
      <c r="AA16" s="27">
        <f t="shared" ref="AA16:AD16" si="14">STDEV(K33:K35)</f>
        <v>96171.742837133992</v>
      </c>
      <c r="AB16" s="27">
        <f t="shared" si="14"/>
        <v>1849.9131469100562</v>
      </c>
      <c r="AC16" s="27">
        <f t="shared" si="14"/>
        <v>3855.6896373602845</v>
      </c>
      <c r="AD16" s="27">
        <f t="shared" si="14"/>
        <v>4423.5752226719196</v>
      </c>
      <c r="AE16" s="13">
        <f>STDEV(P33:P35)</f>
        <v>17066.824991840887</v>
      </c>
    </row>
    <row r="17" spans="1:31" x14ac:dyDescent="0.45">
      <c r="A17" t="s">
        <v>2</v>
      </c>
      <c r="B17" s="20">
        <v>0.14202319999999999</v>
      </c>
      <c r="C17" s="20">
        <v>0.14414179999999999</v>
      </c>
      <c r="D17" s="20">
        <v>0.14843680000000001</v>
      </c>
      <c r="E17" s="20">
        <v>0.14373140000000001</v>
      </c>
      <c r="F17" s="20">
        <v>0.16874020000000001</v>
      </c>
      <c r="G17" s="4">
        <v>5.9671630000000003E-2</v>
      </c>
      <c r="H17">
        <v>6.081102E-2</v>
      </c>
      <c r="J17" s="20">
        <f>1050153.16*(B17)+3483.29</f>
        <v>152629.40227331198</v>
      </c>
      <c r="K17" s="20">
        <f t="shared" ref="K17:P24" si="15">1050153.16*(C17)+3483.29</f>
        <v>154854.25675808798</v>
      </c>
      <c r="L17" s="20">
        <f t="shared" si="15"/>
        <v>159364.66458028799</v>
      </c>
      <c r="M17" s="20">
        <f t="shared" si="15"/>
        <v>154423.27390122402</v>
      </c>
      <c r="N17" s="20">
        <f t="shared" si="15"/>
        <v>180686.344249032</v>
      </c>
      <c r="O17" s="28">
        <f t="shared" si="15"/>
        <v>66147.640806850803</v>
      </c>
      <c r="Q17" s="6"/>
      <c r="R17" s="6"/>
      <c r="S17" s="57" t="s">
        <v>31</v>
      </c>
      <c r="T17" s="3">
        <f>AVERAGE(J44:J46)-J47</f>
        <v>483740.28679208492</v>
      </c>
      <c r="U17" s="3">
        <f t="shared" ref="U17:X17" si="16">AVERAGE(K44:K46)-K47</f>
        <v>340003.01637343713</v>
      </c>
      <c r="V17" s="3">
        <f t="shared" si="16"/>
        <v>127175.26642667186</v>
      </c>
      <c r="W17" s="3">
        <f t="shared" si="16"/>
        <v>115517.81724141772</v>
      </c>
      <c r="X17" s="3">
        <f t="shared" si="16"/>
        <v>88739.408733913457</v>
      </c>
      <c r="Y17" s="13">
        <f>AVERAGE(P44:P46)-O46</f>
        <v>399945.55921713682</v>
      </c>
      <c r="Z17" s="27">
        <f>STDEV(J44:J46)</f>
        <v>34702.861273997056</v>
      </c>
      <c r="AA17" s="27">
        <f t="shared" ref="AA17:AD17" si="17">STDEV(K44:K46)</f>
        <v>61906.262927095377</v>
      </c>
      <c r="AB17" s="27">
        <f t="shared" si="17"/>
        <v>5036.5786330614856</v>
      </c>
      <c r="AC17" s="27">
        <f t="shared" si="17"/>
        <v>8291.7254343030654</v>
      </c>
      <c r="AD17" s="27">
        <f t="shared" si="17"/>
        <v>2898.1914833622909</v>
      </c>
      <c r="AE17" s="13">
        <f>STDEV(P44:P46)</f>
        <v>73378.036375669384</v>
      </c>
    </row>
    <row r="18" spans="1:31" x14ac:dyDescent="0.45">
      <c r="A18" t="s">
        <v>3</v>
      </c>
      <c r="B18" s="20">
        <v>0.19746929999999999</v>
      </c>
      <c r="C18" s="20">
        <v>0.16069269999999999</v>
      </c>
      <c r="D18" s="20">
        <v>0.15421550000000001</v>
      </c>
      <c r="E18" s="20">
        <v>0.1709608</v>
      </c>
      <c r="F18" s="20">
        <v>0.14465720000000001</v>
      </c>
      <c r="G18" s="4">
        <v>5.5769609999999997E-2</v>
      </c>
      <c r="H18">
        <v>5.8863800000000001E-2</v>
      </c>
      <c r="J18" s="20">
        <f t="shared" ref="J18:J24" si="18">1050153.16*(B18)+3483.29</f>
        <v>210856.29939798798</v>
      </c>
      <c r="K18" s="20">
        <f t="shared" si="15"/>
        <v>172235.23669393198</v>
      </c>
      <c r="L18" s="20">
        <f t="shared" si="15"/>
        <v>165433.18464598001</v>
      </c>
      <c r="M18" s="20">
        <f t="shared" si="15"/>
        <v>183018.31435612799</v>
      </c>
      <c r="N18" s="20">
        <f t="shared" si="15"/>
        <v>155395.50569675202</v>
      </c>
      <c r="O18" s="28">
        <f t="shared" si="15"/>
        <v>62049.922173467596</v>
      </c>
      <c r="Q18" s="6"/>
      <c r="R18" s="6"/>
      <c r="S18" s="57" t="s">
        <v>32</v>
      </c>
      <c r="T18" s="3">
        <f>AVERAGE(J54:J56)-J57</f>
        <v>557093.43951144803</v>
      </c>
      <c r="U18" s="3">
        <f t="shared" ref="U18:X18" si="19">AVERAGE(K54:K56)-K57</f>
        <v>466833.50001512846</v>
      </c>
      <c r="V18" s="3">
        <f t="shared" si="19"/>
        <v>183600.47178290441</v>
      </c>
      <c r="W18" s="3">
        <f t="shared" si="19"/>
        <v>157945.56613311562</v>
      </c>
      <c r="X18" s="3">
        <f t="shared" si="19"/>
        <v>136710.68862406671</v>
      </c>
      <c r="Y18" s="13">
        <f>AVERAGE(P54:P56)-O55</f>
        <v>542881.19522109849</v>
      </c>
      <c r="Z18" s="27">
        <f>STDEV(J54:J56)</f>
        <v>52863.106991086555</v>
      </c>
      <c r="AA18" s="27">
        <f t="shared" ref="AA18:AD18" si="20">STDEV(K54:K56)</f>
        <v>21277.416886430452</v>
      </c>
      <c r="AB18" s="27">
        <f t="shared" si="20"/>
        <v>14710.305032743316</v>
      </c>
      <c r="AC18" s="27">
        <f t="shared" si="20"/>
        <v>9300.6518131783941</v>
      </c>
      <c r="AD18" s="27">
        <f t="shared" si="20"/>
        <v>5445.0694823555141</v>
      </c>
      <c r="AE18" s="13">
        <f>STDEV(P54:P56)</f>
        <v>55123.612579103537</v>
      </c>
    </row>
    <row r="19" spans="1:31" x14ac:dyDescent="0.45">
      <c r="A19" t="s">
        <v>4</v>
      </c>
      <c r="B19" s="20">
        <v>0.1449841</v>
      </c>
      <c r="C19" s="20">
        <v>0.15470059999999999</v>
      </c>
      <c r="D19" s="20">
        <v>0.14359839999999999</v>
      </c>
      <c r="E19" s="20">
        <v>0.167356</v>
      </c>
      <c r="F19" s="20">
        <v>0.14215720000000001</v>
      </c>
      <c r="G19" s="4">
        <v>5.1410619999999997E-2</v>
      </c>
      <c r="H19">
        <v>5.471065E-2</v>
      </c>
      <c r="J19" s="20">
        <f t="shared" si="18"/>
        <v>155738.80076475602</v>
      </c>
      <c r="K19" s="20">
        <f t="shared" si="15"/>
        <v>165942.61394389599</v>
      </c>
      <c r="L19" s="20">
        <f t="shared" si="15"/>
        <v>154283.60353094398</v>
      </c>
      <c r="M19" s="20">
        <f t="shared" si="15"/>
        <v>179232.72224495999</v>
      </c>
      <c r="N19" s="20">
        <f t="shared" si="15"/>
        <v>152770.122796752</v>
      </c>
      <c r="O19" s="28">
        <f t="shared" si="15"/>
        <v>57472.315050559191</v>
      </c>
      <c r="Q19" s="6"/>
      <c r="R19" s="6"/>
    </row>
    <row r="20" spans="1:31" x14ac:dyDescent="0.45">
      <c r="A20" t="s">
        <v>5</v>
      </c>
      <c r="B20" s="4">
        <v>7.6957460000000005E-2</v>
      </c>
      <c r="C20" s="4">
        <v>6.5965689999999993E-2</v>
      </c>
      <c r="D20" s="4">
        <v>6.5040169999999994E-2</v>
      </c>
      <c r="E20" s="4">
        <v>9.0639449999999996E-2</v>
      </c>
      <c r="F20" s="4">
        <v>9.2551140000000004E-2</v>
      </c>
      <c r="G20" s="4">
        <v>5.3497990000000002E-2</v>
      </c>
      <c r="H20">
        <v>5.4271390000000003E-2</v>
      </c>
      <c r="J20" s="28">
        <f t="shared" si="18"/>
        <v>84300.409804573588</v>
      </c>
      <c r="K20" s="28">
        <f t="shared" si="15"/>
        <v>72757.367805080386</v>
      </c>
      <c r="L20" s="28">
        <f t="shared" si="15"/>
        <v>71785.430052437179</v>
      </c>
      <c r="M20" s="28">
        <f t="shared" si="15"/>
        <v>98668.594838161982</v>
      </c>
      <c r="N20" s="28">
        <f t="shared" si="15"/>
        <v>100676.16213260239</v>
      </c>
      <c r="O20" s="28">
        <f t="shared" si="15"/>
        <v>59664.373252148398</v>
      </c>
      <c r="Q20" s="6"/>
    </row>
    <row r="21" spans="1:31" x14ac:dyDescent="0.45">
      <c r="A21" t="s">
        <v>6</v>
      </c>
      <c r="B21" s="3">
        <v>0.16279150000000001</v>
      </c>
      <c r="C21" s="3">
        <v>0.13686770000000001</v>
      </c>
      <c r="D21" s="3">
        <v>0.13125619999999999</v>
      </c>
      <c r="E21" s="3">
        <v>0.12858069999999999</v>
      </c>
      <c r="F21" s="3">
        <v>0.13612650000000001</v>
      </c>
      <c r="G21" s="4">
        <v>5.7683909999999998E-2</v>
      </c>
      <c r="H21" s="13">
        <v>0.14051710000000001</v>
      </c>
      <c r="J21" s="1">
        <f t="shared" si="18"/>
        <v>174439.29814614</v>
      </c>
      <c r="K21" s="1">
        <f t="shared" si="15"/>
        <v>147215.33765693201</v>
      </c>
      <c r="L21" s="1">
        <f t="shared" si="15"/>
        <v>141322.40319959199</v>
      </c>
      <c r="M21" s="1">
        <f t="shared" si="15"/>
        <v>138512.71842001198</v>
      </c>
      <c r="N21" s="1">
        <f t="shared" si="15"/>
        <v>146436.96413474</v>
      </c>
      <c r="O21" s="28">
        <f t="shared" si="15"/>
        <v>64060.230367655597</v>
      </c>
      <c r="P21" s="13">
        <f t="shared" si="15"/>
        <v>151047.766599036</v>
      </c>
      <c r="Q21" s="6"/>
    </row>
    <row r="22" spans="1:31" x14ac:dyDescent="0.45">
      <c r="A22" t="s">
        <v>7</v>
      </c>
      <c r="B22" s="3">
        <v>0.15764010000000001</v>
      </c>
      <c r="C22" s="24">
        <v>0.2439558</v>
      </c>
      <c r="D22" s="3">
        <v>0.13157389999999999</v>
      </c>
      <c r="E22" s="3">
        <v>0.1330258</v>
      </c>
      <c r="F22" s="3">
        <v>0.1231348</v>
      </c>
      <c r="G22" s="4">
        <v>5.7829949999999998E-2</v>
      </c>
      <c r="H22" s="13">
        <v>0.13606009999999999</v>
      </c>
      <c r="J22" s="1">
        <f t="shared" si="18"/>
        <v>169029.539157716</v>
      </c>
      <c r="K22" s="1">
        <f t="shared" si="15"/>
        <v>259674.244270328</v>
      </c>
      <c r="L22" s="1">
        <f t="shared" si="15"/>
        <v>141656.03685852399</v>
      </c>
      <c r="M22" s="1">
        <f t="shared" si="15"/>
        <v>143180.754231528</v>
      </c>
      <c r="N22" s="1">
        <f t="shared" si="15"/>
        <v>132793.68932596801</v>
      </c>
      <c r="O22" s="28">
        <f t="shared" ref="O22:O23" si="21">1050153.16*(G22)+3483.29</f>
        <v>64213.594735141996</v>
      </c>
      <c r="P22" s="13">
        <f t="shared" ref="P22:P23" si="22">1050153.16*(H22)+3483.29</f>
        <v>146367.233964916</v>
      </c>
      <c r="Q22" s="6"/>
      <c r="S22" t="s">
        <v>56</v>
      </c>
    </row>
    <row r="23" spans="1:31" x14ac:dyDescent="0.45">
      <c r="A23" t="s">
        <v>8</v>
      </c>
      <c r="B23" s="3">
        <v>0.14955399999999999</v>
      </c>
      <c r="C23" s="3">
        <v>0.14793429999999999</v>
      </c>
      <c r="D23" s="3">
        <v>0.13375570000000001</v>
      </c>
      <c r="E23" s="3">
        <v>0.13548689999999999</v>
      </c>
      <c r="F23" s="3">
        <v>0.1230854</v>
      </c>
      <c r="G23" s="4">
        <v>5.6347359999999999E-2</v>
      </c>
      <c r="H23" s="13">
        <v>0.15099860000000001</v>
      </c>
      <c r="J23" s="1">
        <f t="shared" si="18"/>
        <v>160537.89569064</v>
      </c>
      <c r="K23" s="1">
        <f t="shared" si="15"/>
        <v>158836.962617388</v>
      </c>
      <c r="L23" s="1">
        <f t="shared" si="15"/>
        <v>143947.26102301199</v>
      </c>
      <c r="M23" s="1">
        <f t="shared" si="15"/>
        <v>145765.28617360399</v>
      </c>
      <c r="N23" s="1">
        <f t="shared" si="15"/>
        <v>132741.81175986398</v>
      </c>
      <c r="O23" s="28">
        <f t="shared" si="21"/>
        <v>62656.648161657598</v>
      </c>
      <c r="P23" s="13">
        <f t="shared" si="22"/>
        <v>162054.946945576</v>
      </c>
      <c r="Q23" s="6"/>
      <c r="R23">
        <v>24</v>
      </c>
      <c r="S23" s="11">
        <f>T4</f>
        <v>0.1</v>
      </c>
      <c r="T23" s="98">
        <f t="shared" ref="T23:W23" si="23">U4</f>
        <v>1</v>
      </c>
      <c r="U23" s="25">
        <f t="shared" si="23"/>
        <v>5</v>
      </c>
      <c r="V23" s="99">
        <f t="shared" si="23"/>
        <v>10</v>
      </c>
      <c r="W23" s="20">
        <f t="shared" si="23"/>
        <v>20</v>
      </c>
      <c r="X23" s="5" t="str">
        <f>Y4</f>
        <v>Control</v>
      </c>
    </row>
    <row r="24" spans="1:31" x14ac:dyDescent="0.45">
      <c r="A24" t="s">
        <v>9</v>
      </c>
      <c r="B24" s="4">
        <v>6.6440200000000005E-2</v>
      </c>
      <c r="C24" s="4">
        <v>6.1575230000000002E-2</v>
      </c>
      <c r="D24" s="4">
        <v>6.3865270000000002E-2</v>
      </c>
      <c r="E24" s="4">
        <v>6.289053E-2</v>
      </c>
      <c r="F24" s="4">
        <v>7.1994909999999995E-2</v>
      </c>
      <c r="G24" s="4">
        <v>5.86927E-2</v>
      </c>
      <c r="H24">
        <v>5.9332509999999998E-2</v>
      </c>
      <c r="J24" s="28">
        <f t="shared" si="18"/>
        <v>73255.675981031993</v>
      </c>
      <c r="K24" s="28">
        <f t="shared" si="15"/>
        <v>68146.712362226797</v>
      </c>
      <c r="L24" s="28">
        <f t="shared" si="15"/>
        <v>70551.605104753195</v>
      </c>
      <c r="M24" s="28">
        <f t="shared" si="15"/>
        <v>69527.978813574795</v>
      </c>
      <c r="N24" s="28">
        <f t="shared" si="15"/>
        <v>79088.972240415576</v>
      </c>
      <c r="O24" s="28">
        <f t="shared" si="15"/>
        <v>65119.614373931996</v>
      </c>
      <c r="Q24" s="6"/>
      <c r="S24" s="101">
        <f>J5-J8</f>
        <v>16522.826278086795</v>
      </c>
      <c r="T24" s="101">
        <f>K5-K8</f>
        <v>44012.769559659602</v>
      </c>
      <c r="U24" s="101">
        <f t="shared" ref="U24:V24" si="24">L5-L8</f>
        <v>49966.035316041598</v>
      </c>
      <c r="V24" s="101">
        <f t="shared" si="24"/>
        <v>18250.506752324</v>
      </c>
      <c r="W24" s="101">
        <f>N5-N8</f>
        <v>45358.498828073192</v>
      </c>
      <c r="X24" s="5">
        <f>P9-J8</f>
        <v>41354.852914762785</v>
      </c>
    </row>
    <row r="25" spans="1:31" x14ac:dyDescent="0.45">
      <c r="Q25" s="6"/>
      <c r="S25" s="101">
        <f>J6-J8</f>
        <v>71914.299369231216</v>
      </c>
      <c r="T25" s="101">
        <f>K6-K8</f>
        <v>56766.774672543601</v>
      </c>
      <c r="U25" s="101">
        <f>L6-L8</f>
        <v>55749.018737529594</v>
      </c>
      <c r="V25" s="101">
        <f>M6-M8</f>
        <v>33191.875882172011</v>
      </c>
      <c r="W25" s="101">
        <f>N6-N8</f>
        <v>34786.922012301191</v>
      </c>
      <c r="X25" s="5">
        <f>P10-J8</f>
        <v>37529.670029462795</v>
      </c>
    </row>
    <row r="26" spans="1:31" x14ac:dyDescent="0.45">
      <c r="A26" t="s">
        <v>12</v>
      </c>
      <c r="Q26" s="6"/>
      <c r="S26" s="101">
        <f>J7-J8</f>
        <v>46505.318586451191</v>
      </c>
      <c r="T26" s="101">
        <f>K7-K8</f>
        <v>57200.277896991582</v>
      </c>
      <c r="U26" s="101">
        <f>L7-L8</f>
        <v>49428.461913437597</v>
      </c>
      <c r="V26" s="101">
        <f>M7-M8</f>
        <v>28318.430112560003</v>
      </c>
      <c r="W26" s="101">
        <f>N7-N8</f>
        <v>27844.989563437193</v>
      </c>
      <c r="X26" s="5">
        <f>P11-J8</f>
        <v>35527.490020733196</v>
      </c>
    </row>
    <row r="27" spans="1:31" x14ac:dyDescent="0.45">
      <c r="A27" t="s">
        <v>0</v>
      </c>
      <c r="B27">
        <v>560</v>
      </c>
      <c r="C27" t="s">
        <v>1</v>
      </c>
      <c r="Q27" s="6"/>
      <c r="S27" s="11"/>
      <c r="T27" s="98"/>
      <c r="U27" s="25"/>
      <c r="V27" s="99"/>
      <c r="W27" s="20"/>
      <c r="X27" s="5"/>
    </row>
    <row r="28" spans="1:31" x14ac:dyDescent="0.45">
      <c r="B28">
        <v>1</v>
      </c>
      <c r="C28">
        <v>2</v>
      </c>
      <c r="D28">
        <v>3</v>
      </c>
      <c r="E28">
        <v>4</v>
      </c>
      <c r="F28">
        <v>5</v>
      </c>
      <c r="G28">
        <v>6</v>
      </c>
      <c r="H28">
        <v>7</v>
      </c>
      <c r="Q28" s="6"/>
      <c r="R28">
        <v>48</v>
      </c>
      <c r="S28" s="11">
        <f>S23</f>
        <v>0.1</v>
      </c>
      <c r="T28" s="98">
        <f t="shared" ref="T28:X28" si="25">T23</f>
        <v>1</v>
      </c>
      <c r="U28" s="25">
        <f t="shared" si="25"/>
        <v>5</v>
      </c>
      <c r="V28" s="99">
        <f t="shared" si="25"/>
        <v>10</v>
      </c>
      <c r="W28" s="20">
        <f t="shared" si="25"/>
        <v>20</v>
      </c>
      <c r="X28" s="5" t="str">
        <f t="shared" si="25"/>
        <v>Control</v>
      </c>
    </row>
    <row r="29" spans="1:31" x14ac:dyDescent="0.45">
      <c r="A29" t="s">
        <v>2</v>
      </c>
      <c r="B29" s="2">
        <v>0.3031951</v>
      </c>
      <c r="C29" s="2">
        <v>0.27180559999999998</v>
      </c>
      <c r="D29" s="2">
        <v>0.29547950000000001</v>
      </c>
      <c r="E29" s="2">
        <v>0.28034979999999998</v>
      </c>
      <c r="F29" s="2">
        <v>0.31095719999999999</v>
      </c>
      <c r="G29" s="28">
        <v>6.0723869999999999E-2</v>
      </c>
      <c r="H29">
        <v>6.1793420000000002E-2</v>
      </c>
      <c r="J29" s="2">
        <f>1050153.16*(B29)+3483.29</f>
        <v>321884.58236151596</v>
      </c>
      <c r="K29" s="2">
        <f t="shared" ref="K29:O29" si="26">1050153.16*(C29)+3483.29</f>
        <v>288920.79974569596</v>
      </c>
      <c r="L29" s="2">
        <f t="shared" si="26"/>
        <v>313782.02064021997</v>
      </c>
      <c r="M29" s="2">
        <f t="shared" si="26"/>
        <v>297893.51837536792</v>
      </c>
      <c r="N29" s="2">
        <f t="shared" si="26"/>
        <v>330035.97620475193</v>
      </c>
      <c r="O29" s="28">
        <f t="shared" si="26"/>
        <v>67252.653967929189</v>
      </c>
      <c r="Q29" s="6"/>
      <c r="S29" s="101">
        <f>J17-J20</f>
        <v>68328.99246873839</v>
      </c>
      <c r="T29" s="101">
        <f>K17-K20</f>
        <v>82096.888953007598</v>
      </c>
      <c r="U29" s="101">
        <f>L17-L20</f>
        <v>87579.234527850815</v>
      </c>
      <c r="V29" s="101">
        <f>M17-M20</f>
        <v>55754.679063062038</v>
      </c>
      <c r="W29" s="101">
        <f>N17-N20</f>
        <v>80010.182116429613</v>
      </c>
      <c r="X29" s="5">
        <f>P21-J20</f>
        <v>66747.356794462408</v>
      </c>
    </row>
    <row r="30" spans="1:31" x14ac:dyDescent="0.45">
      <c r="A30" t="s">
        <v>3</v>
      </c>
      <c r="B30" s="2">
        <v>0.33291549999999998</v>
      </c>
      <c r="C30" s="2">
        <v>0.31689679999999998</v>
      </c>
      <c r="D30" s="2">
        <v>0.29182340000000001</v>
      </c>
      <c r="E30" s="2">
        <v>0.31104019999999999</v>
      </c>
      <c r="F30" s="2">
        <v>0.27218710000000002</v>
      </c>
      <c r="G30" s="28">
        <v>5.7426459999999999E-2</v>
      </c>
      <c r="H30">
        <v>6.0469469999999997E-2</v>
      </c>
      <c r="J30" s="2">
        <f t="shared" ref="J30:J36" si="27">1050153.16*(B30)+3483.29</f>
        <v>353095.55433797993</v>
      </c>
      <c r="K30" s="2">
        <f t="shared" ref="K30:K36" si="28">1050153.16*(C30)+3483.29</f>
        <v>336273.46591388795</v>
      </c>
      <c r="L30" s="2">
        <f t="shared" ref="L30:L36" si="29">1050153.16*(D30)+3483.29</f>
        <v>309942.55567194399</v>
      </c>
      <c r="M30" s="2">
        <f t="shared" ref="M30:M36" si="30">1050153.16*(E30)+3483.29</f>
        <v>330123.13891703193</v>
      </c>
      <c r="N30" s="2">
        <f t="shared" ref="N30:N36" si="31">1050153.16*(F30)+3483.29</f>
        <v>289321.43317623599</v>
      </c>
      <c r="O30" s="28">
        <f t="shared" ref="O30:O36" si="32">1050153.16*(G30)+3483.29</f>
        <v>63789.868436613593</v>
      </c>
      <c r="Q30" s="6"/>
      <c r="S30" s="101">
        <f>J18-J20</f>
        <v>126555.88959341439</v>
      </c>
      <c r="T30" s="101">
        <f>K18-K20</f>
        <v>99477.86888885159</v>
      </c>
      <c r="U30" s="101">
        <f>L18-L20</f>
        <v>93647.754593542835</v>
      </c>
      <c r="V30" s="101">
        <f>M18-M20</f>
        <v>84349.719517966005</v>
      </c>
      <c r="W30" s="101">
        <f>N18-N20</f>
        <v>54719.343564149633</v>
      </c>
      <c r="X30" s="5">
        <f>P22-J20</f>
        <v>62066.82416034241</v>
      </c>
    </row>
    <row r="31" spans="1:31" x14ac:dyDescent="0.45">
      <c r="A31" t="s">
        <v>4</v>
      </c>
      <c r="B31" s="2">
        <v>0.4000705</v>
      </c>
      <c r="C31" s="2">
        <v>0.2663662</v>
      </c>
      <c r="D31" s="2">
        <v>0.20340849999999999</v>
      </c>
      <c r="E31" s="2">
        <v>0.31173060000000002</v>
      </c>
      <c r="F31" s="2">
        <v>0.2178099</v>
      </c>
      <c r="G31" s="28">
        <v>5.4157619999999997E-2</v>
      </c>
      <c r="H31">
        <v>5.8541790000000003E-2</v>
      </c>
      <c r="J31" s="2">
        <f t="shared" si="27"/>
        <v>423618.58979777992</v>
      </c>
      <c r="K31" s="2">
        <f t="shared" si="28"/>
        <v>283208.59664719197</v>
      </c>
      <c r="L31" s="2">
        <f t="shared" si="29"/>
        <v>217093.36904585999</v>
      </c>
      <c r="M31" s="2">
        <f t="shared" si="30"/>
        <v>330848.16465869598</v>
      </c>
      <c r="N31" s="2">
        <f t="shared" si="31"/>
        <v>232217.04476428399</v>
      </c>
      <c r="O31" s="28">
        <f t="shared" si="32"/>
        <v>60357.085781079193</v>
      </c>
      <c r="Q31" s="6"/>
      <c r="S31" s="101">
        <f>J19-J20</f>
        <v>71438.390960182427</v>
      </c>
      <c r="T31" s="101">
        <f>K19-K20</f>
        <v>93185.246138815608</v>
      </c>
      <c r="U31" s="101">
        <f>L19-L20</f>
        <v>82498.173478506797</v>
      </c>
      <c r="V31" s="101">
        <f>M19-M20</f>
        <v>80564.127406798012</v>
      </c>
      <c r="W31" s="101">
        <f>N19-N20</f>
        <v>52093.960664149607</v>
      </c>
      <c r="X31" s="5">
        <f>P23-J20</f>
        <v>77754.537141002409</v>
      </c>
    </row>
    <row r="32" spans="1:31" x14ac:dyDescent="0.45">
      <c r="A32" t="s">
        <v>5</v>
      </c>
      <c r="B32" s="29">
        <v>8.0932580000000004E-2</v>
      </c>
      <c r="C32" s="29">
        <v>5.6208679999999997E-2</v>
      </c>
      <c r="D32" s="29">
        <v>6.0181020000000002E-2</v>
      </c>
      <c r="E32" s="29">
        <v>8.9731240000000004E-2</v>
      </c>
      <c r="F32" s="29">
        <v>9.6943039999999994E-2</v>
      </c>
      <c r="G32" s="28">
        <v>5.3305369999999998E-2</v>
      </c>
      <c r="H32">
        <v>5.5365339999999999E-2</v>
      </c>
      <c r="J32" s="31">
        <f t="shared" si="27"/>
        <v>88474.89463395279</v>
      </c>
      <c r="K32" s="31">
        <f t="shared" si="28"/>
        <v>62511.012921428795</v>
      </c>
      <c r="L32" s="31">
        <f t="shared" si="29"/>
        <v>66682.578325023191</v>
      </c>
      <c r="M32" s="31">
        <f t="shared" si="30"/>
        <v>97714.835236718383</v>
      </c>
      <c r="N32" s="31">
        <f t="shared" si="31"/>
        <v>105288.32979600638</v>
      </c>
      <c r="O32" s="28">
        <f t="shared" si="32"/>
        <v>59462.092750469194</v>
      </c>
      <c r="Q32" s="6"/>
      <c r="S32" s="11"/>
      <c r="T32" s="98"/>
      <c r="U32" s="25"/>
      <c r="V32" s="99"/>
      <c r="W32" s="20"/>
      <c r="X32" s="5"/>
    </row>
    <row r="33" spans="1:25" x14ac:dyDescent="0.45">
      <c r="A33" t="s">
        <v>6</v>
      </c>
      <c r="B33" s="3">
        <v>0.26805380000000001</v>
      </c>
      <c r="C33" s="3">
        <v>0.19859260000000001</v>
      </c>
      <c r="D33" s="3">
        <v>0.1440748</v>
      </c>
      <c r="E33" s="3">
        <v>0.1376423</v>
      </c>
      <c r="F33" s="3">
        <v>0.1389253</v>
      </c>
      <c r="G33" s="28">
        <v>5.7300530000000002E-2</v>
      </c>
      <c r="H33" s="13">
        <v>0.23371600000000001</v>
      </c>
      <c r="J33" s="3">
        <f t="shared" si="27"/>
        <v>284980.83512000798</v>
      </c>
      <c r="K33" s="3">
        <f t="shared" si="28"/>
        <v>212035.93644261599</v>
      </c>
      <c r="L33" s="3">
        <f t="shared" si="29"/>
        <v>154783.89649636799</v>
      </c>
      <c r="M33" s="3">
        <f t="shared" si="30"/>
        <v>148028.78629466798</v>
      </c>
      <c r="N33" s="3">
        <f t="shared" si="31"/>
        <v>149376.13279894801</v>
      </c>
      <c r="O33" s="28">
        <f t="shared" si="32"/>
        <v>63657.622649174802</v>
      </c>
      <c r="P33" s="13">
        <f t="shared" ref="P33:P35" si="33">1050153.16*(H33)+3483.29</f>
        <v>248920.88594256001</v>
      </c>
      <c r="Q33" s="6"/>
      <c r="R33">
        <v>72</v>
      </c>
      <c r="S33" s="11">
        <f>S28</f>
        <v>0.1</v>
      </c>
      <c r="T33" s="98">
        <f t="shared" ref="T33:X33" si="34">T28</f>
        <v>1</v>
      </c>
      <c r="U33" s="25">
        <f t="shared" si="34"/>
        <v>5</v>
      </c>
      <c r="V33" s="99">
        <f t="shared" si="34"/>
        <v>10</v>
      </c>
      <c r="W33" s="20">
        <f t="shared" si="34"/>
        <v>20</v>
      </c>
      <c r="X33" s="5" t="str">
        <f t="shared" si="34"/>
        <v>Control</v>
      </c>
    </row>
    <row r="34" spans="1:25" x14ac:dyDescent="0.45">
      <c r="A34" t="s">
        <v>7</v>
      </c>
      <c r="B34" s="3">
        <v>0.3280305</v>
      </c>
      <c r="C34" s="24">
        <v>0.35564689999999999</v>
      </c>
      <c r="D34" s="3">
        <v>0.14338490000000001</v>
      </c>
      <c r="E34" s="3">
        <v>0.14355499999999999</v>
      </c>
      <c r="F34" s="3">
        <v>0.13092970000000001</v>
      </c>
      <c r="G34" s="28">
        <v>5.8655079999999998E-2</v>
      </c>
      <c r="H34" s="13">
        <v>0.23891380000000001</v>
      </c>
      <c r="J34" s="3">
        <f t="shared" si="27"/>
        <v>347965.55615137995</v>
      </c>
      <c r="K34" s="3">
        <f t="shared" si="28"/>
        <v>376967.00587920396</v>
      </c>
      <c r="L34" s="3">
        <f t="shared" si="29"/>
        <v>154059.395831284</v>
      </c>
      <c r="M34" s="3">
        <f t="shared" si="30"/>
        <v>154238.02688379999</v>
      </c>
      <c r="N34" s="3">
        <f t="shared" si="31"/>
        <v>140979.52819285201</v>
      </c>
      <c r="O34" s="28">
        <f t="shared" si="32"/>
        <v>65080.107612052794</v>
      </c>
      <c r="P34" s="13">
        <f t="shared" si="33"/>
        <v>254379.372037608</v>
      </c>
      <c r="Q34" s="6"/>
      <c r="S34" s="101">
        <f>J29-J32</f>
        <v>233409.68772756317</v>
      </c>
      <c r="T34" s="101">
        <f t="shared" ref="T34:W34" si="35">K29-K32</f>
        <v>226409.78682426715</v>
      </c>
      <c r="U34" s="101">
        <f t="shared" si="35"/>
        <v>247099.44231519679</v>
      </c>
      <c r="V34" s="101">
        <f t="shared" si="35"/>
        <v>200178.68313864953</v>
      </c>
      <c r="W34" s="101">
        <f t="shared" si="35"/>
        <v>224747.64640874555</v>
      </c>
      <c r="X34" s="5">
        <f>P33-J32</f>
        <v>160445.99130860722</v>
      </c>
    </row>
    <row r="35" spans="1:25" x14ac:dyDescent="0.45">
      <c r="A35" t="s">
        <v>8</v>
      </c>
      <c r="B35" s="3">
        <v>0.27711219999999998</v>
      </c>
      <c r="C35" s="3">
        <v>0.19550799999999999</v>
      </c>
      <c r="D35" s="3">
        <v>0.14672189999999999</v>
      </c>
      <c r="E35" s="3">
        <v>0.14436969999999999</v>
      </c>
      <c r="F35" s="3">
        <v>0.13262889999999999</v>
      </c>
      <c r="G35" s="28">
        <v>5.7317189999999997E-2</v>
      </c>
      <c r="H35" s="13">
        <v>0.26410149999999999</v>
      </c>
      <c r="J35" s="3">
        <f t="shared" si="27"/>
        <v>294493.54250455194</v>
      </c>
      <c r="K35" s="3">
        <f t="shared" si="28"/>
        <v>208796.63400527998</v>
      </c>
      <c r="L35" s="3">
        <f t="shared" si="29"/>
        <v>157563.75692620399</v>
      </c>
      <c r="M35" s="3">
        <f t="shared" si="30"/>
        <v>155093.58666325198</v>
      </c>
      <c r="N35" s="3">
        <f t="shared" si="31"/>
        <v>142763.94844232398</v>
      </c>
      <c r="O35" s="28">
        <f t="shared" si="32"/>
        <v>63675.11820082039</v>
      </c>
      <c r="P35" s="13">
        <f t="shared" si="33"/>
        <v>280830.31478573993</v>
      </c>
      <c r="Q35" s="6"/>
      <c r="S35" s="101">
        <f>J30-J32</f>
        <v>264620.65970402712</v>
      </c>
      <c r="T35" s="101">
        <f t="shared" ref="T35:W35" si="36">K30-K32</f>
        <v>273762.45299245918</v>
      </c>
      <c r="U35" s="101">
        <f t="shared" si="36"/>
        <v>243259.97734692082</v>
      </c>
      <c r="V35" s="101">
        <f t="shared" si="36"/>
        <v>232408.30368031355</v>
      </c>
      <c r="W35" s="101">
        <f t="shared" si="36"/>
        <v>184033.10338022962</v>
      </c>
      <c r="X35" s="5">
        <f>P34-J32</f>
        <v>165904.47740365521</v>
      </c>
    </row>
    <row r="36" spans="1:25" x14ac:dyDescent="0.45">
      <c r="A36" t="s">
        <v>9</v>
      </c>
      <c r="B36" s="29">
        <v>7.0996290000000004E-2</v>
      </c>
      <c r="C36" s="29">
        <v>6.6044130000000006E-2</v>
      </c>
      <c r="D36" s="29">
        <v>6.5531729999999996E-2</v>
      </c>
      <c r="E36" s="29">
        <v>6.3787010000000005E-2</v>
      </c>
      <c r="F36" s="29">
        <v>7.3937370000000002E-2</v>
      </c>
      <c r="G36" s="28">
        <v>6.0816559999999999E-2</v>
      </c>
      <c r="H36">
        <v>6.1888869999999999E-2</v>
      </c>
      <c r="J36" s="31">
        <f t="shared" si="27"/>
        <v>78040.268291776389</v>
      </c>
      <c r="K36" s="31">
        <f t="shared" si="28"/>
        <v>72839.741818950788</v>
      </c>
      <c r="L36" s="31">
        <f t="shared" si="29"/>
        <v>72301.643339766786</v>
      </c>
      <c r="M36" s="31">
        <f t="shared" si="30"/>
        <v>70469.420118451599</v>
      </c>
      <c r="N36" s="31">
        <f t="shared" si="31"/>
        <v>81128.85274758919</v>
      </c>
      <c r="O36" s="28">
        <f t="shared" si="32"/>
        <v>67349.992664329591</v>
      </c>
      <c r="Q36" s="6"/>
      <c r="S36" s="101">
        <f>J31-J32</f>
        <v>335143.69516382716</v>
      </c>
      <c r="T36" s="101">
        <f t="shared" ref="T36:W36" si="37">K31-K32</f>
        <v>220697.58372576316</v>
      </c>
      <c r="U36" s="101">
        <f t="shared" si="37"/>
        <v>150410.79072083678</v>
      </c>
      <c r="V36" s="101">
        <f t="shared" si="37"/>
        <v>233133.3294219776</v>
      </c>
      <c r="W36" s="101">
        <f t="shared" si="37"/>
        <v>126928.71496827761</v>
      </c>
      <c r="X36" s="5">
        <f>P35-J32</f>
        <v>192355.42015178714</v>
      </c>
    </row>
    <row r="37" spans="1:25" x14ac:dyDescent="0.45">
      <c r="Q37" s="6"/>
      <c r="S37" s="11"/>
      <c r="T37" s="98"/>
      <c r="U37" s="25"/>
      <c r="V37" s="99"/>
      <c r="W37" s="20"/>
      <c r="X37" s="5"/>
    </row>
    <row r="38" spans="1:25" x14ac:dyDescent="0.45">
      <c r="A38" t="s">
        <v>21</v>
      </c>
      <c r="Q38" s="6"/>
      <c r="R38">
        <v>96</v>
      </c>
      <c r="S38" s="11">
        <f>S28</f>
        <v>0.1</v>
      </c>
      <c r="T38" s="98">
        <f t="shared" ref="T38:X38" si="38">T28</f>
        <v>1</v>
      </c>
      <c r="U38" s="25">
        <f t="shared" si="38"/>
        <v>5</v>
      </c>
      <c r="V38" s="99">
        <f t="shared" si="38"/>
        <v>10</v>
      </c>
      <c r="W38" s="20">
        <f t="shared" si="38"/>
        <v>20</v>
      </c>
      <c r="X38" s="5" t="str">
        <f t="shared" si="38"/>
        <v>Control</v>
      </c>
    </row>
    <row r="39" spans="1:25" x14ac:dyDescent="0.45">
      <c r="Q39" s="6"/>
      <c r="S39" s="101">
        <f>J40-J43</f>
        <v>498718.17674832721</v>
      </c>
      <c r="T39" s="101">
        <f t="shared" ref="T39:W39" si="39">K40-K43</f>
        <v>457664.8543103952</v>
      </c>
      <c r="U39" s="101">
        <f t="shared" si="39"/>
        <v>489972.03916445689</v>
      </c>
      <c r="V39" s="101">
        <f t="shared" si="39"/>
        <v>432705.38108622166</v>
      </c>
      <c r="W39" s="101">
        <f t="shared" si="39"/>
        <v>429053.89353358565</v>
      </c>
      <c r="X39" s="5">
        <f>P44-J43</f>
        <v>330569.43802949914</v>
      </c>
    </row>
    <row r="40" spans="1:25" x14ac:dyDescent="0.45">
      <c r="B40" s="2">
        <v>0.55583300000000002</v>
      </c>
      <c r="C40" s="2">
        <v>0.49201640000000002</v>
      </c>
      <c r="D40" s="2">
        <v>0.52675300000000003</v>
      </c>
      <c r="E40" s="2">
        <v>0.50177150000000004</v>
      </c>
      <c r="F40" s="2">
        <v>0.50550620000000002</v>
      </c>
      <c r="G40" s="28">
        <v>6.3130279999999997E-2</v>
      </c>
      <c r="H40">
        <v>6.3457150000000004E-2</v>
      </c>
      <c r="J40" s="2">
        <f>1050153.16*(B40)+3483.29</f>
        <v>587193.07138227997</v>
      </c>
      <c r="K40" s="2">
        <f t="shared" ref="K40:O40" si="40">1050153.16*(C40)+3483.29</f>
        <v>520175.86723182397</v>
      </c>
      <c r="L40" s="2">
        <f t="shared" si="40"/>
        <v>556654.61748948006</v>
      </c>
      <c r="M40" s="2">
        <f t="shared" si="40"/>
        <v>530420.21632294008</v>
      </c>
      <c r="N40" s="2">
        <f t="shared" si="40"/>
        <v>534342.22332959203</v>
      </c>
      <c r="O40" s="2">
        <f t="shared" si="40"/>
        <v>69779.753033684785</v>
      </c>
      <c r="S40" s="101">
        <f>J41-J43</f>
        <v>557101.54669384321</v>
      </c>
      <c r="T40" s="101">
        <f t="shared" ref="T40:W40" si="41">K41-K43</f>
        <v>488110.26463321922</v>
      </c>
      <c r="U40" s="101">
        <f t="shared" si="41"/>
        <v>473469.09228568885</v>
      </c>
      <c r="V40" s="101">
        <f t="shared" si="41"/>
        <v>428713.22384848155</v>
      </c>
      <c r="W40" s="101">
        <f t="shared" si="41"/>
        <v>377035.29186019755</v>
      </c>
      <c r="X40" s="5">
        <f>P45-J43</f>
        <v>341578.61366704316</v>
      </c>
    </row>
    <row r="41" spans="1:25" x14ac:dyDescent="0.45">
      <c r="B41" s="2">
        <v>0.61142810000000003</v>
      </c>
      <c r="C41" s="2">
        <v>0.52100780000000002</v>
      </c>
      <c r="D41" s="2">
        <v>0.5110382</v>
      </c>
      <c r="E41" s="2">
        <v>0.49797000000000002</v>
      </c>
      <c r="F41" s="2">
        <v>0.45597189999999999</v>
      </c>
      <c r="G41" s="28">
        <v>5.8614689999999997E-2</v>
      </c>
      <c r="H41">
        <v>6.3150189999999995E-2</v>
      </c>
      <c r="J41" s="2">
        <f t="shared" ref="J41:J42" si="42">1050153.16*(B41)+3483.29</f>
        <v>645576.44132779597</v>
      </c>
      <c r="K41" s="2">
        <f t="shared" ref="K41:K42" si="43">1050153.16*(C41)+3483.29</f>
        <v>550621.277554648</v>
      </c>
      <c r="L41" s="2">
        <f t="shared" ref="L41:L42" si="44">1050153.16*(D41)+3483.29</f>
        <v>540151.67061071203</v>
      </c>
      <c r="M41" s="2">
        <f t="shared" ref="M41:M42" si="45">1050153.16*(E41)+3483.29</f>
        <v>526428.05908519996</v>
      </c>
      <c r="N41" s="2">
        <f t="shared" ref="N41:N42" si="46">1050153.16*(F41)+3483.29</f>
        <v>482323.62165620393</v>
      </c>
      <c r="O41" s="2">
        <f t="shared" ref="O41:O42" si="47">1050153.16*(G41)+3483.29</f>
        <v>65037.691925920393</v>
      </c>
      <c r="S41" s="101">
        <f>J42-J43</f>
        <v>298649.71768535115</v>
      </c>
      <c r="T41" s="101">
        <f t="shared" ref="T41:W41" si="48">K42-K43</f>
        <v>450996.17171376315</v>
      </c>
      <c r="U41" s="101">
        <f t="shared" si="48"/>
        <v>250772.66803824477</v>
      </c>
      <c r="V41" s="101">
        <f t="shared" si="48"/>
        <v>409311.95926342951</v>
      </c>
      <c r="W41" s="101">
        <f t="shared" si="48"/>
        <v>281194.53392722155</v>
      </c>
      <c r="X41" s="5">
        <f>P46-J43</f>
        <v>462810.3947637633</v>
      </c>
    </row>
    <row r="42" spans="1:25" x14ac:dyDescent="0.45">
      <c r="B42" s="2">
        <v>0.36531940000000002</v>
      </c>
      <c r="C42" s="2">
        <v>0.48566619999999999</v>
      </c>
      <c r="D42" s="2">
        <v>0.2989773</v>
      </c>
      <c r="E42" s="2">
        <v>0.47949530000000001</v>
      </c>
      <c r="F42" s="2">
        <v>0.36470829999999999</v>
      </c>
      <c r="G42" s="28">
        <v>5.55509E-2</v>
      </c>
      <c r="H42">
        <v>6.0715539999999998E-2</v>
      </c>
      <c r="J42" s="2">
        <f t="shared" si="42"/>
        <v>387124.61231930397</v>
      </c>
      <c r="K42" s="2">
        <f t="shared" si="43"/>
        <v>513507.18463519192</v>
      </c>
      <c r="L42" s="2">
        <f t="shared" si="44"/>
        <v>317455.24636326794</v>
      </c>
      <c r="M42" s="2">
        <f t="shared" si="45"/>
        <v>507026.79450014792</v>
      </c>
      <c r="N42" s="2">
        <f t="shared" si="46"/>
        <v>386482.86372322793</v>
      </c>
      <c r="O42" s="2">
        <f t="shared" si="47"/>
        <v>61820.243175844</v>
      </c>
      <c r="S42" s="11"/>
      <c r="T42" s="98"/>
      <c r="U42" s="25"/>
      <c r="V42" s="99"/>
      <c r="W42" s="20"/>
      <c r="X42" s="5"/>
    </row>
    <row r="43" spans="1:25" x14ac:dyDescent="0.45">
      <c r="B43" s="32">
        <v>0.10538019999999999</v>
      </c>
      <c r="C43" s="32">
        <v>6.131814E-2</v>
      </c>
      <c r="D43" s="32">
        <v>6.3143370000000004E-2</v>
      </c>
      <c r="E43" s="32">
        <v>9.5836679999999994E-2</v>
      </c>
      <c r="F43" s="32">
        <v>0.1079991</v>
      </c>
      <c r="G43" s="28">
        <v>5.4475519999999999E-2</v>
      </c>
      <c r="H43">
        <v>5.7200649999999999E-2</v>
      </c>
      <c r="J43" s="28">
        <f t="shared" ref="J43:J47" si="49">1050153.16*(B32)+3483.29</f>
        <v>88474.89463395279</v>
      </c>
      <c r="K43" s="28">
        <f t="shared" ref="K43:K47" si="50">1050153.16*(C32)+3483.29</f>
        <v>62511.012921428795</v>
      </c>
      <c r="L43" s="28">
        <f t="shared" ref="L43:L47" si="51">1050153.16*(D32)+3483.29</f>
        <v>66682.578325023191</v>
      </c>
      <c r="M43" s="28">
        <f t="shared" ref="M43:M47" si="52">1050153.16*(E32)+3483.29</f>
        <v>97714.835236718383</v>
      </c>
      <c r="N43" s="28">
        <f t="shared" ref="N43:N47" si="53">1050153.16*(F32)+3483.29</f>
        <v>105288.32979600638</v>
      </c>
      <c r="O43" s="28">
        <f t="shared" ref="O43:O47" si="54">1050153.16*(G32)+3483.29</f>
        <v>59462.092750469194</v>
      </c>
      <c r="R43">
        <v>120</v>
      </c>
      <c r="S43" s="11">
        <f>S28</f>
        <v>0.1</v>
      </c>
      <c r="T43" s="98">
        <f t="shared" ref="T43:X43" si="55">T28</f>
        <v>1</v>
      </c>
      <c r="U43" s="25">
        <f t="shared" si="55"/>
        <v>5</v>
      </c>
      <c r="V43" s="99">
        <f t="shared" si="55"/>
        <v>10</v>
      </c>
      <c r="W43" s="20">
        <f t="shared" si="55"/>
        <v>20</v>
      </c>
      <c r="X43" s="5" t="str">
        <f t="shared" si="55"/>
        <v>Control</v>
      </c>
    </row>
    <row r="44" spans="1:25" x14ac:dyDescent="0.45">
      <c r="B44" s="3">
        <v>0.50699050000000001</v>
      </c>
      <c r="C44" s="3">
        <v>0.40598519999999999</v>
      </c>
      <c r="D44" s="3">
        <v>0.18541199999999999</v>
      </c>
      <c r="E44" s="3">
        <v>0.16467909999999999</v>
      </c>
      <c r="F44" s="3">
        <v>0.15529689999999999</v>
      </c>
      <c r="G44" s="28">
        <v>5.9933050000000002E-2</v>
      </c>
      <c r="H44" s="23">
        <v>0.39571469999999997</v>
      </c>
      <c r="J44" s="3">
        <f>1050153.16*(B44)+3483.29</f>
        <v>535900.96566498</v>
      </c>
      <c r="K44" s="3">
        <f t="shared" ref="K44:P44" si="56">1050153.16*(C44)+3483.29</f>
        <v>429829.93069323193</v>
      </c>
      <c r="L44" s="3">
        <f t="shared" si="56"/>
        <v>198194.28770192</v>
      </c>
      <c r="M44" s="3">
        <f t="shared" si="56"/>
        <v>176421.567250956</v>
      </c>
      <c r="N44" s="3">
        <f t="shared" si="56"/>
        <v>166568.82027320398</v>
      </c>
      <c r="O44" s="3">
        <f t="shared" si="56"/>
        <v>66422.171845937992</v>
      </c>
      <c r="P44" s="3">
        <f t="shared" si="56"/>
        <v>419044.3326634519</v>
      </c>
      <c r="S44" s="101">
        <f>J50-J53</f>
        <v>562559.06664798385</v>
      </c>
      <c r="T44" s="101">
        <f t="shared" ref="T44:W44" si="57">K50-K53</f>
        <v>565480.85527739406</v>
      </c>
      <c r="U44" s="101">
        <f t="shared" si="57"/>
        <v>621676.7981967564</v>
      </c>
      <c r="V44" s="101">
        <f t="shared" si="57"/>
        <v>552534.304582624</v>
      </c>
      <c r="W44" s="101">
        <f t="shared" si="57"/>
        <v>558437.11047966802</v>
      </c>
      <c r="X44" s="5">
        <f>P54-J53</f>
        <v>432478.48499447189</v>
      </c>
    </row>
    <row r="45" spans="1:25" x14ac:dyDescent="0.45">
      <c r="B45" s="3">
        <v>0.56918539999999995</v>
      </c>
      <c r="C45" s="3">
        <v>0.43898239999999999</v>
      </c>
      <c r="D45" s="3">
        <v>0.18256610000000001</v>
      </c>
      <c r="E45" s="3">
        <v>0.17868059999999999</v>
      </c>
      <c r="F45" s="3">
        <v>0.1595483</v>
      </c>
      <c r="G45" s="28">
        <v>5.9563629999999999E-2</v>
      </c>
      <c r="H45" s="23">
        <v>0.40619810000000001</v>
      </c>
      <c r="J45" s="3">
        <f t="shared" ref="J45:J46" si="58">1050153.16*(B45)+3483.29</f>
        <v>601215.13643586391</v>
      </c>
      <c r="K45" s="3">
        <f t="shared" ref="K45:K46" si="59">1050153.16*(C45)+3483.29</f>
        <v>464482.04454438394</v>
      </c>
      <c r="L45" s="3">
        <f t="shared" ref="L45:L46" si="60">1050153.16*(D45)+3483.29</f>
        <v>195205.65682387599</v>
      </c>
      <c r="M45" s="3">
        <f t="shared" ref="M45:M46" si="61">1050153.16*(E45)+3483.29</f>
        <v>191125.28672069599</v>
      </c>
      <c r="N45" s="3">
        <f t="shared" ref="N45:N46" si="62">1050153.16*(F45)+3483.29</f>
        <v>171033.441417628</v>
      </c>
      <c r="O45" s="3">
        <f t="shared" ref="O45:O46" si="63">1050153.16*(G45)+3483.29</f>
        <v>66034.224265570796</v>
      </c>
      <c r="P45" s="3">
        <f t="shared" ref="P45:P46" si="64">1050153.16*(H45)+3483.29</f>
        <v>430053.50830099598</v>
      </c>
      <c r="S45" s="101">
        <f>J51-J53</f>
        <v>585950.17813382391</v>
      </c>
      <c r="T45" s="101">
        <f t="shared" ref="T45:W45" si="65">K51-K53</f>
        <v>600427.43207460991</v>
      </c>
      <c r="U45" s="101">
        <f t="shared" si="65"/>
        <v>593031.7704514364</v>
      </c>
      <c r="V45" s="101">
        <f t="shared" si="65"/>
        <v>534008.55268706405</v>
      </c>
      <c r="W45" s="101">
        <f t="shared" si="65"/>
        <v>486612.30516273202</v>
      </c>
      <c r="X45" s="5">
        <f>P55-J53</f>
        <v>448212.61474480398</v>
      </c>
    </row>
    <row r="46" spans="1:25" x14ac:dyDescent="0.45">
      <c r="B46" s="3">
        <v>0.51872649999999998</v>
      </c>
      <c r="C46" s="3">
        <v>0.32446029999999998</v>
      </c>
      <c r="D46" s="3">
        <v>0.19192200000000001</v>
      </c>
      <c r="E46" s="3">
        <v>0.1780041</v>
      </c>
      <c r="F46" s="3">
        <v>0.16047110000000001</v>
      </c>
      <c r="G46" s="28">
        <v>6.0339320000000002E-2</v>
      </c>
      <c r="H46" s="23">
        <v>0.52164010000000005</v>
      </c>
      <c r="J46" s="3">
        <f t="shared" si="58"/>
        <v>548225.56315074</v>
      </c>
      <c r="K46" s="3">
        <f t="shared" si="59"/>
        <v>344216.29933954793</v>
      </c>
      <c r="L46" s="3">
        <f t="shared" si="60"/>
        <v>205030.78477351999</v>
      </c>
      <c r="M46" s="3">
        <f t="shared" si="61"/>
        <v>190414.85810795598</v>
      </c>
      <c r="N46" s="3">
        <f t="shared" si="62"/>
        <v>172002.52275367599</v>
      </c>
      <c r="O46" s="3">
        <f t="shared" si="63"/>
        <v>66848.817570251194</v>
      </c>
      <c r="P46" s="3">
        <f t="shared" si="64"/>
        <v>551285.28939771606</v>
      </c>
      <c r="S46" s="101">
        <f>J52-J53</f>
        <v>415286.4276121119</v>
      </c>
      <c r="T46" s="101">
        <f t="shared" ref="T46:W46" si="66">K52-K53</f>
        <v>577067.72016825399</v>
      </c>
      <c r="U46" s="101">
        <f t="shared" si="66"/>
        <v>273231.98912674841</v>
      </c>
      <c r="V46" s="101">
        <f t="shared" si="66"/>
        <v>507737.50117523997</v>
      </c>
      <c r="W46" s="101">
        <f t="shared" si="66"/>
        <v>450642.35411109601</v>
      </c>
      <c r="X46" s="5">
        <f>P56-J53</f>
        <v>534845.10469432001</v>
      </c>
    </row>
    <row r="47" spans="1:25" x14ac:dyDescent="0.45">
      <c r="B47" s="32">
        <v>8.5248569999999996E-2</v>
      </c>
      <c r="C47" s="32">
        <v>6.8453310000000003E-2</v>
      </c>
      <c r="D47" s="32">
        <v>6.7589319999999994E-2</v>
      </c>
      <c r="E47" s="32">
        <v>6.5968159999999998E-2</v>
      </c>
      <c r="F47" s="32">
        <v>7.7098379999999994E-2</v>
      </c>
      <c r="G47" s="28">
        <v>6.4692700000000006E-2</v>
      </c>
      <c r="H47">
        <v>6.4844150000000003E-2</v>
      </c>
      <c r="J47" s="28">
        <f t="shared" si="49"/>
        <v>78040.268291776389</v>
      </c>
      <c r="K47" s="28">
        <f t="shared" si="50"/>
        <v>72839.741818950788</v>
      </c>
      <c r="L47" s="28">
        <f t="shared" si="51"/>
        <v>72301.643339766786</v>
      </c>
      <c r="M47" s="28">
        <f t="shared" si="52"/>
        <v>70469.420118451599</v>
      </c>
      <c r="N47" s="28">
        <f t="shared" si="53"/>
        <v>81128.85274758919</v>
      </c>
      <c r="O47" s="28">
        <f t="shared" si="54"/>
        <v>67349.992664329591</v>
      </c>
      <c r="R47" s="6"/>
      <c r="S47" s="6"/>
      <c r="T47" s="6"/>
      <c r="U47" s="6"/>
      <c r="V47" s="6"/>
      <c r="W47" s="6"/>
      <c r="X47" s="6"/>
      <c r="Y47" s="6"/>
    </row>
    <row r="48" spans="1:25" x14ac:dyDescent="0.45">
      <c r="R48" s="6"/>
      <c r="S48" s="6"/>
      <c r="T48" s="6"/>
      <c r="U48" s="6"/>
      <c r="V48" s="6"/>
      <c r="W48" s="6"/>
      <c r="X48" s="6"/>
      <c r="Y48" s="6"/>
    </row>
    <row r="49" spans="1:29" x14ac:dyDescent="0.45">
      <c r="A49" t="s">
        <v>20</v>
      </c>
      <c r="R49" s="6"/>
      <c r="S49" s="6"/>
      <c r="T49" s="6"/>
      <c r="U49" s="6"/>
      <c r="V49" s="6"/>
      <c r="W49" s="6"/>
      <c r="X49" s="6"/>
      <c r="Y49" s="6"/>
    </row>
    <row r="50" spans="1:29" x14ac:dyDescent="0.45">
      <c r="B50" s="33">
        <v>0.66421359999999996</v>
      </c>
      <c r="C50" s="33">
        <v>0.60029750000000004</v>
      </c>
      <c r="D50" s="33">
        <v>0.6575318</v>
      </c>
      <c r="E50" s="33">
        <v>0.62654690000000002</v>
      </c>
      <c r="F50" s="33">
        <v>0.64484889999999995</v>
      </c>
      <c r="G50" s="26">
        <v>7.013432E-2</v>
      </c>
      <c r="H50" s="26">
        <v>6.7043249999999999E-2</v>
      </c>
      <c r="J50" s="33">
        <f>1050153.16*(B50)+3483.29</f>
        <v>701009.30095497589</v>
      </c>
      <c r="K50" s="33">
        <f t="shared" ref="K50:O50" si="67">1050153.16*(C50)+3483.29</f>
        <v>633887.60656510002</v>
      </c>
      <c r="L50" s="33">
        <f t="shared" si="67"/>
        <v>693992.38757048803</v>
      </c>
      <c r="M50" s="33">
        <f t="shared" si="67"/>
        <v>661453.49692320405</v>
      </c>
      <c r="N50" s="33">
        <f t="shared" si="67"/>
        <v>680673.40005752398</v>
      </c>
      <c r="O50" s="33">
        <f t="shared" si="67"/>
        <v>77135.067772451192</v>
      </c>
      <c r="S50" s="11" t="s">
        <v>57</v>
      </c>
      <c r="T50" s="98"/>
      <c r="U50" s="25"/>
      <c r="V50" s="99"/>
      <c r="W50" s="20"/>
      <c r="X50" s="5"/>
    </row>
    <row r="51" spans="1:29" x14ac:dyDescent="0.45">
      <c r="B51" s="33">
        <v>0.68648759999999998</v>
      </c>
      <c r="C51" s="33">
        <v>0.63357509999999995</v>
      </c>
      <c r="D51" s="33">
        <v>0.6302548</v>
      </c>
      <c r="E51" s="33">
        <v>0.6089059</v>
      </c>
      <c r="F51" s="33">
        <v>0.57645429999999998</v>
      </c>
      <c r="G51" s="26">
        <v>6.2601480000000001E-2</v>
      </c>
      <c r="H51" s="26">
        <v>6.5298889999999998E-2</v>
      </c>
      <c r="J51" s="33">
        <f t="shared" ref="J51:J57" si="68">1050153.16*(B51)+3483.29</f>
        <v>724400.41244081594</v>
      </c>
      <c r="K51" s="33">
        <f t="shared" ref="K51:K57" si="69">1050153.16*(C51)+3483.29</f>
        <v>668834.18336231587</v>
      </c>
      <c r="L51" s="33">
        <f t="shared" ref="L51:L57" si="70">1050153.16*(D51)+3483.29</f>
        <v>665347.35982516804</v>
      </c>
      <c r="M51" s="33">
        <f t="shared" ref="M51:M57" si="71">1050153.16*(E51)+3483.29</f>
        <v>642927.74502764398</v>
      </c>
      <c r="N51" s="33">
        <f t="shared" ref="N51:N57" si="72">1050153.16*(F51)+3483.29</f>
        <v>608848.59474058799</v>
      </c>
      <c r="O51" s="33">
        <f t="shared" ref="O51:P57" si="73">1050153.16*(G51)+3483.29</f>
        <v>69224.432042676795</v>
      </c>
      <c r="R51">
        <v>0</v>
      </c>
      <c r="S51" s="11">
        <f>S23</f>
        <v>0.1</v>
      </c>
      <c r="T51" s="98">
        <f t="shared" ref="T51:X51" si="74">T23</f>
        <v>1</v>
      </c>
      <c r="U51" s="25">
        <f t="shared" si="74"/>
        <v>5</v>
      </c>
      <c r="V51" s="99">
        <f t="shared" si="74"/>
        <v>10</v>
      </c>
      <c r="W51" s="20">
        <f t="shared" si="74"/>
        <v>20</v>
      </c>
      <c r="X51" s="5" t="str">
        <f t="shared" si="74"/>
        <v>Control</v>
      </c>
    </row>
    <row r="52" spans="1:29" x14ac:dyDescent="0.45">
      <c r="B52" s="33">
        <v>0.52397439999999995</v>
      </c>
      <c r="C52" s="33">
        <v>0.61133099999999996</v>
      </c>
      <c r="D52" s="33">
        <v>0.32572800000000002</v>
      </c>
      <c r="E52" s="33">
        <v>0.58388949999999995</v>
      </c>
      <c r="F52" s="33">
        <v>0.54220219999999997</v>
      </c>
      <c r="G52" s="26">
        <v>5.6732869999999998E-2</v>
      </c>
      <c r="H52" s="26">
        <v>6.3935259999999994E-2</v>
      </c>
      <c r="J52" s="33">
        <f t="shared" si="68"/>
        <v>553736.66191910394</v>
      </c>
      <c r="K52" s="33">
        <f t="shared" si="69"/>
        <v>645474.47145595995</v>
      </c>
      <c r="L52" s="33">
        <f t="shared" si="70"/>
        <v>345547.57850047998</v>
      </c>
      <c r="M52" s="33">
        <f t="shared" si="71"/>
        <v>616656.69351581996</v>
      </c>
      <c r="N52" s="33">
        <f t="shared" si="72"/>
        <v>572878.64368895197</v>
      </c>
      <c r="O52" s="33">
        <f t="shared" si="73"/>
        <v>63061.492706369194</v>
      </c>
      <c r="S52" s="101">
        <f>J9-J12</f>
        <v>52827.566157130786</v>
      </c>
      <c r="T52" s="101">
        <f t="shared" ref="T52:W52" si="75">K9-K12</f>
        <v>51189.47424897318</v>
      </c>
      <c r="U52" s="101">
        <f t="shared" si="75"/>
        <v>53370.295811750388</v>
      </c>
      <c r="V52" s="101">
        <f t="shared" si="75"/>
        <v>56323.956589566384</v>
      </c>
      <c r="W52" s="101">
        <f t="shared" si="75"/>
        <v>55936.387064336814</v>
      </c>
      <c r="X52" s="5">
        <f>P9-J12</f>
        <v>41478.046381962384</v>
      </c>
    </row>
    <row r="53" spans="1:29" x14ac:dyDescent="0.45">
      <c r="B53" s="26">
        <v>0.1285212</v>
      </c>
      <c r="C53" s="26">
        <v>6.1822849999999999E-2</v>
      </c>
      <c r="D53" s="26">
        <v>6.5545010000000001E-2</v>
      </c>
      <c r="E53" s="26">
        <v>0.1004005</v>
      </c>
      <c r="F53" s="26">
        <v>0.1130816</v>
      </c>
      <c r="G53" s="26">
        <v>5.6202490000000001E-2</v>
      </c>
      <c r="H53" s="26">
        <v>5.9749829999999997E-2</v>
      </c>
      <c r="J53" s="32">
        <f t="shared" si="68"/>
        <v>138450.234306992</v>
      </c>
      <c r="K53" s="32">
        <f t="shared" si="69"/>
        <v>68406.751287705993</v>
      </c>
      <c r="L53" s="32">
        <f t="shared" si="70"/>
        <v>72315.589373731593</v>
      </c>
      <c r="M53" s="32">
        <f t="shared" si="71"/>
        <v>108919.19234057999</v>
      </c>
      <c r="N53" s="32">
        <f t="shared" si="72"/>
        <v>122236.28957785599</v>
      </c>
      <c r="O53" s="32">
        <f t="shared" si="73"/>
        <v>62504.512473368399</v>
      </c>
      <c r="S53" s="101">
        <f>J10-J12</f>
        <v>58985.66428737079</v>
      </c>
      <c r="T53" s="101">
        <f t="shared" ref="T53:W53" si="76">K10-K12</f>
        <v>223840.42959535314</v>
      </c>
      <c r="U53" s="101">
        <f t="shared" si="76"/>
        <v>58824.476278842383</v>
      </c>
      <c r="V53" s="101">
        <f t="shared" si="76"/>
        <v>58673.989331014396</v>
      </c>
      <c r="W53" s="101">
        <f t="shared" si="76"/>
        <v>41118.410930788785</v>
      </c>
      <c r="X53" s="5">
        <f>P10-J12</f>
        <v>37652.863496662394</v>
      </c>
    </row>
    <row r="54" spans="1:29" x14ac:dyDescent="0.45">
      <c r="B54" s="3">
        <v>0.59402829999999995</v>
      </c>
      <c r="C54" s="3">
        <v>0.50566990000000001</v>
      </c>
      <c r="D54" s="3">
        <v>0.23773330000000001</v>
      </c>
      <c r="E54" s="3">
        <v>0.20926049999999999</v>
      </c>
      <c r="F54" s="3">
        <v>0.20222470000000001</v>
      </c>
      <c r="G54" s="26">
        <v>6.7600350000000003E-2</v>
      </c>
      <c r="H54" s="13">
        <v>0.54034539999999998</v>
      </c>
      <c r="J54" s="3">
        <f t="shared" si="68"/>
        <v>627303.98637442791</v>
      </c>
      <c r="K54" s="3">
        <f t="shared" si="69"/>
        <v>534514.133401884</v>
      </c>
      <c r="L54" s="3">
        <f t="shared" si="70"/>
        <v>253139.66623222799</v>
      </c>
      <c r="M54" s="3">
        <f t="shared" si="71"/>
        <v>223238.86533817998</v>
      </c>
      <c r="N54" s="3">
        <f t="shared" si="72"/>
        <v>215850.197735052</v>
      </c>
      <c r="O54" s="3">
        <f t="shared" si="73"/>
        <v>74474.01116960599</v>
      </c>
      <c r="P54" s="23">
        <f t="shared" si="73"/>
        <v>570928.71930146392</v>
      </c>
      <c r="S54" s="101">
        <f>J11-J12</f>
        <v>46252.767253002792</v>
      </c>
      <c r="T54" s="101">
        <f t="shared" ref="T54:W54" si="77">K11-K12</f>
        <v>51517.752126789179</v>
      </c>
      <c r="U54" s="101">
        <f t="shared" si="77"/>
        <v>53804.639158726393</v>
      </c>
      <c r="V54" s="101">
        <f t="shared" si="77"/>
        <v>62967.855571622378</v>
      </c>
      <c r="W54" s="101">
        <f t="shared" si="77"/>
        <v>46705.22574198879</v>
      </c>
      <c r="X54" s="5">
        <f>P11-J12</f>
        <v>35650.683487932794</v>
      </c>
    </row>
    <row r="55" spans="1:29" x14ac:dyDescent="0.45">
      <c r="B55" s="3">
        <v>0.69059550000000003</v>
      </c>
      <c r="C55" s="3">
        <v>0.54464170000000001</v>
      </c>
      <c r="D55" s="3">
        <v>0.23842849999999999</v>
      </c>
      <c r="E55" s="3">
        <v>0.2232876</v>
      </c>
      <c r="F55" s="3">
        <v>0.20484920000000001</v>
      </c>
      <c r="G55" s="26">
        <v>6.0877929999999997E-2</v>
      </c>
      <c r="H55" s="13">
        <v>0.55532809999999999</v>
      </c>
      <c r="J55" s="3">
        <f t="shared" si="68"/>
        <v>728714.33660678007</v>
      </c>
      <c r="K55" s="3">
        <f t="shared" si="69"/>
        <v>575440.49232277204</v>
      </c>
      <c r="L55" s="3">
        <f t="shared" si="70"/>
        <v>253869.73270905999</v>
      </c>
      <c r="M55" s="3">
        <f t="shared" si="71"/>
        <v>237969.46872881599</v>
      </c>
      <c r="N55" s="3">
        <f t="shared" si="72"/>
        <v>218606.324703472</v>
      </c>
      <c r="O55" s="3">
        <f t="shared" ref="O55:O56" si="78">1050153.16*(G55)+3483.29</f>
        <v>67414.440563758792</v>
      </c>
      <c r="P55" s="23">
        <f t="shared" ref="P55:P56" si="79">1050153.16*(H55)+3483.29</f>
        <v>586662.84905179602</v>
      </c>
      <c r="S55" s="11"/>
      <c r="T55" s="98"/>
      <c r="U55" s="25"/>
      <c r="V55" s="99"/>
      <c r="W55" s="20"/>
      <c r="X55" s="5"/>
    </row>
    <row r="56" spans="1:29" x14ac:dyDescent="0.45">
      <c r="B56" s="3">
        <v>0.61765490000000001</v>
      </c>
      <c r="C56" s="3">
        <v>0.51554049999999996</v>
      </c>
      <c r="D56" s="3">
        <v>0.2623356</v>
      </c>
      <c r="E56" s="3">
        <v>0.22564110000000001</v>
      </c>
      <c r="F56" s="3">
        <v>0.21222530000000001</v>
      </c>
      <c r="G56" s="26">
        <v>6.1289910000000003E-2</v>
      </c>
      <c r="H56" s="13">
        <v>0.63782320000000003</v>
      </c>
      <c r="J56" s="3">
        <f t="shared" si="68"/>
        <v>652115.53502448404</v>
      </c>
      <c r="K56" s="3">
        <f t="shared" si="69"/>
        <v>544879.77518298</v>
      </c>
      <c r="L56" s="3">
        <f t="shared" si="70"/>
        <v>278975.84932049597</v>
      </c>
      <c r="M56" s="3">
        <f t="shared" si="71"/>
        <v>240441.004190876</v>
      </c>
      <c r="N56" s="3">
        <f t="shared" si="72"/>
        <v>226352.35942694801</v>
      </c>
      <c r="O56" s="3">
        <f t="shared" si="78"/>
        <v>67847.08266261559</v>
      </c>
      <c r="P56" s="23">
        <f t="shared" si="79"/>
        <v>673295.33900131204</v>
      </c>
      <c r="R56">
        <v>24</v>
      </c>
      <c r="S56" s="11">
        <f>S51</f>
        <v>0.1</v>
      </c>
      <c r="T56" s="98">
        <f t="shared" ref="T56:X56" si="80">T51</f>
        <v>1</v>
      </c>
      <c r="U56" s="25">
        <f t="shared" si="80"/>
        <v>5</v>
      </c>
      <c r="V56" s="99">
        <f t="shared" si="80"/>
        <v>10</v>
      </c>
      <c r="W56" s="20">
        <f t="shared" si="80"/>
        <v>20</v>
      </c>
      <c r="X56" s="5" t="str">
        <f t="shared" si="80"/>
        <v>Control</v>
      </c>
    </row>
    <row r="57" spans="1:29" x14ac:dyDescent="0.45">
      <c r="B57" s="26">
        <v>0.10360510000000001</v>
      </c>
      <c r="C57" s="26">
        <v>7.7412209999999995E-2</v>
      </c>
      <c r="D57" s="26">
        <v>7.1333709999999995E-2</v>
      </c>
      <c r="E57" s="26">
        <v>6.8993990000000005E-2</v>
      </c>
      <c r="F57" s="26">
        <v>7.6251399999999997E-2</v>
      </c>
      <c r="G57" s="26">
        <v>6.658915E-2</v>
      </c>
      <c r="H57" s="26">
        <v>6.6151280000000007E-2</v>
      </c>
      <c r="J57" s="4">
        <f t="shared" si="68"/>
        <v>112284.51315711599</v>
      </c>
      <c r="K57" s="4">
        <f t="shared" si="69"/>
        <v>84777.966954083575</v>
      </c>
      <c r="L57" s="4">
        <f t="shared" si="70"/>
        <v>78394.610971023576</v>
      </c>
      <c r="M57" s="4">
        <f t="shared" si="71"/>
        <v>75937.546619508386</v>
      </c>
      <c r="N57" s="4">
        <f t="shared" si="72"/>
        <v>83558.938664423986</v>
      </c>
      <c r="O57" s="4">
        <f t="shared" si="73"/>
        <v>73412.096294213989</v>
      </c>
      <c r="S57" s="101">
        <f>J21-J24</f>
        <v>101183.62216510801</v>
      </c>
      <c r="T57" s="101">
        <f t="shared" ref="T57:W57" si="81">K21-K24</f>
        <v>79068.625294705213</v>
      </c>
      <c r="U57" s="101">
        <f t="shared" si="81"/>
        <v>70770.798094838799</v>
      </c>
      <c r="V57" s="101">
        <f t="shared" si="81"/>
        <v>68984.739606437186</v>
      </c>
      <c r="W57" s="101">
        <f t="shared" si="81"/>
        <v>67347.991894324427</v>
      </c>
      <c r="X57" s="5">
        <f>P21-J24</f>
        <v>77792.090618004004</v>
      </c>
    </row>
    <row r="58" spans="1:29" x14ac:dyDescent="0.45">
      <c r="S58" s="101">
        <f>J22-J24</f>
        <v>95773.863176684012</v>
      </c>
      <c r="T58" s="101">
        <f t="shared" ref="T58:W58" si="82">K22-K24</f>
        <v>191527.5319081012</v>
      </c>
      <c r="U58" s="101">
        <f t="shared" si="82"/>
        <v>71104.431753770798</v>
      </c>
      <c r="V58" s="101">
        <f t="shared" si="82"/>
        <v>73652.775417953206</v>
      </c>
      <c r="W58" s="101">
        <f t="shared" si="82"/>
        <v>53704.717085552431</v>
      </c>
      <c r="X58" s="5">
        <f>P22-J24</f>
        <v>73111.557983884006</v>
      </c>
    </row>
    <row r="59" spans="1:29" x14ac:dyDescent="0.45">
      <c r="S59" s="101">
        <f>J23-J24</f>
        <v>87282.219709608005</v>
      </c>
      <c r="T59" s="101">
        <f t="shared" ref="T59:W59" si="83">K23-K24</f>
        <v>90690.250255161198</v>
      </c>
      <c r="U59" s="101">
        <f t="shared" si="83"/>
        <v>73395.655918258795</v>
      </c>
      <c r="V59" s="101">
        <f t="shared" si="83"/>
        <v>76237.307360029197</v>
      </c>
      <c r="W59" s="101">
        <f t="shared" si="83"/>
        <v>53652.839519448404</v>
      </c>
      <c r="X59" s="5">
        <f>P23-J24</f>
        <v>88799.270964544005</v>
      </c>
    </row>
    <row r="60" spans="1:29" x14ac:dyDescent="0.45">
      <c r="S60" s="11"/>
      <c r="T60" s="98"/>
      <c r="U60" s="25"/>
      <c r="V60" s="99"/>
      <c r="W60" s="20"/>
      <c r="X60" s="5"/>
    </row>
    <row r="61" spans="1:29" x14ac:dyDescent="0.45">
      <c r="R61">
        <v>48</v>
      </c>
      <c r="S61" s="11">
        <f>S51</f>
        <v>0.1</v>
      </c>
      <c r="T61" s="98">
        <f t="shared" ref="T61:X61" si="84">T51</f>
        <v>1</v>
      </c>
      <c r="U61" s="25">
        <f t="shared" si="84"/>
        <v>5</v>
      </c>
      <c r="V61" s="99">
        <f t="shared" si="84"/>
        <v>10</v>
      </c>
      <c r="W61" s="20">
        <f t="shared" si="84"/>
        <v>20</v>
      </c>
      <c r="X61" s="5" t="str">
        <f t="shared" si="84"/>
        <v>Control</v>
      </c>
    </row>
    <row r="62" spans="1:29" x14ac:dyDescent="0.45">
      <c r="S62" s="101">
        <f>J33-J36</f>
        <v>206940.56682823159</v>
      </c>
      <c r="T62" s="101">
        <f t="shared" ref="T62:W62" si="85">K33-K36</f>
        <v>139196.19462366519</v>
      </c>
      <c r="U62" s="109">
        <f t="shared" si="85"/>
        <v>82482.253156601204</v>
      </c>
      <c r="V62" s="109">
        <f t="shared" si="85"/>
        <v>77559.366176216383</v>
      </c>
      <c r="W62" s="109">
        <f t="shared" si="85"/>
        <v>68247.280051358815</v>
      </c>
      <c r="X62" s="5">
        <f>P33-J36</f>
        <v>170880.61765078362</v>
      </c>
      <c r="Z62" s="113" t="s">
        <v>39</v>
      </c>
      <c r="AA62" s="113"/>
      <c r="AB62" s="113"/>
      <c r="AC62" s="113"/>
    </row>
    <row r="63" spans="1:29" x14ac:dyDescent="0.45">
      <c r="S63" s="101">
        <f>J34-J36</f>
        <v>269925.28785960353</v>
      </c>
      <c r="T63" s="101">
        <f t="shared" ref="T63:W63" si="86">K34-K36</f>
        <v>304127.26406025316</v>
      </c>
      <c r="U63" s="109">
        <f t="shared" si="86"/>
        <v>81757.752491517211</v>
      </c>
      <c r="V63" s="109">
        <f t="shared" si="86"/>
        <v>83768.606765348391</v>
      </c>
      <c r="W63" s="109">
        <f t="shared" si="86"/>
        <v>59850.675445262823</v>
      </c>
      <c r="X63" s="5">
        <f>P34-J36</f>
        <v>176339.10374583161</v>
      </c>
      <c r="Z63" s="113"/>
      <c r="AA63" s="113"/>
      <c r="AB63" s="113"/>
      <c r="AC63" s="113"/>
    </row>
    <row r="64" spans="1:29" x14ac:dyDescent="0.45">
      <c r="S64" s="101">
        <f>J35-J36</f>
        <v>216453.27421277555</v>
      </c>
      <c r="T64" s="101">
        <f t="shared" ref="T64:W64" si="87">K35-K36</f>
        <v>135956.89218632918</v>
      </c>
      <c r="U64" s="109">
        <f t="shared" si="87"/>
        <v>85262.113586437205</v>
      </c>
      <c r="V64" s="109">
        <f t="shared" si="87"/>
        <v>84624.166544800377</v>
      </c>
      <c r="W64" s="109">
        <f t="shared" si="87"/>
        <v>61635.095694734788</v>
      </c>
      <c r="X64" s="5">
        <f>P35-J36</f>
        <v>202790.04649396354</v>
      </c>
      <c r="Z64" s="113" t="s">
        <v>33</v>
      </c>
      <c r="AA64" s="113" t="s">
        <v>34</v>
      </c>
      <c r="AB64" s="113" t="s">
        <v>35</v>
      </c>
      <c r="AC64" s="113"/>
    </row>
    <row r="65" spans="18:29" x14ac:dyDescent="0.45">
      <c r="S65" s="11"/>
      <c r="T65" s="98"/>
      <c r="U65" s="25"/>
      <c r="V65" s="99"/>
      <c r="W65" s="20"/>
      <c r="X65" s="5"/>
      <c r="Z65" s="113" t="s">
        <v>13</v>
      </c>
      <c r="AA65" s="113">
        <v>72</v>
      </c>
      <c r="AB65" s="113">
        <f>AVERAGE(S67:S69)</f>
        <v>483740.28679208487</v>
      </c>
      <c r="AC65" s="113"/>
    </row>
    <row r="66" spans="18:29" x14ac:dyDescent="0.45">
      <c r="R66">
        <v>72</v>
      </c>
      <c r="S66" s="11">
        <f>S51</f>
        <v>0.1</v>
      </c>
      <c r="T66" s="98">
        <f t="shared" ref="T66:X66" si="88">T51</f>
        <v>1</v>
      </c>
      <c r="U66" s="25">
        <f t="shared" si="88"/>
        <v>5</v>
      </c>
      <c r="V66" s="99">
        <f t="shared" si="88"/>
        <v>10</v>
      </c>
      <c r="W66" s="20">
        <f t="shared" si="88"/>
        <v>20</v>
      </c>
      <c r="X66" s="5" t="str">
        <f t="shared" si="88"/>
        <v>Control</v>
      </c>
      <c r="Z66" s="113"/>
      <c r="AA66" s="113">
        <v>96</v>
      </c>
      <c r="AB66" s="113">
        <f>AVERAGE(S72:S74)</f>
        <v>557093.43951144803</v>
      </c>
      <c r="AC66" s="113"/>
    </row>
    <row r="67" spans="18:29" x14ac:dyDescent="0.45">
      <c r="S67" s="100">
        <f>J44-J47</f>
        <v>457860.69737320358</v>
      </c>
      <c r="T67" s="101">
        <f t="shared" ref="T67:W67" si="89">K44-K47</f>
        <v>356990.18887428113</v>
      </c>
      <c r="U67" s="109">
        <f t="shared" si="89"/>
        <v>125892.64436215321</v>
      </c>
      <c r="V67" s="109">
        <f t="shared" si="89"/>
        <v>105952.1471325044</v>
      </c>
      <c r="W67" s="109">
        <f t="shared" si="89"/>
        <v>85439.967525614789</v>
      </c>
      <c r="X67" s="5">
        <f>P44-J47</f>
        <v>341004.06437167549</v>
      </c>
      <c r="Z67" s="113" t="s">
        <v>14</v>
      </c>
      <c r="AA67" s="113">
        <v>72</v>
      </c>
      <c r="AB67" s="113">
        <f>AVERAGE(X67:X69)</f>
        <v>388754.10849561152</v>
      </c>
      <c r="AC67" s="113"/>
    </row>
    <row r="68" spans="18:29" x14ac:dyDescent="0.45">
      <c r="S68" s="100">
        <f>J45-J47</f>
        <v>523174.86814408749</v>
      </c>
      <c r="T68" s="101">
        <f t="shared" ref="T68:W68" si="90">K45-K47</f>
        <v>391642.30272543314</v>
      </c>
      <c r="U68" s="109">
        <f t="shared" si="90"/>
        <v>122904.01348410921</v>
      </c>
      <c r="V68" s="109">
        <f t="shared" si="90"/>
        <v>120655.86660224439</v>
      </c>
      <c r="W68" s="109">
        <f t="shared" si="90"/>
        <v>89904.588670038807</v>
      </c>
      <c r="X68" s="5">
        <f>P45-J47</f>
        <v>352013.24000921962</v>
      </c>
      <c r="Z68" s="113"/>
      <c r="AA68" s="113">
        <v>96</v>
      </c>
      <c r="AB68" s="113">
        <f>AVERAGE(X72:X74)</f>
        <v>498011.12262774137</v>
      </c>
      <c r="AC68" s="113"/>
    </row>
    <row r="69" spans="18:29" x14ac:dyDescent="0.45">
      <c r="S69" s="100">
        <f>J46-J47</f>
        <v>470185.29485896358</v>
      </c>
      <c r="T69" s="101">
        <f t="shared" ref="T69:W69" si="91">K46-K47</f>
        <v>271376.55752059713</v>
      </c>
      <c r="U69" s="109">
        <f t="shared" si="91"/>
        <v>132729.14143375319</v>
      </c>
      <c r="V69" s="109">
        <f t="shared" si="91"/>
        <v>119945.43798950438</v>
      </c>
      <c r="W69" s="109">
        <f t="shared" si="91"/>
        <v>90873.670006086802</v>
      </c>
      <c r="X69" s="5">
        <f>P46-J47</f>
        <v>473245.02110593964</v>
      </c>
      <c r="Z69" s="113"/>
      <c r="AA69" s="113"/>
      <c r="AB69" s="113"/>
      <c r="AC69" s="113"/>
    </row>
    <row r="70" spans="18:29" x14ac:dyDescent="0.45">
      <c r="S70" s="11"/>
      <c r="T70" s="98"/>
      <c r="U70" s="25"/>
      <c r="V70" s="99"/>
      <c r="W70" s="20"/>
      <c r="X70" s="5"/>
      <c r="Z70" s="113" t="s">
        <v>36</v>
      </c>
      <c r="AA70" s="113" t="s">
        <v>37</v>
      </c>
      <c r="AB70" s="113" t="s">
        <v>38</v>
      </c>
      <c r="AC70" s="113"/>
    </row>
    <row r="71" spans="18:29" x14ac:dyDescent="0.45">
      <c r="R71">
        <v>96</v>
      </c>
      <c r="S71" s="11">
        <f>S66</f>
        <v>0.1</v>
      </c>
      <c r="T71" s="98">
        <f t="shared" ref="T71:X71" si="92">T66</f>
        <v>1</v>
      </c>
      <c r="U71" s="25">
        <f t="shared" si="92"/>
        <v>5</v>
      </c>
      <c r="V71" s="99">
        <f t="shared" si="92"/>
        <v>10</v>
      </c>
      <c r="W71" s="20">
        <f t="shared" si="92"/>
        <v>20</v>
      </c>
      <c r="X71" s="5" t="str">
        <f t="shared" si="92"/>
        <v>Control</v>
      </c>
      <c r="Z71" s="113">
        <v>72</v>
      </c>
      <c r="AA71" s="114">
        <f>AB65-AB67</f>
        <v>94986.178296473343</v>
      </c>
      <c r="AB71" s="114">
        <f>((AA71*100)/AB67)</f>
        <v>24.4334853885012</v>
      </c>
      <c r="AC71" s="113"/>
    </row>
    <row r="72" spans="18:29" x14ac:dyDescent="0.45">
      <c r="S72" s="100">
        <f>J54-J57</f>
        <v>515019.4732173119</v>
      </c>
      <c r="T72" s="101">
        <f t="shared" ref="T72:W72" si="93">K54-K57</f>
        <v>449736.16644780041</v>
      </c>
      <c r="U72" s="109">
        <f t="shared" si="93"/>
        <v>174745.05526120443</v>
      </c>
      <c r="V72" s="109">
        <f t="shared" si="93"/>
        <v>147301.31871867159</v>
      </c>
      <c r="W72" s="109">
        <f t="shared" si="93"/>
        <v>132291.25907062803</v>
      </c>
      <c r="X72" s="5">
        <f>P54-J57</f>
        <v>458644.2061443479</v>
      </c>
      <c r="Z72" s="113">
        <v>96</v>
      </c>
      <c r="AA72" s="114">
        <f>AB66-AB68</f>
        <v>59082.316883706662</v>
      </c>
      <c r="AB72" s="114">
        <f>((AA72*100)/AB68)</f>
        <v>11.863654083057527</v>
      </c>
      <c r="AC72" s="113"/>
    </row>
    <row r="73" spans="18:29" x14ac:dyDescent="0.45">
      <c r="S73" s="100">
        <f>J55-J57</f>
        <v>616429.82344966405</v>
      </c>
      <c r="T73" s="101">
        <f t="shared" ref="T73:W73" si="94">K55-K57</f>
        <v>490662.52536868845</v>
      </c>
      <c r="U73" s="109">
        <f t="shared" si="94"/>
        <v>175475.1217380364</v>
      </c>
      <c r="V73" s="109">
        <f t="shared" si="94"/>
        <v>162031.9221093076</v>
      </c>
      <c r="W73" s="109">
        <f t="shared" si="94"/>
        <v>135047.38603904803</v>
      </c>
      <c r="X73" s="5">
        <f>P55-J57</f>
        <v>474378.33589468</v>
      </c>
    </row>
    <row r="74" spans="18:29" x14ac:dyDescent="0.45">
      <c r="S74" s="100">
        <f>J56-J57</f>
        <v>539831.02186736802</v>
      </c>
      <c r="T74" s="101">
        <f t="shared" ref="T74:W74" si="95">K56-K57</f>
        <v>460101.80822889641</v>
      </c>
      <c r="U74" s="109">
        <f t="shared" si="95"/>
        <v>200581.23834947241</v>
      </c>
      <c r="V74" s="109">
        <f t="shared" si="95"/>
        <v>164503.45757136762</v>
      </c>
      <c r="W74" s="109">
        <f t="shared" si="95"/>
        <v>142793.42076252401</v>
      </c>
      <c r="X74" s="5">
        <f>P56-J57</f>
        <v>561010.82584419602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35"/>
  <sheetViews>
    <sheetView topLeftCell="W1" zoomScale="28" zoomScaleNormal="55" zoomScalePageLayoutView="75" workbookViewId="0">
      <selection activeCell="AM6" sqref="AM6"/>
    </sheetView>
  </sheetViews>
  <sheetFormatPr baseColWidth="10" defaultRowHeight="14.25" x14ac:dyDescent="0.45"/>
  <cols>
    <col min="3" max="7" width="5.3984375" bestFit="1" customWidth="1"/>
    <col min="8" max="8" width="7.1328125" bestFit="1" customWidth="1"/>
    <col min="9" max="13" width="5.3984375" bestFit="1" customWidth="1"/>
    <col min="14" max="14" width="7.1328125" customWidth="1"/>
    <col min="16" max="16" width="9.06640625" bestFit="1" customWidth="1"/>
    <col min="17" max="18" width="10.3984375" bestFit="1" customWidth="1"/>
    <col min="19" max="19" width="11.53125" bestFit="1" customWidth="1"/>
    <col min="20" max="21" width="10.3984375" bestFit="1" customWidth="1"/>
    <col min="22" max="23" width="11.53125" bestFit="1" customWidth="1"/>
    <col min="24" max="25" width="10.3984375" bestFit="1" customWidth="1"/>
    <col min="26" max="26" width="11.53125" bestFit="1" customWidth="1"/>
    <col min="27" max="27" width="10.3984375" bestFit="1" customWidth="1"/>
    <col min="29" max="29" width="6.73046875" bestFit="1" customWidth="1"/>
    <col min="30" max="31" width="12.1328125" bestFit="1" customWidth="1"/>
    <col min="32" max="32" width="10.3984375" bestFit="1" customWidth="1"/>
    <col min="33" max="33" width="12.73046875" bestFit="1" customWidth="1"/>
    <col min="34" max="34" width="11.53125" bestFit="1" customWidth="1"/>
    <col min="35" max="35" width="12.1328125" bestFit="1" customWidth="1"/>
    <col min="36" max="36" width="11" bestFit="1" customWidth="1"/>
    <col min="37" max="37" width="11.59765625" customWidth="1"/>
    <col min="38" max="38" width="11" bestFit="1" customWidth="1"/>
    <col min="39" max="39" width="13.3984375" bestFit="1" customWidth="1"/>
    <col min="40" max="40" width="9.265625" customWidth="1"/>
    <col min="41" max="41" width="11" bestFit="1" customWidth="1"/>
    <col min="42" max="42" width="13.3984375" bestFit="1" customWidth="1"/>
    <col min="43" max="43" width="11.06640625" bestFit="1" customWidth="1"/>
    <col min="44" max="45" width="9.796875" bestFit="1" customWidth="1"/>
    <col min="46" max="50" width="5" bestFit="1" customWidth="1"/>
    <col min="51" max="51" width="7.1328125" bestFit="1" customWidth="1"/>
    <col min="52" max="52" width="5" bestFit="1" customWidth="1"/>
    <col min="53" max="53" width="7.1328125" bestFit="1" customWidth="1"/>
  </cols>
  <sheetData>
    <row r="1" spans="1:55" x14ac:dyDescent="0.45">
      <c r="A1">
        <f>1050153.16*(1)+3483.29</f>
        <v>1053636.45</v>
      </c>
      <c r="AB1" s="6"/>
    </row>
    <row r="2" spans="1:55" x14ac:dyDescent="0.45">
      <c r="A2" t="s">
        <v>10</v>
      </c>
      <c r="AB2" s="6"/>
      <c r="AP2" s="6"/>
      <c r="BC2" s="6"/>
    </row>
    <row r="3" spans="1:55" x14ac:dyDescent="0.45">
      <c r="B3" t="s">
        <v>0</v>
      </c>
      <c r="C3">
        <v>560</v>
      </c>
      <c r="D3" t="s">
        <v>1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P3" s="6"/>
      <c r="AQ3" t="s">
        <v>16</v>
      </c>
      <c r="BC3" s="6"/>
    </row>
    <row r="4" spans="1:55" x14ac:dyDescent="0.45">
      <c r="C4">
        <v>0.1</v>
      </c>
      <c r="D4">
        <v>1</v>
      </c>
      <c r="E4">
        <v>5</v>
      </c>
      <c r="F4">
        <v>10</v>
      </c>
      <c r="G4">
        <v>20</v>
      </c>
      <c r="H4" t="s">
        <v>14</v>
      </c>
      <c r="I4">
        <v>0.1</v>
      </c>
      <c r="J4">
        <v>1</v>
      </c>
      <c r="K4">
        <v>5</v>
      </c>
      <c r="L4">
        <v>10</v>
      </c>
      <c r="M4">
        <v>20</v>
      </c>
      <c r="N4" t="s">
        <v>14</v>
      </c>
      <c r="O4" s="6"/>
      <c r="P4" s="6">
        <f>C4</f>
        <v>0.1</v>
      </c>
      <c r="Q4" s="6">
        <f t="shared" ref="Q4:W4" si="0">D4</f>
        <v>1</v>
      </c>
      <c r="R4" s="6">
        <f t="shared" si="0"/>
        <v>5</v>
      </c>
      <c r="S4" s="6">
        <f t="shared" si="0"/>
        <v>10</v>
      </c>
      <c r="T4" s="6">
        <f t="shared" si="0"/>
        <v>20</v>
      </c>
      <c r="U4" s="6" t="str">
        <f t="shared" si="0"/>
        <v>Control</v>
      </c>
      <c r="V4" s="6">
        <f t="shared" si="0"/>
        <v>0.1</v>
      </c>
      <c r="W4" s="6">
        <f t="shared" si="0"/>
        <v>1</v>
      </c>
      <c r="X4" s="6">
        <f t="shared" ref="X4" si="1">K4</f>
        <v>5</v>
      </c>
      <c r="Y4" s="6">
        <f t="shared" ref="Y4" si="2">L4</f>
        <v>10</v>
      </c>
      <c r="Z4" s="6">
        <f t="shared" ref="Z4:AA4" si="3">M4</f>
        <v>20</v>
      </c>
      <c r="AA4" s="6" t="str">
        <f t="shared" si="3"/>
        <v>Control</v>
      </c>
      <c r="AB4" s="6"/>
      <c r="AD4">
        <f>P4</f>
        <v>0.1</v>
      </c>
      <c r="AE4">
        <f t="shared" ref="AE4:AM4" si="4">Q4</f>
        <v>1</v>
      </c>
      <c r="AF4">
        <f t="shared" si="4"/>
        <v>5</v>
      </c>
      <c r="AG4">
        <f t="shared" si="4"/>
        <v>10</v>
      </c>
      <c r="AH4">
        <f t="shared" si="4"/>
        <v>20</v>
      </c>
      <c r="AI4" t="str">
        <f t="shared" si="4"/>
        <v>Control</v>
      </c>
      <c r="AJ4">
        <f t="shared" si="4"/>
        <v>0.1</v>
      </c>
      <c r="AK4">
        <f t="shared" si="4"/>
        <v>1</v>
      </c>
      <c r="AL4">
        <f t="shared" si="4"/>
        <v>5</v>
      </c>
      <c r="AM4">
        <f t="shared" si="4"/>
        <v>10</v>
      </c>
      <c r="AN4">
        <f>Z4</f>
        <v>20</v>
      </c>
      <c r="AO4" t="str">
        <f>AA4</f>
        <v>Control</v>
      </c>
      <c r="AP4" s="6"/>
      <c r="AQ4">
        <f t="shared" ref="AQ4:BA4" si="5">AD4</f>
        <v>0.1</v>
      </c>
      <c r="AR4">
        <f t="shared" si="5"/>
        <v>1</v>
      </c>
      <c r="AS4">
        <f t="shared" si="5"/>
        <v>5</v>
      </c>
      <c r="AT4">
        <f t="shared" si="5"/>
        <v>10</v>
      </c>
      <c r="AU4">
        <f t="shared" si="5"/>
        <v>20</v>
      </c>
      <c r="AV4" t="str">
        <f t="shared" si="5"/>
        <v>Control</v>
      </c>
      <c r="AW4">
        <f t="shared" si="5"/>
        <v>0.1</v>
      </c>
      <c r="AX4">
        <f t="shared" si="5"/>
        <v>1</v>
      </c>
      <c r="AY4">
        <f t="shared" si="5"/>
        <v>5</v>
      </c>
      <c r="AZ4">
        <f t="shared" si="5"/>
        <v>10</v>
      </c>
      <c r="BA4">
        <f t="shared" si="5"/>
        <v>20</v>
      </c>
      <c r="BB4" t="str">
        <f>AA4</f>
        <v>Control</v>
      </c>
      <c r="BC4" s="6"/>
    </row>
    <row r="5" spans="1:55" x14ac:dyDescent="0.45">
      <c r="B5" t="s">
        <v>2</v>
      </c>
      <c r="C5" s="34">
        <v>5.1310849999999998E-2</v>
      </c>
      <c r="D5" s="34">
        <v>6.9765779999999999E-2</v>
      </c>
      <c r="E5" s="34">
        <v>7.6333890000000001E-2</v>
      </c>
      <c r="F5" s="34">
        <v>7.3301500000000006E-2</v>
      </c>
      <c r="G5" s="34">
        <v>7.8117039999999999E-2</v>
      </c>
      <c r="H5" s="35">
        <v>6.77812E-2</v>
      </c>
      <c r="I5" s="34">
        <v>7.5869629999999993E-2</v>
      </c>
      <c r="J5" s="34">
        <v>6.827664E-2</v>
      </c>
      <c r="K5" s="34">
        <v>7.5004860000000007E-2</v>
      </c>
      <c r="L5" s="34">
        <v>7.0520490000000005E-2</v>
      </c>
      <c r="M5" s="34">
        <v>8.0700880000000003E-2</v>
      </c>
      <c r="N5" s="35">
        <v>6.2836290000000003E-2</v>
      </c>
      <c r="O5" s="6"/>
      <c r="P5" s="15">
        <f>1050153.16*(C5)+3483.29</f>
        <v>57367.541269785994</v>
      </c>
      <c r="Q5" s="15">
        <f t="shared" ref="Q5:W5" si="6">1050153.16*(D5)+3483.29</f>
        <v>76748.044326864794</v>
      </c>
      <c r="R5" s="15">
        <f t="shared" si="6"/>
        <v>83645.56579859239</v>
      </c>
      <c r="S5" s="15">
        <f t="shared" si="6"/>
        <v>80461.091857739986</v>
      </c>
      <c r="T5" s="15">
        <f t="shared" si="6"/>
        <v>85518.14640584639</v>
      </c>
      <c r="U5" s="16">
        <f t="shared" si="6"/>
        <v>74663.931368591991</v>
      </c>
      <c r="V5" s="15">
        <f t="shared" si="6"/>
        <v>83158.021692530776</v>
      </c>
      <c r="W5" s="15">
        <f t="shared" si="6"/>
        <v>75184.219250182388</v>
      </c>
      <c r="X5" s="15">
        <f t="shared" ref="X5" si="7">1050153.16*(K5)+3483.29</f>
        <v>82249.880744357593</v>
      </c>
      <c r="Y5" s="15">
        <f t="shared" ref="Y5" si="8">1050153.16*(L5)+3483.29</f>
        <v>77540.605418248393</v>
      </c>
      <c r="Z5" s="15">
        <f t="shared" ref="Z5:AA5" si="9">1050153.16*(M5)+3483.29</f>
        <v>88231.574146780797</v>
      </c>
      <c r="AA5" s="16">
        <f t="shared" si="9"/>
        <v>69471.018506176391</v>
      </c>
      <c r="AB5" s="42"/>
      <c r="AC5" s="7" t="str">
        <f>'Cu and Ca'!S5</f>
        <v>0 hrs</v>
      </c>
      <c r="AD5" s="15">
        <f>AVERAGE(P5:P7)-AVERAGE(P8:P10)</f>
        <v>17669.334491027323</v>
      </c>
      <c r="AE5" s="15">
        <f t="shared" ref="AE5:AO5" si="10">AVERAGE(Q5:Q7)-AVERAGE(Q8:Q10)</f>
        <v>23160.770891725595</v>
      </c>
      <c r="AF5" s="15">
        <f t="shared" si="10"/>
        <v>18137.692298855713</v>
      </c>
      <c r="AG5" s="15">
        <f t="shared" si="10"/>
        <v>18124.337851171054</v>
      </c>
      <c r="AH5" s="15">
        <f t="shared" si="10"/>
        <v>17432.46544476827</v>
      </c>
      <c r="AI5" s="16">
        <f t="shared" si="10"/>
        <v>16119.129900830128</v>
      </c>
      <c r="AJ5" s="15">
        <f t="shared" si="10"/>
        <v>26947.602183622395</v>
      </c>
      <c r="AK5" s="15">
        <f t="shared" si="10"/>
        <v>20621.735085051325</v>
      </c>
      <c r="AL5" s="15">
        <f t="shared" si="10"/>
        <v>17482.715273474249</v>
      </c>
      <c r="AM5" s="15">
        <f t="shared" si="10"/>
        <v>18881.690807610408</v>
      </c>
      <c r="AN5" s="15">
        <f t="shared" si="10"/>
        <v>15323.299332608411</v>
      </c>
      <c r="AO5" s="16">
        <f t="shared" si="10"/>
        <v>15846.737673678792</v>
      </c>
      <c r="AP5" s="42"/>
      <c r="AQ5" s="30">
        <f t="shared" ref="AQ5:BB5" si="11">STDEV(P5:P7)</f>
        <v>14927.94792144012</v>
      </c>
      <c r="AR5" s="30">
        <f t="shared" si="11"/>
        <v>4537.8801553139747</v>
      </c>
      <c r="AS5" s="30">
        <f t="shared" si="11"/>
        <v>5048.1440764041436</v>
      </c>
      <c r="AT5" s="30">
        <f t="shared" si="11"/>
        <v>3094.7701365256612</v>
      </c>
      <c r="AU5" s="30">
        <f t="shared" si="11"/>
        <v>2642.8887087213334</v>
      </c>
      <c r="AV5" s="55">
        <f t="shared" si="11"/>
        <v>3986.7252369026869</v>
      </c>
      <c r="AW5" s="30">
        <f t="shared" si="11"/>
        <v>1334.1341887654228</v>
      </c>
      <c r="AX5" s="30">
        <f t="shared" si="11"/>
        <v>3371.6591954116298</v>
      </c>
      <c r="AY5" s="30">
        <f t="shared" si="11"/>
        <v>3362.3337057360118</v>
      </c>
      <c r="AZ5" s="30">
        <f t="shared" si="11"/>
        <v>3181.1477471899407</v>
      </c>
      <c r="BA5" s="30">
        <f t="shared" si="11"/>
        <v>2366.2547379322</v>
      </c>
      <c r="BB5" s="55">
        <f t="shared" si="11"/>
        <v>3992.1522336919088</v>
      </c>
      <c r="BC5" s="42"/>
    </row>
    <row r="6" spans="1:55" x14ac:dyDescent="0.45">
      <c r="B6" t="s">
        <v>3</v>
      </c>
      <c r="C6" s="34">
        <v>6.9882429999999995E-2</v>
      </c>
      <c r="D6" s="34">
        <v>7.3028200000000001E-2</v>
      </c>
      <c r="E6" s="34">
        <v>6.6844840000000003E-2</v>
      </c>
      <c r="F6" s="34">
        <v>6.7614060000000004E-2</v>
      </c>
      <c r="G6" s="34">
        <v>7.41642E-2</v>
      </c>
      <c r="H6" s="35">
        <v>6.6749199999999995E-2</v>
      </c>
      <c r="I6" s="34">
        <v>7.4224999999999999E-2</v>
      </c>
      <c r="J6" s="34">
        <v>6.9807610000000006E-2</v>
      </c>
      <c r="K6" s="34">
        <v>6.8605159999999998E-2</v>
      </c>
      <c r="L6" s="34">
        <v>7.6302380000000003E-2</v>
      </c>
      <c r="M6" s="34">
        <v>7.6239310000000005E-2</v>
      </c>
      <c r="N6" s="35">
        <v>6.8526169999999997E-2</v>
      </c>
      <c r="O6" s="6"/>
      <c r="P6" s="15">
        <f t="shared" ref="P6:P10" si="12">1050153.16*(C6)+3483.29</f>
        <v>76870.544692978787</v>
      </c>
      <c r="Q6" s="15">
        <f t="shared" ref="Q6:Q10" si="13">1050153.16*(D6)+3483.29</f>
        <v>80174.08499911199</v>
      </c>
      <c r="R6" s="15">
        <f t="shared" ref="R6:R10" si="14">1050153.16*(E6)+3483.29</f>
        <v>73680.609955694395</v>
      </c>
      <c r="S6" s="15">
        <f t="shared" ref="S6:S10" si="15">1050153.16*(F6)+3483.29</f>
        <v>74488.408769429589</v>
      </c>
      <c r="T6" s="15">
        <f t="shared" ref="T6:T10" si="16">1050153.16*(G6)+3483.29</f>
        <v>81367.058988871984</v>
      </c>
      <c r="U6" s="16">
        <f t="shared" ref="U6:U10" si="17">1050153.16*(H6)+3483.29</f>
        <v>73580.173307471981</v>
      </c>
      <c r="V6" s="15">
        <f t="shared" ref="V6:V10" si="18">1050153.16*(I6)+3483.29</f>
        <v>81430.908300999989</v>
      </c>
      <c r="W6" s="15">
        <f t="shared" ref="W6:W10" si="19">1050153.16*(J6)+3483.29</f>
        <v>76791.972233547596</v>
      </c>
      <c r="X6" s="15">
        <f t="shared" ref="X6:X10" si="20">1050153.16*(K6)+3483.29</f>
        <v>75529.215566305589</v>
      </c>
      <c r="Y6" s="15">
        <f t="shared" ref="Y6:Y10" si="21">1050153.16*(L6)+3483.29</f>
        <v>83612.475472520789</v>
      </c>
      <c r="Z6" s="15">
        <f t="shared" ref="Z6:Z10" si="22">1050153.16*(M6)+3483.29</f>
        <v>83546.242312719594</v>
      </c>
      <c r="AA6" s="16">
        <f t="shared" ref="AA6:AA10" si="23">1050153.16*(N6)+3483.29</f>
        <v>75446.263968197192</v>
      </c>
      <c r="AB6" s="42"/>
      <c r="AC6" s="7" t="str">
        <f>'Cu and Ca'!S6</f>
        <v>24 hrs</v>
      </c>
      <c r="AD6" s="2">
        <f>AVERAGE(P15:P17)-AVERAGE(P18:P20)</f>
        <v>44899.231846099865</v>
      </c>
      <c r="AE6" s="2">
        <f t="shared" ref="AE6:AO6" si="24">AVERAGE(Q15:Q17)-AVERAGE(Q18:Q20)</f>
        <v>44046.640499580128</v>
      </c>
      <c r="AF6" s="2">
        <f t="shared" si="24"/>
        <v>39982.750799991059</v>
      </c>
      <c r="AG6" s="2">
        <f t="shared" si="24"/>
        <v>36075.676971274253</v>
      </c>
      <c r="AH6" s="2">
        <f t="shared" si="24"/>
        <v>39354.44066385254</v>
      </c>
      <c r="AI6" s="13">
        <f t="shared" si="24"/>
        <v>34946.457779857847</v>
      </c>
      <c r="AJ6" s="2">
        <f t="shared" si="24"/>
        <v>57410.662080555456</v>
      </c>
      <c r="AK6" s="2">
        <f t="shared" si="24"/>
        <v>46876.649243316664</v>
      </c>
      <c r="AL6" s="2">
        <f t="shared" si="24"/>
        <v>44481.018851661443</v>
      </c>
      <c r="AM6" s="2">
        <f>AVERAGE(Y15:Y17)-AVERAGE(Y18:Y20)</f>
        <v>48372.340382978262</v>
      </c>
      <c r="AN6" s="2">
        <f t="shared" si="24"/>
        <v>36646.844773466684</v>
      </c>
      <c r="AO6" s="13">
        <f t="shared" si="24"/>
        <v>41803.096789066665</v>
      </c>
      <c r="AP6" s="6"/>
      <c r="AQ6" s="27">
        <f>STDEV(P15:P17)</f>
        <v>4946.9233445995269</v>
      </c>
      <c r="AR6" s="27">
        <f t="shared" ref="AR6:AV6" si="25">STDEV(Q15:Q17)</f>
        <v>10242.896359785056</v>
      </c>
      <c r="AS6" s="27">
        <f t="shared" si="25"/>
        <v>10968.512445123015</v>
      </c>
      <c r="AT6" s="27">
        <f t="shared" si="25"/>
        <v>8430.6470842285944</v>
      </c>
      <c r="AU6" s="27">
        <f t="shared" si="25"/>
        <v>4456.0429857524714</v>
      </c>
      <c r="AV6" s="5">
        <f t="shared" si="25"/>
        <v>3027.2826055262735</v>
      </c>
      <c r="AW6" s="27">
        <f t="shared" ref="AW6" si="26">STDEV(V15:V17)</f>
        <v>1436.3641604067043</v>
      </c>
      <c r="AX6" s="27">
        <f t="shared" ref="AX6" si="27">STDEV(W15:W17)</f>
        <v>8971.9410661449583</v>
      </c>
      <c r="AY6" s="27">
        <f t="shared" ref="AY6" si="28">STDEV(X15:X17)</f>
        <v>2530.5960487009934</v>
      </c>
      <c r="AZ6" s="27">
        <f t="shared" ref="AZ6" si="29">STDEV(Y15:Y17)</f>
        <v>4781.1928512191625</v>
      </c>
      <c r="BA6" s="27">
        <f t="shared" ref="BA6" si="30">STDEV(Z15:Z17)</f>
        <v>4765.8990228808243</v>
      </c>
      <c r="BB6" s="5">
        <f t="shared" ref="BB6" si="31">STDEV(AA15:AA17)</f>
        <v>6526.1309268744162</v>
      </c>
      <c r="BC6" s="6"/>
    </row>
    <row r="7" spans="1:55" x14ac:dyDescent="0.45">
      <c r="B7" t="s">
        <v>4</v>
      </c>
      <c r="C7" s="34">
        <v>7.9238600000000006E-2</v>
      </c>
      <c r="D7" s="34">
        <v>7.83277E-2</v>
      </c>
      <c r="E7" s="34">
        <v>7.0250789999999994E-2</v>
      </c>
      <c r="F7" s="34">
        <v>7.1797059999999996E-2</v>
      </c>
      <c r="G7" s="34">
        <v>7.883917E-2</v>
      </c>
      <c r="H7" s="35">
        <v>6.0750789999999999E-2</v>
      </c>
      <c r="I7" s="34">
        <v>7.6724600000000004E-2</v>
      </c>
      <c r="J7" s="34">
        <v>7.4442739999999993E-2</v>
      </c>
      <c r="K7" s="34">
        <v>7.1613709999999997E-2</v>
      </c>
      <c r="L7" s="34">
        <v>7.497856E-2</v>
      </c>
      <c r="M7" s="34">
        <v>7.9019790000000006E-2</v>
      </c>
      <c r="N7" s="35">
        <v>7.00485E-2</v>
      </c>
      <c r="O7" s="6"/>
      <c r="P7" s="15">
        <f t="shared" si="12"/>
        <v>86695.956183975999</v>
      </c>
      <c r="Q7" s="15">
        <f t="shared" si="13"/>
        <v>85739.371670531982</v>
      </c>
      <c r="R7" s="15">
        <f t="shared" si="14"/>
        <v>77257.379110996379</v>
      </c>
      <c r="S7" s="15">
        <f t="shared" si="15"/>
        <v>78881.199437709583</v>
      </c>
      <c r="T7" s="15">
        <f t="shared" si="16"/>
        <v>86276.493507277191</v>
      </c>
      <c r="U7" s="16">
        <f t="shared" si="17"/>
        <v>67280.924090996385</v>
      </c>
      <c r="V7" s="15">
        <f t="shared" si="18"/>
        <v>84055.871139735988</v>
      </c>
      <c r="W7" s="15">
        <f t="shared" si="19"/>
        <v>81659.568650058383</v>
      </c>
      <c r="X7" s="15">
        <f t="shared" si="20"/>
        <v>78688.653855823592</v>
      </c>
      <c r="Y7" s="15">
        <f t="shared" si="21"/>
        <v>82222.261716249588</v>
      </c>
      <c r="Z7" s="15">
        <f t="shared" si="22"/>
        <v>86466.172171036393</v>
      </c>
      <c r="AA7" s="16">
        <f t="shared" si="23"/>
        <v>77044.943628259993</v>
      </c>
      <c r="AB7" s="42"/>
      <c r="AC7" s="7" t="str">
        <f>'Cu and Ca'!S7</f>
        <v>48 hrs</v>
      </c>
      <c r="AD7" s="2">
        <f>AVERAGE(P26:P28)-AVERAGE(P29:P31)</f>
        <v>161032.10979128748</v>
      </c>
      <c r="AE7" s="2">
        <f t="shared" ref="AE7:AO7" si="32">AVERAGE(Q26:Q28)-AVERAGE(Q29:Q31)</f>
        <v>148544.88558716985</v>
      </c>
      <c r="AF7" s="2">
        <f t="shared" si="32"/>
        <v>118044.25821119304</v>
      </c>
      <c r="AG7" s="2">
        <f t="shared" si="32"/>
        <v>106553.98640798985</v>
      </c>
      <c r="AH7" s="2">
        <f t="shared" si="32"/>
        <v>142956.75458400935</v>
      </c>
      <c r="AI7" s="13">
        <f t="shared" si="32"/>
        <v>109340.93537165585</v>
      </c>
      <c r="AJ7" s="2">
        <f t="shared" si="32"/>
        <v>159721.65516751824</v>
      </c>
      <c r="AK7" s="2">
        <f t="shared" si="32"/>
        <v>122562.02410653413</v>
      </c>
      <c r="AL7" s="2">
        <f t="shared" si="32"/>
        <v>119277.48457157587</v>
      </c>
      <c r="AM7" s="2">
        <f t="shared" si="32"/>
        <v>146457.142599474</v>
      </c>
      <c r="AN7" s="2">
        <f t="shared" si="32"/>
        <v>145944.52083595161</v>
      </c>
      <c r="AO7" s="13">
        <f t="shared" si="32"/>
        <v>133750.3838772584</v>
      </c>
      <c r="AP7" s="6"/>
      <c r="AQ7" s="27">
        <f>STDEV(P26:P28)</f>
        <v>14365.240763056499</v>
      </c>
      <c r="AR7" s="27">
        <f t="shared" ref="AR7:BB7" si="33">STDEV(Q26:Q28)</f>
        <v>5438.5940512238949</v>
      </c>
      <c r="AS7" s="27">
        <f t="shared" si="33"/>
        <v>14798.109617027303</v>
      </c>
      <c r="AT7" s="27">
        <f t="shared" si="33"/>
        <v>19874.505904930978</v>
      </c>
      <c r="AU7" s="27">
        <f t="shared" si="33"/>
        <v>4776.4701234280174</v>
      </c>
      <c r="AV7" s="5">
        <f t="shared" si="33"/>
        <v>14152.655440681812</v>
      </c>
      <c r="AW7" s="27">
        <f t="shared" si="33"/>
        <v>9834.1850484042134</v>
      </c>
      <c r="AX7" s="27">
        <f t="shared" si="33"/>
        <v>25532.6887472817</v>
      </c>
      <c r="AY7" s="27">
        <f t="shared" si="33"/>
        <v>11867.326839418613</v>
      </c>
      <c r="AZ7" s="27">
        <f t="shared" si="33"/>
        <v>15138.410315698831</v>
      </c>
      <c r="BA7" s="27">
        <f t="shared" si="33"/>
        <v>9014.2883581530132</v>
      </c>
      <c r="BB7" s="5">
        <f t="shared" si="33"/>
        <v>2908.1737657205858</v>
      </c>
      <c r="BC7" s="6"/>
    </row>
    <row r="8" spans="1:55" x14ac:dyDescent="0.45">
      <c r="B8" t="s">
        <v>5</v>
      </c>
      <c r="C8" s="38">
        <v>5.0351739999999999E-2</v>
      </c>
      <c r="D8" s="38">
        <v>5.0079110000000003E-2</v>
      </c>
      <c r="E8" s="38">
        <v>5.3173810000000002E-2</v>
      </c>
      <c r="F8" s="38">
        <v>5.4206419999999998E-2</v>
      </c>
      <c r="G8" s="38">
        <v>6.0281849999999998E-2</v>
      </c>
      <c r="H8" s="37">
        <v>4.888472E-2</v>
      </c>
      <c r="I8" s="38">
        <v>5.0269309999999998E-2</v>
      </c>
      <c r="J8" s="38">
        <v>5.206881E-2</v>
      </c>
      <c r="K8" s="38">
        <v>5.4339150000000003E-2</v>
      </c>
      <c r="L8" s="38">
        <v>5.6135360000000002E-2</v>
      </c>
      <c r="M8" s="38">
        <v>6.6172499999999995E-2</v>
      </c>
      <c r="N8" s="37">
        <v>5.3051260000000003E-2</v>
      </c>
      <c r="O8" s="6"/>
      <c r="P8" s="17">
        <f t="shared" si="12"/>
        <v>56360.328872498394</v>
      </c>
      <c r="Q8" s="17">
        <f t="shared" si="13"/>
        <v>56074.025616487597</v>
      </c>
      <c r="R8" s="17">
        <f t="shared" si="14"/>
        <v>59323.934600739602</v>
      </c>
      <c r="S8" s="17">
        <f t="shared" si="15"/>
        <v>60408.333255287194</v>
      </c>
      <c r="T8" s="17">
        <f t="shared" si="16"/>
        <v>66788.465268145985</v>
      </c>
      <c r="U8" s="30">
        <f t="shared" si="17"/>
        <v>54819.733183715194</v>
      </c>
      <c r="V8" s="17">
        <f t="shared" si="18"/>
        <v>56273.764747519592</v>
      </c>
      <c r="W8" s="17">
        <f t="shared" si="19"/>
        <v>58163.5153589396</v>
      </c>
      <c r="X8" s="17">
        <f t="shared" si="20"/>
        <v>60547.720084214001</v>
      </c>
      <c r="Y8" s="17">
        <f t="shared" si="21"/>
        <v>62434.015691737601</v>
      </c>
      <c r="Z8" s="17">
        <f>1050153.16*(M8)+3483.29</f>
        <v>72974.549980099982</v>
      </c>
      <c r="AA8" s="30">
        <f t="shared" si="23"/>
        <v>59195.2383309816</v>
      </c>
      <c r="AB8" s="42"/>
      <c r="AC8" s="7" t="str">
        <f>'Cu and Ca'!S8</f>
        <v>72 hrs</v>
      </c>
      <c r="AD8" s="2">
        <f>AVERAGE(P36:P38)-AVERAGE(P39:P41)</f>
        <v>343191.92546113534</v>
      </c>
      <c r="AE8" s="2">
        <f t="shared" ref="AE8:AO8" si="34">AVERAGE(Q36:Q38)-AVERAGE(Q39:Q41)</f>
        <v>310980.35005127068</v>
      </c>
      <c r="AF8" s="2">
        <f t="shared" si="34"/>
        <v>236290.71991283353</v>
      </c>
      <c r="AG8" s="2">
        <f t="shared" si="34"/>
        <v>223770.18485048076</v>
      </c>
      <c r="AH8" s="2">
        <f t="shared" si="34"/>
        <v>278390.66699614795</v>
      </c>
      <c r="AI8" s="13">
        <f t="shared" si="34"/>
        <v>253789.81757560381</v>
      </c>
      <c r="AJ8" s="2">
        <f t="shared" si="34"/>
        <v>311904.92589639785</v>
      </c>
      <c r="AK8" s="2">
        <f t="shared" si="34"/>
        <v>274679.60775525571</v>
      </c>
      <c r="AL8" s="2">
        <f t="shared" si="34"/>
        <v>254013.67172370001</v>
      </c>
      <c r="AM8" s="2">
        <f t="shared" si="34"/>
        <v>292454.08708117279</v>
      </c>
      <c r="AN8" s="2">
        <f t="shared" si="34"/>
        <v>289389.74716131377</v>
      </c>
      <c r="AO8" s="13">
        <f t="shared" si="34"/>
        <v>308232.45978413546</v>
      </c>
      <c r="AQ8" s="27">
        <f>STDEV(P36:P38)</f>
        <v>41670.978500098063</v>
      </c>
      <c r="AR8" s="27">
        <f t="shared" ref="AR8:BB8" si="35">STDEV(Q36:Q38)</f>
        <v>16310.811690881272</v>
      </c>
      <c r="AS8" s="27">
        <f t="shared" si="35"/>
        <v>15288.690102190985</v>
      </c>
      <c r="AT8" s="27">
        <f t="shared" si="35"/>
        <v>47959.591615160993</v>
      </c>
      <c r="AU8" s="27">
        <f t="shared" si="35"/>
        <v>10689.18263834489</v>
      </c>
      <c r="AV8" s="5">
        <f t="shared" si="35"/>
        <v>34458.333240818647</v>
      </c>
      <c r="AW8" s="27">
        <f t="shared" si="35"/>
        <v>27152.900229739917</v>
      </c>
      <c r="AX8" s="27">
        <f t="shared" si="35"/>
        <v>16725.101260114723</v>
      </c>
      <c r="AY8" s="27">
        <f t="shared" si="35"/>
        <v>14080.798454501277</v>
      </c>
      <c r="AZ8" s="27">
        <f t="shared" si="35"/>
        <v>15301.888677693552</v>
      </c>
      <c r="BA8" s="27">
        <f t="shared" si="35"/>
        <v>22358.189524076002</v>
      </c>
      <c r="BB8" s="5">
        <f t="shared" si="35"/>
        <v>38542.034828071664</v>
      </c>
      <c r="BC8" s="6"/>
    </row>
    <row r="9" spans="1:55" x14ac:dyDescent="0.45">
      <c r="B9" t="s">
        <v>6</v>
      </c>
      <c r="C9" s="38">
        <v>4.9761909999999999E-2</v>
      </c>
      <c r="D9" s="38">
        <v>5.2770240000000003E-2</v>
      </c>
      <c r="E9" s="38">
        <v>5.240417E-2</v>
      </c>
      <c r="F9" s="38">
        <v>5.4336710000000003E-2</v>
      </c>
      <c r="G9" s="38">
        <v>6.0595669999999997E-2</v>
      </c>
      <c r="H9" s="37">
        <v>5.0412930000000002E-2</v>
      </c>
      <c r="I9" s="38">
        <v>4.9262939999999998E-2</v>
      </c>
      <c r="J9" s="38">
        <v>5.104612E-2</v>
      </c>
      <c r="K9" s="38">
        <v>5.5128160000000002E-2</v>
      </c>
      <c r="L9" s="38">
        <v>5.692026E-2</v>
      </c>
      <c r="M9" s="38">
        <v>6.4362520000000006E-2</v>
      </c>
      <c r="N9" s="37">
        <v>5.1104410000000003E-2</v>
      </c>
      <c r="O9" s="6"/>
      <c r="P9" s="17">
        <f t="shared" si="12"/>
        <v>55740.917034135593</v>
      </c>
      <c r="Q9" s="17">
        <f t="shared" si="13"/>
        <v>58900.124289958403</v>
      </c>
      <c r="R9" s="17">
        <f t="shared" si="14"/>
        <v>58515.694722677195</v>
      </c>
      <c r="S9" s="17">
        <f t="shared" si="15"/>
        <v>60545.157710503598</v>
      </c>
      <c r="T9" s="17">
        <f t="shared" si="16"/>
        <v>67118.024332817193</v>
      </c>
      <c r="U9" s="30">
        <f t="shared" si="17"/>
        <v>56424.587744358796</v>
      </c>
      <c r="V9" s="17">
        <f t="shared" si="18"/>
        <v>55216.922111890395</v>
      </c>
      <c r="W9" s="17">
        <f t="shared" si="19"/>
        <v>57089.534223739196</v>
      </c>
      <c r="X9" s="17">
        <f t="shared" si="20"/>
        <v>61376.3014289856</v>
      </c>
      <c r="Y9" s="17">
        <f t="shared" si="21"/>
        <v>63258.280907021595</v>
      </c>
      <c r="Z9" s="17">
        <f t="shared" si="22"/>
        <v>71073.793763563197</v>
      </c>
      <c r="AA9" s="30">
        <f t="shared" si="23"/>
        <v>57150.747651435602</v>
      </c>
      <c r="AB9" s="42"/>
      <c r="AC9" s="7" t="str">
        <f>'Cu and Ca'!S9</f>
        <v>96 hrs</v>
      </c>
      <c r="AD9" s="2">
        <f>AVERAGE(P46:P48)-AVERAGE(P49:P51)</f>
        <v>514794.62492422445</v>
      </c>
      <c r="AE9" s="2">
        <f t="shared" ref="AE9:AO9" si="36">AVERAGE(Q46:Q48)-AVERAGE(Q49:Q51)</f>
        <v>507214.83294648689</v>
      </c>
      <c r="AF9" s="2">
        <f t="shared" si="36"/>
        <v>391774.52050878771</v>
      </c>
      <c r="AG9" s="2">
        <f t="shared" si="36"/>
        <v>372359.53742295562</v>
      </c>
      <c r="AH9" s="2">
        <f t="shared" si="36"/>
        <v>415607.62745762954</v>
      </c>
      <c r="AI9" s="13">
        <f t="shared" si="36"/>
        <v>382551.84092346189</v>
      </c>
      <c r="AJ9" s="2">
        <f t="shared" si="36"/>
        <v>415639.61162237258</v>
      </c>
      <c r="AK9" s="2">
        <f t="shared" si="36"/>
        <v>375093.89821687929</v>
      </c>
      <c r="AL9" s="2">
        <f t="shared" si="36"/>
        <v>400218.34000095725</v>
      </c>
      <c r="AM9" s="2">
        <f t="shared" si="36"/>
        <v>456999.78181263554</v>
      </c>
      <c r="AN9" s="2">
        <f t="shared" si="36"/>
        <v>443901.68351534585</v>
      </c>
      <c r="AO9" s="13">
        <f t="shared" si="36"/>
        <v>468499.7885356319</v>
      </c>
      <c r="AQ9" s="27">
        <f>STDEV(P46:P48)</f>
        <v>17100.899652834523</v>
      </c>
      <c r="AR9" s="27">
        <f t="shared" ref="AR9:BB9" si="37">STDEV(Q46:Q48)</f>
        <v>23431.826601365741</v>
      </c>
      <c r="AS9" s="27">
        <f t="shared" si="37"/>
        <v>18353.335350952264</v>
      </c>
      <c r="AT9" s="27">
        <f t="shared" si="37"/>
        <v>64211.554906550169</v>
      </c>
      <c r="AU9" s="27">
        <f t="shared" si="37"/>
        <v>17171.091705603711</v>
      </c>
      <c r="AV9" s="5">
        <f t="shared" si="37"/>
        <v>42618.587475564491</v>
      </c>
      <c r="AW9" s="27">
        <f t="shared" si="37"/>
        <v>54975.812509354058</v>
      </c>
      <c r="AX9" s="27">
        <f t="shared" si="37"/>
        <v>19223.939100164611</v>
      </c>
      <c r="AY9" s="27">
        <f t="shared" si="37"/>
        <v>22918.414619453964</v>
      </c>
      <c r="AZ9" s="27">
        <f t="shared" si="37"/>
        <v>29369.609736027043</v>
      </c>
      <c r="BA9" s="27">
        <f t="shared" si="37"/>
        <v>48047.066920375451</v>
      </c>
      <c r="BB9" s="5">
        <f t="shared" si="37"/>
        <v>90480.332040290145</v>
      </c>
    </row>
    <row r="10" spans="1:55" x14ac:dyDescent="0.45">
      <c r="B10" t="s">
        <v>7</v>
      </c>
      <c r="C10" s="38">
        <v>4.9841780000000002E-2</v>
      </c>
      <c r="D10" s="38">
        <v>5.2108349999999998E-2</v>
      </c>
      <c r="E10" s="38">
        <v>5.6037120000000003E-2</v>
      </c>
      <c r="F10" s="38">
        <v>5.2393219999999997E-2</v>
      </c>
      <c r="G10" s="38">
        <v>6.0443110000000001E-2</v>
      </c>
      <c r="H10" s="37">
        <v>4.9935599999999997E-2</v>
      </c>
      <c r="I10" s="38">
        <v>5.0305059999999999E-2</v>
      </c>
      <c r="J10" s="38">
        <v>5.0501409999999997E-2</v>
      </c>
      <c r="K10" s="38">
        <v>5.5813090000000003E-2</v>
      </c>
      <c r="L10" s="38">
        <v>5.4805989999999999E-2</v>
      </c>
      <c r="M10" s="38">
        <v>6.1650490000000002E-2</v>
      </c>
      <c r="N10" s="37">
        <v>5.1985499999999997E-2</v>
      </c>
      <c r="O10" s="6"/>
      <c r="P10" s="17">
        <f t="shared" si="12"/>
        <v>55824.792767024795</v>
      </c>
      <c r="Q10" s="17">
        <f t="shared" si="13"/>
        <v>58205.038414885996</v>
      </c>
      <c r="R10" s="17">
        <f t="shared" si="14"/>
        <v>62330.8486452992</v>
      </c>
      <c r="S10" s="17">
        <f t="shared" si="15"/>
        <v>58504.195545575196</v>
      </c>
      <c r="T10" s="17">
        <f t="shared" si="16"/>
        <v>66957.812966727593</v>
      </c>
      <c r="U10" s="30">
        <f t="shared" si="17"/>
        <v>55923.318136495996</v>
      </c>
      <c r="V10" s="17">
        <f t="shared" si="18"/>
        <v>56311.307722989593</v>
      </c>
      <c r="W10" s="17">
        <f t="shared" si="19"/>
        <v>56517.505295955591</v>
      </c>
      <c r="X10" s="17">
        <f t="shared" si="20"/>
        <v>62095.582832864398</v>
      </c>
      <c r="Y10" s="17">
        <f t="shared" si="21"/>
        <v>61037.973585428394</v>
      </c>
      <c r="Z10" s="17">
        <f t="shared" si="22"/>
        <v>68225.746889048401</v>
      </c>
      <c r="AA10" s="30">
        <f t="shared" si="23"/>
        <v>58076.027099179992</v>
      </c>
      <c r="AB10" s="42"/>
      <c r="AC10" s="7"/>
      <c r="BA10" s="6"/>
    </row>
    <row r="11" spans="1:55" x14ac:dyDescent="0.45"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55" x14ac:dyDescent="0.45">
      <c r="A12" t="s">
        <v>11</v>
      </c>
      <c r="AB12" s="6"/>
    </row>
    <row r="13" spans="1:55" x14ac:dyDescent="0.45">
      <c r="B13" t="s">
        <v>0</v>
      </c>
      <c r="C13">
        <v>560</v>
      </c>
      <c r="D13" t="s">
        <v>1</v>
      </c>
      <c r="AB13" s="6"/>
      <c r="AC13" t="s">
        <v>49</v>
      </c>
      <c r="AD13">
        <v>0</v>
      </c>
    </row>
    <row r="14" spans="1:55" x14ac:dyDescent="0.45">
      <c r="C14">
        <f>C4</f>
        <v>0.1</v>
      </c>
      <c r="D14">
        <f t="shared" ref="D14:AA14" si="38">D4</f>
        <v>1</v>
      </c>
      <c r="E14">
        <f t="shared" si="38"/>
        <v>5</v>
      </c>
      <c r="F14">
        <f t="shared" si="38"/>
        <v>10</v>
      </c>
      <c r="G14">
        <f t="shared" si="38"/>
        <v>20</v>
      </c>
      <c r="H14" t="str">
        <f t="shared" si="38"/>
        <v>Control</v>
      </c>
      <c r="I14">
        <f t="shared" si="38"/>
        <v>0.1</v>
      </c>
      <c r="J14">
        <f t="shared" si="38"/>
        <v>1</v>
      </c>
      <c r="K14">
        <f t="shared" si="38"/>
        <v>5</v>
      </c>
      <c r="L14">
        <f t="shared" si="38"/>
        <v>10</v>
      </c>
      <c r="M14">
        <f t="shared" si="38"/>
        <v>20</v>
      </c>
      <c r="N14" t="str">
        <f t="shared" si="38"/>
        <v>Control</v>
      </c>
      <c r="P14">
        <f t="shared" si="38"/>
        <v>0.1</v>
      </c>
      <c r="Q14">
        <f t="shared" si="38"/>
        <v>1</v>
      </c>
      <c r="R14">
        <f t="shared" si="38"/>
        <v>5</v>
      </c>
      <c r="S14">
        <f t="shared" si="38"/>
        <v>10</v>
      </c>
      <c r="T14">
        <f t="shared" si="38"/>
        <v>20</v>
      </c>
      <c r="U14" t="str">
        <f t="shared" si="38"/>
        <v>Control</v>
      </c>
      <c r="V14">
        <f t="shared" si="38"/>
        <v>0.1</v>
      </c>
      <c r="W14">
        <f t="shared" si="38"/>
        <v>1</v>
      </c>
      <c r="X14">
        <f t="shared" si="38"/>
        <v>5</v>
      </c>
      <c r="Y14">
        <f t="shared" si="38"/>
        <v>10</v>
      </c>
      <c r="Z14">
        <f t="shared" si="38"/>
        <v>20</v>
      </c>
      <c r="AA14" t="str">
        <f t="shared" si="38"/>
        <v>Control</v>
      </c>
      <c r="AB14" s="6"/>
      <c r="AC14" t="s">
        <v>50</v>
      </c>
      <c r="AD14" s="11">
        <f>P4</f>
        <v>0.1</v>
      </c>
      <c r="AE14" s="98">
        <f t="shared" ref="AE14:AI14" si="39">Q4</f>
        <v>1</v>
      </c>
      <c r="AF14" s="25">
        <f t="shared" si="39"/>
        <v>5</v>
      </c>
      <c r="AG14" s="99">
        <f t="shared" si="39"/>
        <v>10</v>
      </c>
      <c r="AH14" s="20">
        <f t="shared" si="39"/>
        <v>20</v>
      </c>
      <c r="AI14" s="5" t="str">
        <f t="shared" si="39"/>
        <v>Control</v>
      </c>
    </row>
    <row r="15" spans="1:55" x14ac:dyDescent="0.45">
      <c r="B15" t="s">
        <v>2</v>
      </c>
      <c r="C15" s="2">
        <v>9.9634849999999997E-2</v>
      </c>
      <c r="D15" s="2">
        <v>9.5866699999999999E-2</v>
      </c>
      <c r="E15" s="2">
        <v>0.1097274</v>
      </c>
      <c r="F15" s="2">
        <v>0.1020595</v>
      </c>
      <c r="G15" s="2">
        <v>0.1034822</v>
      </c>
      <c r="H15" s="13">
        <v>9.1683239999999999E-2</v>
      </c>
      <c r="I15" s="2">
        <v>0.11048819999999999</v>
      </c>
      <c r="J15" s="2">
        <v>0.1017154</v>
      </c>
      <c r="K15" s="2">
        <v>0.10650709999999999</v>
      </c>
      <c r="L15" s="2">
        <v>0.1062493</v>
      </c>
      <c r="M15" s="2">
        <v>0.109999</v>
      </c>
      <c r="N15" s="13">
        <v>9.5524769999999995E-2</v>
      </c>
      <c r="P15" s="2">
        <f>1050153.16*(C15)+3483.29</f>
        <v>108115.14257362598</v>
      </c>
      <c r="Q15" s="2">
        <f t="shared" ref="Q15:AA15" si="40">1050153.16*(D15)+3483.29</f>
        <v>104158.00794377198</v>
      </c>
      <c r="R15" s="2">
        <f t="shared" si="40"/>
        <v>118713.86584858398</v>
      </c>
      <c r="S15" s="2">
        <f t="shared" si="40"/>
        <v>110661.39643301998</v>
      </c>
      <c r="T15" s="2">
        <f t="shared" si="40"/>
        <v>112155.44933375198</v>
      </c>
      <c r="U15" s="13">
        <f t="shared" si="40"/>
        <v>99764.734205038389</v>
      </c>
      <c r="V15" s="2">
        <f t="shared" si="40"/>
        <v>119512.82237271198</v>
      </c>
      <c r="W15" s="2">
        <f t="shared" si="40"/>
        <v>110300.03873066399</v>
      </c>
      <c r="X15" s="2">
        <f t="shared" si="40"/>
        <v>115332.05762743598</v>
      </c>
      <c r="Y15" s="2">
        <f t="shared" si="40"/>
        <v>115061.32814278798</v>
      </c>
      <c r="Z15" s="2">
        <f t="shared" si="40"/>
        <v>118999.08744683999</v>
      </c>
      <c r="AA15" s="13">
        <f t="shared" si="40"/>
        <v>103798.92907377318</v>
      </c>
      <c r="AD15" s="108">
        <f>P5-P8</f>
        <v>1007.2123972875997</v>
      </c>
      <c r="AE15" s="108">
        <f t="shared" ref="AE15:AI15" si="41">Q5-Q8</f>
        <v>20674.018710377197</v>
      </c>
      <c r="AF15" s="108">
        <f>R5-R8</f>
        <v>24321.631197852788</v>
      </c>
      <c r="AG15" s="108">
        <f t="shared" si="41"/>
        <v>20052.758602452792</v>
      </c>
      <c r="AH15" s="108">
        <f t="shared" si="41"/>
        <v>18729.681137700405</v>
      </c>
      <c r="AI15" s="55">
        <f t="shared" si="41"/>
        <v>19844.198184876797</v>
      </c>
    </row>
    <row r="16" spans="1:55" x14ac:dyDescent="0.45">
      <c r="B16" t="s">
        <v>3</v>
      </c>
      <c r="C16" s="2">
        <v>9.8081920000000003E-2</v>
      </c>
      <c r="D16" s="2">
        <v>9.6914180000000003E-2</v>
      </c>
      <c r="E16" s="2">
        <v>8.8841820000000002E-2</v>
      </c>
      <c r="F16" s="2">
        <v>8.6415649999999997E-2</v>
      </c>
      <c r="G16" s="2">
        <v>0.1006481</v>
      </c>
      <c r="H16" s="13">
        <v>9.1446589999999994E-2</v>
      </c>
      <c r="I16" s="2">
        <v>0.11303009999999999</v>
      </c>
      <c r="J16" s="2">
        <v>9.3645370000000006E-2</v>
      </c>
      <c r="K16" s="2">
        <v>0.102071</v>
      </c>
      <c r="L16" s="2">
        <v>0.11482829999999999</v>
      </c>
      <c r="M16" s="2">
        <v>0.10491789999999999</v>
      </c>
      <c r="N16" s="13">
        <v>0.1009453</v>
      </c>
      <c r="P16" s="2">
        <f t="shared" ref="P16:P20" si="42">1050153.16*(C16)+3483.29</f>
        <v>106484.32822686719</v>
      </c>
      <c r="Q16" s="2">
        <f t="shared" ref="Q16:Q20" si="43">1050153.16*(D16)+3483.29</f>
        <v>105258.02237580878</v>
      </c>
      <c r="R16" s="2">
        <f t="shared" ref="R16:R20" si="44">1050153.16*(E16)+3483.29</f>
        <v>96780.808013151182</v>
      </c>
      <c r="S16" s="2">
        <f t="shared" ref="S16:S20" si="45">1050153.16*(F16)+3483.29</f>
        <v>94232.957920953981</v>
      </c>
      <c r="T16" s="2">
        <f t="shared" ref="T16:T20" si="46">1050153.16*(G16)+3483.29</f>
        <v>109179.21026299598</v>
      </c>
      <c r="U16" s="13">
        <f t="shared" ref="U16:U20" si="47">1050153.16*(H16)+3483.29</f>
        <v>99516.215459724379</v>
      </c>
      <c r="V16" s="2">
        <f t="shared" ref="V16:V20" si="48">1050153.16*(I16)+3483.29</f>
        <v>122182.20669011599</v>
      </c>
      <c r="W16" s="2">
        <f t="shared" ref="W16:W20" si="49">1050153.16*(J16)+3483.29</f>
        <v>101825.2712248692</v>
      </c>
      <c r="X16" s="2">
        <f t="shared" ref="X16:X20" si="50">1050153.16*(K16)+3483.29</f>
        <v>110673.47319435998</v>
      </c>
      <c r="Y16" s="2">
        <f t="shared" ref="Y16:Y20" si="51">1050153.16*(L16)+3483.29</f>
        <v>124070.59210242798</v>
      </c>
      <c r="Z16" s="2">
        <f t="shared" ref="Z16:Z20" si="52">1050153.16*(M16)+3483.29</f>
        <v>113663.15422556398</v>
      </c>
      <c r="AA16" s="13">
        <f t="shared" ref="AA16:AA20" si="53">1050153.16*(N16)+3483.29</f>
        <v>109491.31578214798</v>
      </c>
      <c r="AD16" s="108">
        <f t="shared" ref="AD16:AD17" si="54">P6-P9</f>
        <v>21129.627658843194</v>
      </c>
      <c r="AE16" s="108">
        <f t="shared" ref="AE16:AE17" si="55">Q6-Q9</f>
        <v>21273.960709153587</v>
      </c>
      <c r="AF16" s="108">
        <f t="shared" ref="AF16:AF17" si="56">R6-R9</f>
        <v>15164.9152330172</v>
      </c>
      <c r="AG16" s="108">
        <f t="shared" ref="AG16:AG17" si="57">S6-S9</f>
        <v>13943.251058925991</v>
      </c>
      <c r="AH16" s="108">
        <f t="shared" ref="AH16:AH17" si="58">T6-T9</f>
        <v>14249.034656054791</v>
      </c>
      <c r="AI16" s="55">
        <f t="shared" ref="AI16:AI17" si="59">U6-U9</f>
        <v>17155.585563113185</v>
      </c>
    </row>
    <row r="17" spans="1:42" x14ac:dyDescent="0.45">
      <c r="B17" t="s">
        <v>4</v>
      </c>
      <c r="C17" s="2">
        <v>0.1069059</v>
      </c>
      <c r="D17" s="2">
        <v>0.11326</v>
      </c>
      <c r="E17" s="2">
        <v>9.894058E-2</v>
      </c>
      <c r="F17" s="2">
        <v>9.7368010000000005E-2</v>
      </c>
      <c r="G17" s="2">
        <v>0.1089927</v>
      </c>
      <c r="H17" s="13">
        <v>8.6576130000000001E-2</v>
      </c>
      <c r="I17" s="2">
        <v>0.1108837</v>
      </c>
      <c r="J17" s="2">
        <v>0.11072369999999999</v>
      </c>
      <c r="K17" s="2">
        <v>0.1059204</v>
      </c>
      <c r="L17" s="2">
        <v>0.1131819</v>
      </c>
      <c r="M17" s="2">
        <v>0.1139719</v>
      </c>
      <c r="N17" s="13">
        <v>0.10792119999999999</v>
      </c>
      <c r="P17" s="2">
        <f t="shared" si="42"/>
        <v>115750.85870764399</v>
      </c>
      <c r="Q17" s="2">
        <f t="shared" si="43"/>
        <v>122423.63690159998</v>
      </c>
      <c r="R17" s="2">
        <f t="shared" si="44"/>
        <v>107386.05273923278</v>
      </c>
      <c r="S17" s="2">
        <f t="shared" si="45"/>
        <v>105734.6133844116</v>
      </c>
      <c r="T17" s="2">
        <f t="shared" si="46"/>
        <v>117942.31832193198</v>
      </c>
      <c r="U17" s="13">
        <f t="shared" si="47"/>
        <v>94401.486500070794</v>
      </c>
      <c r="V17" s="2">
        <f t="shared" si="48"/>
        <v>119928.15794749199</v>
      </c>
      <c r="W17" s="2">
        <f t="shared" si="49"/>
        <v>119760.13344189197</v>
      </c>
      <c r="X17" s="2">
        <f t="shared" si="50"/>
        <v>114715.93276846399</v>
      </c>
      <c r="Y17" s="2">
        <f t="shared" si="51"/>
        <v>122341.61993980399</v>
      </c>
      <c r="Z17" s="2">
        <f t="shared" si="52"/>
        <v>123171.24093620399</v>
      </c>
      <c r="AA17" s="13">
        <f t="shared" si="53"/>
        <v>116817.07921099199</v>
      </c>
      <c r="AD17" s="108">
        <f t="shared" si="54"/>
        <v>30871.163416951204</v>
      </c>
      <c r="AE17" s="108">
        <f t="shared" si="55"/>
        <v>27534.333255645986</v>
      </c>
      <c r="AF17" s="108">
        <f t="shared" si="56"/>
        <v>14926.530465697178</v>
      </c>
      <c r="AG17" s="108">
        <f t="shared" si="57"/>
        <v>20377.003892134388</v>
      </c>
      <c r="AH17" s="108">
        <f t="shared" si="58"/>
        <v>19318.680540549598</v>
      </c>
      <c r="AI17" s="55">
        <f t="shared" si="59"/>
        <v>11357.605954500388</v>
      </c>
    </row>
    <row r="18" spans="1:42" x14ac:dyDescent="0.45">
      <c r="B18" t="s">
        <v>5</v>
      </c>
      <c r="C18" s="1">
        <v>5.8420359999999998E-2</v>
      </c>
      <c r="D18" s="1">
        <v>5.484646E-2</v>
      </c>
      <c r="E18" s="1">
        <v>5.9164019999999998E-2</v>
      </c>
      <c r="F18" s="1">
        <v>6.144289E-2</v>
      </c>
      <c r="G18" s="1">
        <v>6.7753759999999996E-2</v>
      </c>
      <c r="H18" s="27">
        <v>5.4947540000000003E-2</v>
      </c>
      <c r="I18" s="1">
        <v>5.5728E-2</v>
      </c>
      <c r="J18" s="1">
        <v>5.6777130000000002E-2</v>
      </c>
      <c r="K18" s="1">
        <v>6.1594400000000001E-2</v>
      </c>
      <c r="L18" s="1">
        <v>6.4289239999999997E-2</v>
      </c>
      <c r="M18" s="1">
        <v>7.9768430000000001E-2</v>
      </c>
      <c r="N18" s="27">
        <v>6.4195249999999995E-2</v>
      </c>
      <c r="P18" s="1">
        <f t="shared" si="42"/>
        <v>64833.615662337594</v>
      </c>
      <c r="Q18" s="1">
        <f t="shared" si="43"/>
        <v>61080.473283813597</v>
      </c>
      <c r="R18" s="1">
        <f t="shared" si="44"/>
        <v>65614.572561303183</v>
      </c>
      <c r="S18" s="1">
        <f t="shared" si="45"/>
        <v>68007.735093032388</v>
      </c>
      <c r="T18" s="1">
        <f t="shared" si="46"/>
        <v>74635.11516588158</v>
      </c>
      <c r="U18" s="27">
        <f t="shared" si="47"/>
        <v>61186.622765226399</v>
      </c>
      <c r="V18" s="1">
        <f t="shared" si="48"/>
        <v>62006.225300479993</v>
      </c>
      <c r="W18" s="1">
        <f t="shared" si="49"/>
        <v>63107.972485230799</v>
      </c>
      <c r="X18" s="1">
        <f t="shared" si="50"/>
        <v>68166.843798303991</v>
      </c>
      <c r="Y18" s="1">
        <f t="shared" si="51"/>
        <v>70996.838539998382</v>
      </c>
      <c r="Z18" s="1">
        <f t="shared" si="52"/>
        <v>87252.358832738784</v>
      </c>
      <c r="AA18" s="27">
        <f t="shared" si="53"/>
        <v>70898.134644489983</v>
      </c>
      <c r="AC18" t="s">
        <v>49</v>
      </c>
      <c r="AD18" s="11">
        <v>24</v>
      </c>
      <c r="AE18" s="11"/>
      <c r="AF18" s="11"/>
      <c r="AG18" s="11"/>
      <c r="AH18" s="11"/>
      <c r="AI18" s="11"/>
    </row>
    <row r="19" spans="1:42" x14ac:dyDescent="0.45">
      <c r="B19" t="s">
        <v>6</v>
      </c>
      <c r="C19" s="1">
        <v>5.9475390000000003E-2</v>
      </c>
      <c r="D19" s="1">
        <v>6.6166180000000005E-2</v>
      </c>
      <c r="E19" s="1">
        <v>5.9255059999999998E-2</v>
      </c>
      <c r="F19" s="1">
        <v>6.0115429999999997E-2</v>
      </c>
      <c r="G19" s="1">
        <v>6.6046179999999996E-2</v>
      </c>
      <c r="H19" s="27">
        <v>5.7818349999999998E-2</v>
      </c>
      <c r="I19" s="1">
        <v>5.6503739999999997E-2</v>
      </c>
      <c r="J19" s="1">
        <v>5.8316600000000003E-2</v>
      </c>
      <c r="K19" s="1">
        <v>6.1219719999999998E-2</v>
      </c>
      <c r="L19" s="1">
        <v>6.6932039999999998E-2</v>
      </c>
      <c r="M19" s="1">
        <v>7.1350559999999993E-2</v>
      </c>
      <c r="N19" s="27">
        <v>5.9869550000000001E-2</v>
      </c>
      <c r="P19" s="1">
        <f t="shared" si="42"/>
        <v>65941.558750732394</v>
      </c>
      <c r="Q19" s="1">
        <f t="shared" si="43"/>
        <v>72967.913012128789</v>
      </c>
      <c r="R19" s="1">
        <f t="shared" si="44"/>
        <v>65710.178504989584</v>
      </c>
      <c r="S19" s="1">
        <f t="shared" si="45"/>
        <v>66613.69877925879</v>
      </c>
      <c r="T19" s="1">
        <f t="shared" si="46"/>
        <v>72841.894632928786</v>
      </c>
      <c r="U19" s="27">
        <f t="shared" si="47"/>
        <v>64201.412958485991</v>
      </c>
      <c r="V19" s="1">
        <f t="shared" si="48"/>
        <v>62820.871112818393</v>
      </c>
      <c r="W19" s="1">
        <f t="shared" si="49"/>
        <v>64724.651770456003</v>
      </c>
      <c r="X19" s="1">
        <f t="shared" si="50"/>
        <v>67773.372412315191</v>
      </c>
      <c r="Y19" s="1">
        <f t="shared" si="51"/>
        <v>73772.183311246379</v>
      </c>
      <c r="Z19" s="1">
        <f t="shared" si="52"/>
        <v>78412.306051769585</v>
      </c>
      <c r="AA19" s="27">
        <f t="shared" si="53"/>
        <v>66355.48712027799</v>
      </c>
      <c r="AC19" t="s">
        <v>50</v>
      </c>
      <c r="AD19" s="11">
        <f>P14</f>
        <v>0.1</v>
      </c>
      <c r="AE19" s="98">
        <f t="shared" ref="AE19:AI19" si="60">Q14</f>
        <v>1</v>
      </c>
      <c r="AF19" s="25">
        <f t="shared" si="60"/>
        <v>5</v>
      </c>
      <c r="AG19" s="99">
        <f t="shared" si="60"/>
        <v>10</v>
      </c>
      <c r="AH19" s="20">
        <f t="shared" si="60"/>
        <v>20</v>
      </c>
      <c r="AI19" s="5" t="str">
        <f t="shared" si="60"/>
        <v>Control</v>
      </c>
    </row>
    <row r="20" spans="1:42" x14ac:dyDescent="0.45">
      <c r="B20" t="s">
        <v>7</v>
      </c>
      <c r="C20" s="1">
        <v>5.8462109999999998E-2</v>
      </c>
      <c r="D20" s="1">
        <v>5.9199050000000003E-2</v>
      </c>
      <c r="E20" s="1">
        <v>6.4870949999999997E-2</v>
      </c>
      <c r="F20" s="1">
        <v>6.1226509999999998E-2</v>
      </c>
      <c r="G20" s="1">
        <v>6.6898200000000005E-2</v>
      </c>
      <c r="H20" s="27">
        <v>5.7107610000000003E-2</v>
      </c>
      <c r="I20" s="1">
        <v>5.8163720000000002E-2</v>
      </c>
      <c r="J20" s="1">
        <v>5.7076990000000001E-2</v>
      </c>
      <c r="K20" s="1">
        <v>6.4614290000000005E-2</v>
      </c>
      <c r="L20" s="1">
        <v>6.4851690000000003E-2</v>
      </c>
      <c r="M20" s="1">
        <v>7.3079809999999995E-2</v>
      </c>
      <c r="N20" s="27">
        <v>6.0906469999999997E-2</v>
      </c>
      <c r="P20" s="1">
        <f t="shared" si="42"/>
        <v>64877.459556767593</v>
      </c>
      <c r="Q20" s="1">
        <f t="shared" si="43"/>
        <v>65651.359426497991</v>
      </c>
      <c r="R20" s="1">
        <f t="shared" si="44"/>
        <v>71607.723134701984</v>
      </c>
      <c r="S20" s="1">
        <f t="shared" si="45"/>
        <v>67780.502952271592</v>
      </c>
      <c r="T20" s="1">
        <f t="shared" si="46"/>
        <v>73736.646128311986</v>
      </c>
      <c r="U20" s="27">
        <f t="shared" si="47"/>
        <v>63455.027101547603</v>
      </c>
      <c r="V20" s="1">
        <f t="shared" si="48"/>
        <v>64564.104355355201</v>
      </c>
      <c r="W20" s="1">
        <f t="shared" si="49"/>
        <v>63422.871411788394</v>
      </c>
      <c r="X20" s="1">
        <f t="shared" si="50"/>
        <v>71338.190824656398</v>
      </c>
      <c r="Y20" s="1">
        <f t="shared" si="51"/>
        <v>71587.497184840395</v>
      </c>
      <c r="Z20" s="1">
        <f t="shared" si="52"/>
        <v>80228.283403699577</v>
      </c>
      <c r="AA20" s="27">
        <f t="shared" si="53"/>
        <v>67444.411934945194</v>
      </c>
      <c r="AD20" s="101">
        <f>P15-P18</f>
        <v>43281.526911288391</v>
      </c>
      <c r="AE20" s="101">
        <f t="shared" ref="AE20:AI20" si="61">Q15-Q18</f>
        <v>43077.534659958386</v>
      </c>
      <c r="AF20" s="101">
        <f t="shared" si="61"/>
        <v>53099.293287280801</v>
      </c>
      <c r="AG20" s="101">
        <f t="shared" si="61"/>
        <v>42653.661339987593</v>
      </c>
      <c r="AH20" s="101">
        <f t="shared" si="61"/>
        <v>37520.334167870402</v>
      </c>
      <c r="AI20" s="5">
        <f t="shared" si="61"/>
        <v>38578.11143981199</v>
      </c>
      <c r="AJ20" s="6"/>
      <c r="AK20" s="6"/>
      <c r="AL20" s="6"/>
      <c r="AM20" s="6"/>
      <c r="AN20" s="6"/>
      <c r="AO20" s="6"/>
      <c r="AP20" s="6"/>
    </row>
    <row r="21" spans="1:42" x14ac:dyDescent="0.45">
      <c r="AD21" s="101">
        <f t="shared" ref="AD21:AD22" si="62">P16-P19</f>
        <v>40542.769476134796</v>
      </c>
      <c r="AE21" s="101">
        <f t="shared" ref="AE21:AE22" si="63">Q16-Q19</f>
        <v>32290.109363679992</v>
      </c>
      <c r="AF21" s="101">
        <f t="shared" ref="AF21:AF22" si="64">R16-R19</f>
        <v>31070.629508161597</v>
      </c>
      <c r="AG21" s="101">
        <f t="shared" ref="AG21:AG22" si="65">S16-S19</f>
        <v>27619.259141695191</v>
      </c>
      <c r="AH21" s="101">
        <f t="shared" ref="AH21:AH22" si="66">T16-T19</f>
        <v>36337.315630067198</v>
      </c>
      <c r="AI21" s="5">
        <f t="shared" ref="AI21:AI22" si="67">U16-U19</f>
        <v>35314.802501238388</v>
      </c>
      <c r="AJ21" s="6"/>
      <c r="AK21" s="6"/>
      <c r="AL21" s="6"/>
      <c r="AM21" s="6"/>
      <c r="AN21" s="6"/>
      <c r="AO21" s="6"/>
      <c r="AP21" s="6"/>
    </row>
    <row r="22" spans="1:42" x14ac:dyDescent="0.45">
      <c r="AD22" s="101">
        <f t="shared" si="62"/>
        <v>50873.399150876394</v>
      </c>
      <c r="AE22" s="101">
        <f t="shared" si="63"/>
        <v>56772.27747510199</v>
      </c>
      <c r="AF22" s="101">
        <f t="shared" si="64"/>
        <v>35778.329604530794</v>
      </c>
      <c r="AG22" s="101">
        <f t="shared" si="65"/>
        <v>37954.110432140005</v>
      </c>
      <c r="AH22" s="101">
        <f t="shared" si="66"/>
        <v>44205.67219361999</v>
      </c>
      <c r="AI22" s="5">
        <f t="shared" si="67"/>
        <v>30946.459398523191</v>
      </c>
      <c r="AJ22" s="6"/>
      <c r="AK22" s="6"/>
      <c r="AL22" s="6"/>
      <c r="AM22" s="6"/>
      <c r="AN22" s="6"/>
      <c r="AO22" s="6"/>
      <c r="AP22" s="6"/>
    </row>
    <row r="23" spans="1:42" x14ac:dyDescent="0.45">
      <c r="A23" t="s">
        <v>12</v>
      </c>
      <c r="AC23" t="s">
        <v>49</v>
      </c>
      <c r="AD23" s="11">
        <v>48</v>
      </c>
      <c r="AE23" s="11"/>
      <c r="AF23" s="11"/>
      <c r="AG23" s="11"/>
      <c r="AH23" s="11"/>
      <c r="AI23" s="11"/>
      <c r="AJ23" s="6"/>
      <c r="AK23" s="6"/>
      <c r="AL23" s="6"/>
      <c r="AM23" s="6"/>
      <c r="AN23" s="6"/>
      <c r="AO23" s="6"/>
      <c r="AP23" s="6"/>
    </row>
    <row r="24" spans="1:42" x14ac:dyDescent="0.45">
      <c r="B24" t="s">
        <v>0</v>
      </c>
      <c r="C24">
        <v>560</v>
      </c>
      <c r="D24" t="s">
        <v>1</v>
      </c>
      <c r="AC24" t="s">
        <v>50</v>
      </c>
      <c r="AD24" s="11">
        <f>P25</f>
        <v>0.1</v>
      </c>
      <c r="AE24" s="98">
        <f t="shared" ref="AE24:AI24" si="68">Q25</f>
        <v>1</v>
      </c>
      <c r="AF24" s="25">
        <f t="shared" si="68"/>
        <v>5</v>
      </c>
      <c r="AG24" s="99">
        <f t="shared" si="68"/>
        <v>10</v>
      </c>
      <c r="AH24" s="20">
        <f t="shared" si="68"/>
        <v>20</v>
      </c>
      <c r="AI24" s="5" t="str">
        <f t="shared" si="68"/>
        <v>Control</v>
      </c>
      <c r="AJ24" s="6"/>
      <c r="AK24" s="113" t="s">
        <v>43</v>
      </c>
      <c r="AL24" s="113"/>
      <c r="AM24" s="113"/>
      <c r="AN24" s="113"/>
      <c r="AO24" s="113" t="s">
        <v>42</v>
      </c>
      <c r="AP24" s="113"/>
    </row>
    <row r="25" spans="1:42" x14ac:dyDescent="0.45">
      <c r="C25">
        <f>C4</f>
        <v>0.1</v>
      </c>
      <c r="D25">
        <f t="shared" ref="D25:AA25" si="69">D4</f>
        <v>1</v>
      </c>
      <c r="E25">
        <f t="shared" si="69"/>
        <v>5</v>
      </c>
      <c r="F25">
        <f t="shared" si="69"/>
        <v>10</v>
      </c>
      <c r="G25">
        <f t="shared" si="69"/>
        <v>20</v>
      </c>
      <c r="H25" t="str">
        <f t="shared" si="69"/>
        <v>Control</v>
      </c>
      <c r="I25">
        <f t="shared" si="69"/>
        <v>0.1</v>
      </c>
      <c r="J25">
        <f t="shared" si="69"/>
        <v>1</v>
      </c>
      <c r="K25">
        <f t="shared" si="69"/>
        <v>5</v>
      </c>
      <c r="L25">
        <f t="shared" si="69"/>
        <v>10</v>
      </c>
      <c r="M25">
        <f t="shared" si="69"/>
        <v>20</v>
      </c>
      <c r="N25" t="str">
        <f t="shared" si="69"/>
        <v>Control</v>
      </c>
      <c r="P25">
        <f t="shared" si="69"/>
        <v>0.1</v>
      </c>
      <c r="Q25">
        <f t="shared" si="69"/>
        <v>1</v>
      </c>
      <c r="R25">
        <f t="shared" si="69"/>
        <v>5</v>
      </c>
      <c r="S25">
        <f t="shared" si="69"/>
        <v>10</v>
      </c>
      <c r="T25">
        <f t="shared" si="69"/>
        <v>20</v>
      </c>
      <c r="U25" t="str">
        <f t="shared" si="69"/>
        <v>Control</v>
      </c>
      <c r="V25">
        <f t="shared" si="69"/>
        <v>0.1</v>
      </c>
      <c r="W25">
        <f t="shared" si="69"/>
        <v>1</v>
      </c>
      <c r="X25">
        <f t="shared" si="69"/>
        <v>5</v>
      </c>
      <c r="Y25">
        <f t="shared" si="69"/>
        <v>10</v>
      </c>
      <c r="Z25">
        <f t="shared" si="69"/>
        <v>20</v>
      </c>
      <c r="AA25" t="str">
        <f t="shared" si="69"/>
        <v>Control</v>
      </c>
      <c r="AD25" s="100">
        <f>P26-P29</f>
        <v>177838.44941849</v>
      </c>
      <c r="AE25" s="101">
        <f t="shared" ref="AE25:AI25" si="70">Q26-Q29</f>
        <v>150144.74491928238</v>
      </c>
      <c r="AF25" s="101">
        <f t="shared" si="70"/>
        <v>136357.11605713679</v>
      </c>
      <c r="AG25" s="101">
        <f t="shared" si="70"/>
        <v>119634.96020775041</v>
      </c>
      <c r="AH25" s="101">
        <f t="shared" si="70"/>
        <v>141090.2613645728</v>
      </c>
      <c r="AI25" s="5">
        <f t="shared" si="70"/>
        <v>120763.00322762759</v>
      </c>
      <c r="AJ25" s="6"/>
      <c r="AK25" s="113"/>
      <c r="AL25" s="113"/>
      <c r="AM25" s="113"/>
      <c r="AN25" s="113"/>
      <c r="AO25" s="113"/>
      <c r="AP25" s="113"/>
    </row>
    <row r="26" spans="1:42" x14ac:dyDescent="0.45">
      <c r="B26" t="s">
        <v>2</v>
      </c>
      <c r="C26" s="2">
        <v>0.23080100000000001</v>
      </c>
      <c r="D26" s="2">
        <v>0.2002371</v>
      </c>
      <c r="E26" s="2">
        <v>0.1894565</v>
      </c>
      <c r="F26" s="2">
        <v>0.1747126</v>
      </c>
      <c r="G26" s="2">
        <v>0.2016561</v>
      </c>
      <c r="H26" s="13">
        <v>0.17448649999999999</v>
      </c>
      <c r="I26" s="2">
        <v>0.22009020000000001</v>
      </c>
      <c r="J26" s="2">
        <v>0.1697835</v>
      </c>
      <c r="K26" s="2">
        <v>0.18829360000000001</v>
      </c>
      <c r="L26" s="2">
        <v>0.19070580000000001</v>
      </c>
      <c r="M26" s="2">
        <v>0.21935679999999999</v>
      </c>
      <c r="N26" s="13">
        <v>0.1907249</v>
      </c>
      <c r="P26" s="2">
        <f>1050153.16*(C26)+3483.29</f>
        <v>245859.68948115999</v>
      </c>
      <c r="Q26" s="2">
        <f t="shared" ref="Q26:AA26" si="71">1050153.16*(D26)+3483.29</f>
        <v>213762.91331423598</v>
      </c>
      <c r="R26" s="2">
        <f t="shared" si="71"/>
        <v>202441.63215753998</v>
      </c>
      <c r="S26" s="2">
        <f t="shared" si="71"/>
        <v>186958.27898181599</v>
      </c>
      <c r="T26" s="2">
        <f t="shared" si="71"/>
        <v>215253.08064827599</v>
      </c>
      <c r="U26" s="13">
        <f t="shared" si="71"/>
        <v>186720.83935233997</v>
      </c>
      <c r="V26" s="2">
        <f t="shared" si="71"/>
        <v>234611.70901503201</v>
      </c>
      <c r="W26" s="2">
        <f t="shared" si="71"/>
        <v>181781.96904085999</v>
      </c>
      <c r="X26" s="2">
        <f t="shared" si="71"/>
        <v>201220.40904777599</v>
      </c>
      <c r="Y26" s="2">
        <f t="shared" si="71"/>
        <v>203753.58850032801</v>
      </c>
      <c r="Z26" s="2">
        <f t="shared" si="71"/>
        <v>233841.52668748799</v>
      </c>
      <c r="AA26" s="13">
        <f t="shared" si="71"/>
        <v>203773.64642568398</v>
      </c>
      <c r="AD26" s="100">
        <f t="shared" ref="AD26:AD27" si="72">P27-P30</f>
        <v>151118.79347977723</v>
      </c>
      <c r="AE26" s="101">
        <f t="shared" ref="AE26:AE27" si="73">Q27-Q30</f>
        <v>143336.71749984997</v>
      </c>
      <c r="AF26" s="101">
        <f t="shared" ref="AF26:AF27" si="74">R27-R30</f>
        <v>106029.51191580159</v>
      </c>
      <c r="AG26" s="101">
        <f t="shared" ref="AG26:AG27" si="75">S27-S30</f>
        <v>84081.41588711759</v>
      </c>
      <c r="AH26" s="101">
        <f t="shared" ref="AH26:AH27" si="76">T27-T30</f>
        <v>140734.25944333282</v>
      </c>
      <c r="AI26" s="5">
        <f t="shared" ref="AI26:AI27" si="77">U27-U30</f>
        <v>113427.78842034358</v>
      </c>
      <c r="AJ26" s="6"/>
      <c r="AK26" s="113" t="s">
        <v>33</v>
      </c>
      <c r="AL26" s="113" t="s">
        <v>41</v>
      </c>
      <c r="AM26" s="113" t="s">
        <v>35</v>
      </c>
      <c r="AN26" s="113"/>
      <c r="AO26" s="113" t="s">
        <v>41</v>
      </c>
      <c r="AP26" s="113" t="s">
        <v>35</v>
      </c>
    </row>
    <row r="27" spans="1:42" x14ac:dyDescent="0.45">
      <c r="B27" t="s">
        <v>3</v>
      </c>
      <c r="C27" s="2">
        <v>0.20581260000000001</v>
      </c>
      <c r="D27" s="2">
        <v>0.19667309999999999</v>
      </c>
      <c r="E27" s="2">
        <v>0.16130539999999999</v>
      </c>
      <c r="F27" s="2">
        <v>0.14166570000000001</v>
      </c>
      <c r="G27" s="2">
        <v>0.20271330000000001</v>
      </c>
      <c r="H27" s="13">
        <v>0.16646849999999999</v>
      </c>
      <c r="I27" s="2">
        <v>0.20149220000000001</v>
      </c>
      <c r="J27" s="2">
        <v>0.1571081</v>
      </c>
      <c r="K27" s="2">
        <v>0.16698450000000001</v>
      </c>
      <c r="L27" s="2">
        <v>0.2141441</v>
      </c>
      <c r="M27" s="2">
        <v>0.2075864</v>
      </c>
      <c r="N27" s="13">
        <v>0.1916891</v>
      </c>
      <c r="P27" s="2">
        <f t="shared" ref="P27:P31" si="78">1050153.16*(C27)+3483.29</f>
        <v>219618.04225781601</v>
      </c>
      <c r="Q27" s="2">
        <f t="shared" ref="Q27:Q31" si="79">1050153.16*(D27)+3483.29</f>
        <v>210020.16745199598</v>
      </c>
      <c r="R27" s="2">
        <f t="shared" ref="R27:R31" si="80">1050153.16*(E27)+3483.29</f>
        <v>172878.66553506398</v>
      </c>
      <c r="S27" s="2">
        <f t="shared" ref="S27:S31" si="81">1050153.16*(F27)+3483.29</f>
        <v>152253.97251861199</v>
      </c>
      <c r="T27" s="2">
        <f t="shared" ref="T27:T31" si="82">1050153.16*(G27)+3483.29</f>
        <v>216363.30256902802</v>
      </c>
      <c r="U27" s="13">
        <f t="shared" ref="U27:U31" si="83">1050153.16*(H27)+3483.29</f>
        <v>178300.71131545998</v>
      </c>
      <c r="V27" s="2">
        <f t="shared" ref="V27:V31" si="84">1050153.16*(I27)+3483.29</f>
        <v>215080.96054535199</v>
      </c>
      <c r="W27" s="2">
        <f t="shared" ref="W27:W31" si="85">1050153.16*(J27)+3483.29</f>
        <v>168470.857676596</v>
      </c>
      <c r="X27" s="2">
        <f t="shared" ref="X27:X31" si="86">1050153.16*(K27)+3483.29</f>
        <v>178842.59034602001</v>
      </c>
      <c r="Y27" s="2">
        <f t="shared" ref="Y27:Y31" si="87">1050153.16*(L27)+3483.29</f>
        <v>228367.39331035598</v>
      </c>
      <c r="Z27" s="2">
        <f t="shared" ref="Z27:Z31" si="88">1050153.16*(M27)+3483.29</f>
        <v>221480.803933024</v>
      </c>
      <c r="AA27" s="13">
        <f t="shared" ref="AA27:AA31" si="89">1050153.16*(N27)+3483.29</f>
        <v>204786.20410255599</v>
      </c>
      <c r="AD27" s="100">
        <f t="shared" si="72"/>
        <v>154139.08647559522</v>
      </c>
      <c r="AE27" s="101">
        <f t="shared" si="73"/>
        <v>152153.19434237719</v>
      </c>
      <c r="AF27" s="101">
        <f t="shared" si="74"/>
        <v>111746.14666064081</v>
      </c>
      <c r="AG27" s="101">
        <f t="shared" si="75"/>
        <v>115945.58312910161</v>
      </c>
      <c r="AH27" s="101">
        <f t="shared" si="76"/>
        <v>147045.74294412241</v>
      </c>
      <c r="AI27" s="5">
        <f t="shared" si="77"/>
        <v>93832.014466996421</v>
      </c>
      <c r="AJ27" s="6"/>
      <c r="AK27" s="113" t="s">
        <v>40</v>
      </c>
      <c r="AL27" s="113">
        <v>48</v>
      </c>
      <c r="AM27" s="113">
        <f>AVERAGE(AD25:AD27)</f>
        <v>161032.10979128748</v>
      </c>
      <c r="AN27" s="113"/>
      <c r="AO27" s="113"/>
      <c r="AP27" s="113"/>
    </row>
    <row r="28" spans="1:42" x14ac:dyDescent="0.45">
      <c r="B28" t="s">
        <v>4</v>
      </c>
      <c r="C28" s="2">
        <v>0.20866080000000001</v>
      </c>
      <c r="D28" s="2">
        <v>0.20687739999999999</v>
      </c>
      <c r="E28" s="2">
        <v>0.1742243</v>
      </c>
      <c r="F28" s="2">
        <v>0.1741714</v>
      </c>
      <c r="G28" s="2">
        <v>0.21000930000000001</v>
      </c>
      <c r="H28" s="13">
        <v>0.14819180000000001</v>
      </c>
      <c r="I28" s="2">
        <v>0.2127066</v>
      </c>
      <c r="J28" s="2">
        <v>0.2041018</v>
      </c>
      <c r="K28" s="2">
        <v>0.1841621</v>
      </c>
      <c r="L28" s="2">
        <v>0.2169645</v>
      </c>
      <c r="M28" s="2">
        <v>0.22429460000000001</v>
      </c>
      <c r="N28" s="13">
        <v>0.1864837</v>
      </c>
      <c r="P28" s="2">
        <f t="shared" si="78"/>
        <v>222609.08848812801</v>
      </c>
      <c r="Q28" s="2">
        <f t="shared" si="79"/>
        <v>220736.24534258398</v>
      </c>
      <c r="R28" s="2">
        <f t="shared" si="80"/>
        <v>186445.489193788</v>
      </c>
      <c r="S28" s="2">
        <f t="shared" si="81"/>
        <v>186389.936091624</v>
      </c>
      <c r="T28" s="2">
        <f t="shared" si="82"/>
        <v>224025.22002438799</v>
      </c>
      <c r="U28" s="13">
        <f t="shared" si="83"/>
        <v>159107.37705608801</v>
      </c>
      <c r="V28" s="2">
        <f t="shared" si="84"/>
        <v>226857.79814285599</v>
      </c>
      <c r="W28" s="2">
        <f t="shared" si="85"/>
        <v>217821.440231688</v>
      </c>
      <c r="X28" s="2">
        <f t="shared" si="86"/>
        <v>196881.701267236</v>
      </c>
      <c r="Y28" s="2">
        <f t="shared" si="87"/>
        <v>231329.24528281999</v>
      </c>
      <c r="Z28" s="2">
        <f t="shared" si="88"/>
        <v>239026.97296093599</v>
      </c>
      <c r="AA28" s="13">
        <f t="shared" si="89"/>
        <v>199319.73684349199</v>
      </c>
      <c r="AC28" t="s">
        <v>49</v>
      </c>
      <c r="AD28" s="11">
        <v>72</v>
      </c>
      <c r="AE28" s="11"/>
      <c r="AF28" s="11"/>
      <c r="AG28" s="11"/>
      <c r="AH28" s="11"/>
      <c r="AI28" s="11"/>
      <c r="AJ28" s="6"/>
      <c r="AK28" s="113"/>
      <c r="AL28" s="113">
        <v>72</v>
      </c>
      <c r="AM28" s="113">
        <f>AVERAGE(AD30:AD32)</f>
        <v>343191.92546113528</v>
      </c>
      <c r="AN28" s="113"/>
      <c r="AO28" s="113">
        <v>96</v>
      </c>
      <c r="AP28" s="113">
        <f>AVERAGE(AE30:AE32)</f>
        <v>310980.35005127062</v>
      </c>
    </row>
    <row r="29" spans="1:42" x14ac:dyDescent="0.45">
      <c r="B29" t="s">
        <v>5</v>
      </c>
      <c r="C29" s="1">
        <v>6.1455750000000003E-2</v>
      </c>
      <c r="D29" s="1">
        <v>5.7262960000000002E-2</v>
      </c>
      <c r="E29" s="1">
        <v>5.9611520000000001E-2</v>
      </c>
      <c r="F29" s="1">
        <v>6.0791159999999997E-2</v>
      </c>
      <c r="G29" s="1">
        <v>6.7304020000000006E-2</v>
      </c>
      <c r="H29" s="51">
        <v>5.9490889999999998E-2</v>
      </c>
      <c r="I29" s="1">
        <v>6.0503689999999999E-2</v>
      </c>
      <c r="J29" s="1">
        <v>6.1846610000000003E-2</v>
      </c>
      <c r="K29" s="1">
        <v>6.68488E-2</v>
      </c>
      <c r="L29" s="1">
        <v>7.0207489999999997E-2</v>
      </c>
      <c r="M29" s="1">
        <v>8.5626709999999995E-2</v>
      </c>
      <c r="N29" s="51">
        <v>6.2595830000000005E-2</v>
      </c>
      <c r="P29" s="1">
        <f t="shared" si="78"/>
        <v>68021.240062669996</v>
      </c>
      <c r="Q29" s="1">
        <f t="shared" si="79"/>
        <v>63618.168394953595</v>
      </c>
      <c r="R29" s="1">
        <f t="shared" si="80"/>
        <v>66084.516100403198</v>
      </c>
      <c r="S29" s="1">
        <f t="shared" si="81"/>
        <v>67323.318774065585</v>
      </c>
      <c r="T29" s="1">
        <f t="shared" si="82"/>
        <v>74162.819283703197</v>
      </c>
      <c r="U29" s="51">
        <f t="shared" si="83"/>
        <v>65957.836124712383</v>
      </c>
      <c r="V29" s="1">
        <f t="shared" si="84"/>
        <v>67021.431245160391</v>
      </c>
      <c r="W29" s="1">
        <f t="shared" si="85"/>
        <v>68431.702926787591</v>
      </c>
      <c r="X29" s="1">
        <f t="shared" si="86"/>
        <v>73684.768562207988</v>
      </c>
      <c r="Y29" s="1">
        <f t="shared" si="87"/>
        <v>77211.907479168382</v>
      </c>
      <c r="Z29" s="1">
        <f t="shared" si="88"/>
        <v>93404.450086903584</v>
      </c>
      <c r="AA29" s="51">
        <f t="shared" si="89"/>
        <v>69218.498677322787</v>
      </c>
      <c r="AC29" t="s">
        <v>50</v>
      </c>
      <c r="AD29" s="11">
        <f>P35</f>
        <v>0.1</v>
      </c>
      <c r="AE29" s="98">
        <f t="shared" ref="AE29:AI29" si="90">Q35</f>
        <v>1</v>
      </c>
      <c r="AF29" s="25">
        <f t="shared" si="90"/>
        <v>5</v>
      </c>
      <c r="AG29" s="99">
        <f t="shared" si="90"/>
        <v>10</v>
      </c>
      <c r="AH29" s="20">
        <f t="shared" si="90"/>
        <v>20</v>
      </c>
      <c r="AI29" s="5" t="str">
        <f t="shared" si="90"/>
        <v>Control</v>
      </c>
      <c r="AK29" s="113"/>
      <c r="AL29" s="113">
        <v>96</v>
      </c>
      <c r="AM29" s="113">
        <f>AVERAGE(AD35:AD37)</f>
        <v>514794.62492422439</v>
      </c>
      <c r="AN29" s="113"/>
      <c r="AO29" s="113">
        <v>120</v>
      </c>
      <c r="AP29" s="113">
        <f>AVERAGE(AE35:AE37)</f>
        <v>507214.83294648683</v>
      </c>
    </row>
    <row r="30" spans="1:42" x14ac:dyDescent="0.45">
      <c r="B30" t="s">
        <v>6</v>
      </c>
      <c r="C30" s="1">
        <v>6.1910930000000003E-2</v>
      </c>
      <c r="D30" s="1">
        <v>6.0181850000000002E-2</v>
      </c>
      <c r="E30" s="1">
        <v>6.033964E-2</v>
      </c>
      <c r="F30" s="1">
        <v>6.1599840000000003E-2</v>
      </c>
      <c r="G30" s="1">
        <v>6.8700220000000006E-2</v>
      </c>
      <c r="H30" s="51">
        <v>5.8457790000000003E-2</v>
      </c>
      <c r="I30" s="1">
        <v>5.6975329999999998E-2</v>
      </c>
      <c r="J30" s="1">
        <v>5.9726010000000003E-2</v>
      </c>
      <c r="K30" s="1">
        <v>6.4046539999999999E-2</v>
      </c>
      <c r="L30" s="1">
        <v>6.6521620000000004E-2</v>
      </c>
      <c r="M30" s="1">
        <v>7.4034329999999995E-2</v>
      </c>
      <c r="N30" s="51">
        <v>6.1074570000000002E-2</v>
      </c>
      <c r="P30" s="1">
        <f t="shared" si="78"/>
        <v>68499.248778038789</v>
      </c>
      <c r="Q30" s="1">
        <f t="shared" si="79"/>
        <v>66683.449952145995</v>
      </c>
      <c r="R30" s="1">
        <f t="shared" si="80"/>
        <v>66849.15361926239</v>
      </c>
      <c r="S30" s="1">
        <f t="shared" si="81"/>
        <v>68172.556631494401</v>
      </c>
      <c r="T30" s="1">
        <f t="shared" si="82"/>
        <v>75629.0431256952</v>
      </c>
      <c r="U30" s="51">
        <f t="shared" si="83"/>
        <v>64872.922895116397</v>
      </c>
      <c r="V30" s="1">
        <f t="shared" si="84"/>
        <v>63316.112841542796</v>
      </c>
      <c r="W30" s="1">
        <f t="shared" si="85"/>
        <v>66204.748135691596</v>
      </c>
      <c r="X30" s="1">
        <f t="shared" si="86"/>
        <v>70741.966368066394</v>
      </c>
      <c r="Y30" s="1">
        <f t="shared" si="87"/>
        <v>73341.179451319185</v>
      </c>
      <c r="Z30" s="1">
        <f t="shared" si="88"/>
        <v>81230.675597982787</v>
      </c>
      <c r="AA30" s="51">
        <f t="shared" si="89"/>
        <v>67620.942681141198</v>
      </c>
      <c r="AD30" s="100">
        <f>P36-P39</f>
        <v>381717.99831135874</v>
      </c>
      <c r="AE30" s="100">
        <f t="shared" ref="AE30:AI30" si="91">Q36-Q39</f>
        <v>332261.96987747116</v>
      </c>
      <c r="AF30" s="101">
        <f t="shared" si="91"/>
        <v>251196.05828776199</v>
      </c>
      <c r="AG30" s="101">
        <f t="shared" si="91"/>
        <v>267024.57580411475</v>
      </c>
      <c r="AH30" s="101">
        <f t="shared" si="91"/>
        <v>291101.99388460955</v>
      </c>
      <c r="AI30" s="5">
        <f t="shared" si="91"/>
        <v>280962.04051912914</v>
      </c>
      <c r="AK30" s="113" t="s">
        <v>14</v>
      </c>
      <c r="AL30" s="113">
        <v>48</v>
      </c>
      <c r="AM30" s="113">
        <f>AVERAGE(AI25:AI27)</f>
        <v>109340.93537165585</v>
      </c>
      <c r="AN30" s="113"/>
      <c r="AO30" s="113"/>
      <c r="AP30" s="113"/>
    </row>
    <row r="31" spans="1:42" x14ac:dyDescent="0.45">
      <c r="B31" t="s">
        <v>7</v>
      </c>
      <c r="C31" s="1">
        <v>6.188308E-2</v>
      </c>
      <c r="D31" s="1">
        <v>6.1990730000000001E-2</v>
      </c>
      <c r="E31" s="1">
        <v>6.7814920000000001E-2</v>
      </c>
      <c r="F31" s="1">
        <v>6.3763139999999996E-2</v>
      </c>
      <c r="G31" s="1">
        <v>6.9986160000000006E-2</v>
      </c>
      <c r="H31" s="51">
        <v>5.8841009999999999E-2</v>
      </c>
      <c r="I31" s="1">
        <v>6.0528949999999998E-2</v>
      </c>
      <c r="J31" s="1">
        <v>5.9294640000000003E-2</v>
      </c>
      <c r="K31" s="1">
        <v>6.7801749999999994E-2</v>
      </c>
      <c r="L31" s="1">
        <v>6.6697339999999994E-2</v>
      </c>
      <c r="M31" s="1">
        <v>7.4653230000000001E-2</v>
      </c>
      <c r="N31" s="51">
        <v>6.313908E-2</v>
      </c>
      <c r="P31" s="1">
        <f t="shared" si="78"/>
        <v>68470.002012532786</v>
      </c>
      <c r="Q31" s="1">
        <f t="shared" si="79"/>
        <v>68583.051000206789</v>
      </c>
      <c r="R31" s="1">
        <f t="shared" si="80"/>
        <v>74699.342533147195</v>
      </c>
      <c r="S31" s="1">
        <f t="shared" si="81"/>
        <v>70444.352962522389</v>
      </c>
      <c r="T31" s="1">
        <f t="shared" si="82"/>
        <v>76979.477080265598</v>
      </c>
      <c r="U31" s="51">
        <f t="shared" si="83"/>
        <v>65275.362589091594</v>
      </c>
      <c r="V31" s="1">
        <f t="shared" si="84"/>
        <v>67047.958113981993</v>
      </c>
      <c r="W31" s="1">
        <f t="shared" si="85"/>
        <v>65751.743567062396</v>
      </c>
      <c r="X31" s="1">
        <f t="shared" si="86"/>
        <v>74685.512016029985</v>
      </c>
      <c r="Y31" s="1">
        <f t="shared" si="87"/>
        <v>73525.712364594379</v>
      </c>
      <c r="Z31" s="1">
        <f t="shared" si="88"/>
        <v>81880.615388706792</v>
      </c>
      <c r="AA31" s="51">
        <f t="shared" si="89"/>
        <v>69788.994381492783</v>
      </c>
      <c r="AD31" s="100">
        <f t="shared" ref="AD31:AD32" si="92">P37-P40</f>
        <v>350318.64986105391</v>
      </c>
      <c r="AE31" s="100">
        <f t="shared" ref="AE31:AE32" si="93">Q37-Q40</f>
        <v>300477.47775573633</v>
      </c>
      <c r="AF31" s="101">
        <f t="shared" ref="AF31:AF32" si="94">R37-R40</f>
        <v>221593.34336817995</v>
      </c>
      <c r="AG31" s="101">
        <f t="shared" ref="AG31:AG32" si="95">S37-S40</f>
        <v>172439.97957653599</v>
      </c>
      <c r="AH31" s="101">
        <f t="shared" ref="AH31:AH32" si="96">T37-T40</f>
        <v>269832.5803386388</v>
      </c>
      <c r="AI31" s="5">
        <f t="shared" ref="AI31:AI32" si="97">U37-U40</f>
        <v>264894.79168491357</v>
      </c>
      <c r="AK31" s="113"/>
      <c r="AL31" s="113">
        <v>72</v>
      </c>
      <c r="AM31" s="113">
        <f>AVERAGE(AI30:AI32)</f>
        <v>253789.81757560381</v>
      </c>
      <c r="AN31" s="113"/>
      <c r="AO31" s="113">
        <v>96</v>
      </c>
      <c r="AP31" s="113">
        <f>AVERAGE(AI30:AI32)</f>
        <v>253789.81757560381</v>
      </c>
    </row>
    <row r="32" spans="1:42" x14ac:dyDescent="0.45">
      <c r="AD32" s="100">
        <f t="shared" si="92"/>
        <v>297539.12821099319</v>
      </c>
      <c r="AE32" s="100">
        <f t="shared" si="93"/>
        <v>300201.60252060439</v>
      </c>
      <c r="AF32" s="101">
        <f t="shared" si="94"/>
        <v>236082.75808255875</v>
      </c>
      <c r="AG32" s="101">
        <f t="shared" si="95"/>
        <v>231845.99917079156</v>
      </c>
      <c r="AH32" s="101">
        <f t="shared" si="96"/>
        <v>274237.42676519556</v>
      </c>
      <c r="AI32" s="5">
        <f t="shared" si="97"/>
        <v>215512.62052276873</v>
      </c>
      <c r="AK32" s="113"/>
      <c r="AL32" s="113">
        <v>96</v>
      </c>
      <c r="AM32" s="113">
        <f>AVERAGE(AI35:AI37)</f>
        <v>382551.840923462</v>
      </c>
      <c r="AN32" s="113"/>
      <c r="AO32" s="113">
        <v>120</v>
      </c>
      <c r="AP32" s="113">
        <f>AVERAGE(AI35:AI37)</f>
        <v>382551.840923462</v>
      </c>
    </row>
    <row r="33" spans="1:42" x14ac:dyDescent="0.45">
      <c r="A33" t="s">
        <v>19</v>
      </c>
      <c r="AC33" t="s">
        <v>49</v>
      </c>
      <c r="AD33" s="11">
        <v>96</v>
      </c>
      <c r="AE33" s="11"/>
      <c r="AF33" s="11"/>
      <c r="AG33" s="11"/>
      <c r="AH33" s="11"/>
      <c r="AI33" s="11"/>
      <c r="AL33" s="14"/>
    </row>
    <row r="34" spans="1:42" x14ac:dyDescent="0.45">
      <c r="B34" t="s">
        <v>0</v>
      </c>
      <c r="C34">
        <v>560</v>
      </c>
      <c r="D34" t="s">
        <v>1</v>
      </c>
      <c r="AC34" t="s">
        <v>50</v>
      </c>
      <c r="AD34" s="11">
        <f>P45</f>
        <v>0.1</v>
      </c>
      <c r="AE34" s="98">
        <f t="shared" ref="AE34:AI34" si="98">Q45</f>
        <v>1</v>
      </c>
      <c r="AF34" s="25">
        <f t="shared" si="98"/>
        <v>5</v>
      </c>
      <c r="AG34" s="99">
        <f t="shared" si="98"/>
        <v>10</v>
      </c>
      <c r="AH34" s="20">
        <f t="shared" si="98"/>
        <v>20</v>
      </c>
      <c r="AI34" s="5" t="str">
        <f t="shared" si="98"/>
        <v>Control</v>
      </c>
      <c r="AL34" t="s">
        <v>47</v>
      </c>
      <c r="AN34" t="s">
        <v>46</v>
      </c>
    </row>
    <row r="35" spans="1:42" x14ac:dyDescent="0.45">
      <c r="C35">
        <f>C25</f>
        <v>0.1</v>
      </c>
      <c r="D35">
        <f t="shared" ref="D35:N35" si="99">D25</f>
        <v>1</v>
      </c>
      <c r="E35">
        <f t="shared" si="99"/>
        <v>5</v>
      </c>
      <c r="F35">
        <f t="shared" si="99"/>
        <v>10</v>
      </c>
      <c r="G35">
        <f t="shared" si="99"/>
        <v>20</v>
      </c>
      <c r="H35" t="str">
        <f t="shared" si="99"/>
        <v>Control</v>
      </c>
      <c r="I35">
        <f t="shared" si="99"/>
        <v>0.1</v>
      </c>
      <c r="J35">
        <f t="shared" si="99"/>
        <v>1</v>
      </c>
      <c r="K35">
        <f t="shared" si="99"/>
        <v>5</v>
      </c>
      <c r="L35">
        <f t="shared" si="99"/>
        <v>10</v>
      </c>
      <c r="M35">
        <f t="shared" si="99"/>
        <v>20</v>
      </c>
      <c r="N35" t="str">
        <f t="shared" si="99"/>
        <v>Control</v>
      </c>
      <c r="P35">
        <f>C35</f>
        <v>0.1</v>
      </c>
      <c r="Q35">
        <f t="shared" ref="Q35:AA35" si="100">D35</f>
        <v>1</v>
      </c>
      <c r="R35">
        <f t="shared" si="100"/>
        <v>5</v>
      </c>
      <c r="S35">
        <f t="shared" si="100"/>
        <v>10</v>
      </c>
      <c r="T35">
        <f t="shared" si="100"/>
        <v>20</v>
      </c>
      <c r="U35" t="str">
        <f t="shared" si="100"/>
        <v>Control</v>
      </c>
      <c r="V35">
        <f t="shared" si="100"/>
        <v>0.1</v>
      </c>
      <c r="W35">
        <f t="shared" si="100"/>
        <v>1</v>
      </c>
      <c r="X35">
        <f t="shared" si="100"/>
        <v>5</v>
      </c>
      <c r="Y35">
        <f t="shared" si="100"/>
        <v>10</v>
      </c>
      <c r="Z35">
        <f t="shared" si="100"/>
        <v>20</v>
      </c>
      <c r="AA35" t="str">
        <f t="shared" si="100"/>
        <v>Control</v>
      </c>
      <c r="AD35" s="100">
        <f>P46-P49</f>
        <v>529421.15813670435</v>
      </c>
      <c r="AE35" s="100">
        <f t="shared" ref="AE35:AI35" si="101">Q46-Q49</f>
        <v>516610.27672867471</v>
      </c>
      <c r="AF35" s="101">
        <f t="shared" si="101"/>
        <v>395971.88467501279</v>
      </c>
      <c r="AG35" s="101">
        <f t="shared" si="101"/>
        <v>442226.46869298234</v>
      </c>
      <c r="AH35" s="101">
        <f t="shared" si="101"/>
        <v>436252.16836880555</v>
      </c>
      <c r="AI35" s="5">
        <f t="shared" si="101"/>
        <v>421874.24841542396</v>
      </c>
      <c r="AK35" s="113" t="s">
        <v>36</v>
      </c>
      <c r="AL35" s="113" t="s">
        <v>37</v>
      </c>
      <c r="AM35" s="113" t="s">
        <v>38</v>
      </c>
      <c r="AN35" s="113" t="s">
        <v>51</v>
      </c>
      <c r="AO35" s="113" t="s">
        <v>52</v>
      </c>
      <c r="AP35" s="113"/>
    </row>
    <row r="36" spans="1:42" x14ac:dyDescent="0.45">
      <c r="B36" t="s">
        <v>2</v>
      </c>
      <c r="C36" s="2">
        <v>0.4225834</v>
      </c>
      <c r="D36" s="2">
        <v>0.3708417</v>
      </c>
      <c r="E36" s="2">
        <v>0.29470360000000001</v>
      </c>
      <c r="F36" s="2">
        <v>0.3121679</v>
      </c>
      <c r="G36" s="2">
        <v>0.34164359999999999</v>
      </c>
      <c r="H36" s="13">
        <v>0.32500990000000002</v>
      </c>
      <c r="I36" s="2">
        <v>0.36410559999999997</v>
      </c>
      <c r="J36" s="2">
        <v>0.33049869999999998</v>
      </c>
      <c r="K36" s="2">
        <v>0.30064849999999999</v>
      </c>
      <c r="L36" s="2">
        <v>0.32695730000000001</v>
      </c>
      <c r="M36" s="2">
        <v>0.37186209999999997</v>
      </c>
      <c r="N36" s="13">
        <v>0.38078679999999998</v>
      </c>
      <c r="P36" s="2">
        <f>1050153.16*(C36)+3483.29</f>
        <v>447260.58287354396</v>
      </c>
      <c r="Q36" s="2">
        <f t="shared" ref="Q36:AA38" si="102">1050153.16*(D36)+3483.29</f>
        <v>392923.87311477197</v>
      </c>
      <c r="R36" s="2">
        <f t="shared" si="102"/>
        <v>312967.20680337597</v>
      </c>
      <c r="S36" s="2">
        <f t="shared" si="102"/>
        <v>331307.39663556393</v>
      </c>
      <c r="T36" s="2">
        <f t="shared" si="102"/>
        <v>362261.39613377594</v>
      </c>
      <c r="U36" s="13">
        <f t="shared" si="102"/>
        <v>344793.46351628395</v>
      </c>
      <c r="V36" s="2">
        <f t="shared" si="102"/>
        <v>385849.93641369592</v>
      </c>
      <c r="W36" s="2">
        <f t="shared" si="102"/>
        <v>350557.54418089194</v>
      </c>
      <c r="X36" s="2">
        <f t="shared" si="102"/>
        <v>319210.26232425997</v>
      </c>
      <c r="Y36" s="2">
        <f t="shared" si="102"/>
        <v>346838.53178006795</v>
      </c>
      <c r="Z36" s="2">
        <f t="shared" si="102"/>
        <v>393995.44939923589</v>
      </c>
      <c r="AA36" s="13">
        <f t="shared" si="102"/>
        <v>403367.75130628794</v>
      </c>
      <c r="AD36" s="100">
        <f t="shared" ref="AD36:AD37" si="103">P47-P50</f>
        <v>521199.69807463314</v>
      </c>
      <c r="AE36" s="100">
        <f t="shared" ref="AE36:AE37" si="104">Q47-Q50</f>
        <v>481856.15099956037</v>
      </c>
      <c r="AF36" s="101">
        <f t="shared" ref="AF36:AF37" si="105">R47-R50</f>
        <v>378096.61864981998</v>
      </c>
      <c r="AG36" s="101">
        <f t="shared" ref="AG36:AG37" si="106">S47-S50</f>
        <v>309859.28354888642</v>
      </c>
      <c r="AH36" s="101">
        <f t="shared" ref="AH36:AH37" si="107">T47-T50</f>
        <v>412841.95459698513</v>
      </c>
      <c r="AI36" s="5">
        <f t="shared" ref="AI36:AI37" si="108">U47-U50</f>
        <v>382423.50170577836</v>
      </c>
      <c r="AK36" s="113">
        <v>48</v>
      </c>
      <c r="AL36" s="113">
        <f>AM27-AM30</f>
        <v>51691.174419631629</v>
      </c>
      <c r="AM36" s="116">
        <f>((AL36*100)/AM30)</f>
        <v>47.275226102584988</v>
      </c>
      <c r="AN36" s="113" t="s">
        <v>45</v>
      </c>
      <c r="AO36" s="113" t="s">
        <v>45</v>
      </c>
      <c r="AP36" s="113"/>
    </row>
    <row r="37" spans="1:42" x14ac:dyDescent="0.45">
      <c r="B37" t="s">
        <v>3</v>
      </c>
      <c r="C37" s="2">
        <v>0.39359499999999997</v>
      </c>
      <c r="D37" s="2">
        <v>0.34283989999999998</v>
      </c>
      <c r="E37" s="2">
        <v>0.26783560000000001</v>
      </c>
      <c r="F37" s="2">
        <v>0.2222846</v>
      </c>
      <c r="G37" s="2">
        <v>0.3217449</v>
      </c>
      <c r="H37" s="13">
        <v>0.30676500000000001</v>
      </c>
      <c r="I37" s="2">
        <v>0.3680139</v>
      </c>
      <c r="J37" s="2">
        <v>0.29925160000000001</v>
      </c>
      <c r="K37" s="2">
        <v>0.31987280000000001</v>
      </c>
      <c r="L37" s="2">
        <v>0.35609950000000001</v>
      </c>
      <c r="M37" s="2">
        <v>0.32936359999999998</v>
      </c>
      <c r="N37" s="13">
        <v>0.36380839999999998</v>
      </c>
      <c r="P37" s="2">
        <f>1050153.16*(C37)+3483.29</f>
        <v>416818.32301019994</v>
      </c>
      <c r="Q37" s="2">
        <f>1050153.16*(D37)+3483.29</f>
        <v>363517.69435908395</v>
      </c>
      <c r="R37" s="2">
        <f>1050153.16*(E37)+3483.29</f>
        <v>284751.69170049595</v>
      </c>
      <c r="S37" s="2">
        <f>1050153.16*(F37)+3483.29</f>
        <v>236916.165109336</v>
      </c>
      <c r="T37" s="2">
        <f>1050153.16*(G37)+3483.29</f>
        <v>341364.71344888397</v>
      </c>
      <c r="U37" s="13">
        <f t="shared" si="102"/>
        <v>325633.52412739996</v>
      </c>
      <c r="V37" s="2">
        <f t="shared" ref="V37:V41" si="109">1050153.16*(I37)+3483.29</f>
        <v>389954.25000892393</v>
      </c>
      <c r="W37" s="2">
        <f t="shared" ref="W37:W41" si="110">1050153.16*(J37)+3483.29</f>
        <v>317743.30337505596</v>
      </c>
      <c r="X37" s="2">
        <f t="shared" ref="X37:X41" si="111">1050153.16*(K37)+3483.29</f>
        <v>339398.72171804798</v>
      </c>
      <c r="Y37" s="2">
        <f t="shared" ref="Y37:Y41" si="112">1050153.16*(L37)+3483.29</f>
        <v>377442.30519941996</v>
      </c>
      <c r="Z37" s="2">
        <f t="shared" ref="Z37:Z41" si="113">1050153.16*(M37)+3483.29</f>
        <v>349365.51532897592</v>
      </c>
      <c r="AA37" s="13">
        <f t="shared" ref="AA37:AA41" si="114">1050153.16*(N37)+3483.29</f>
        <v>385537.83089454391</v>
      </c>
      <c r="AD37" s="100">
        <f t="shared" si="103"/>
        <v>493763.01856133575</v>
      </c>
      <c r="AE37" s="100">
        <f t="shared" si="104"/>
        <v>523178.07111122552</v>
      </c>
      <c r="AF37" s="101">
        <f t="shared" si="105"/>
        <v>401255.05820153037</v>
      </c>
      <c r="AG37" s="101">
        <f t="shared" si="106"/>
        <v>364992.86002699798</v>
      </c>
      <c r="AH37" s="101">
        <f t="shared" si="107"/>
        <v>397728.75940709794</v>
      </c>
      <c r="AI37" s="5">
        <f t="shared" si="108"/>
        <v>343357.77264918358</v>
      </c>
      <c r="AK37" s="113">
        <v>72</v>
      </c>
      <c r="AL37" s="114">
        <f>AM28-AM31</f>
        <v>89402.10788553147</v>
      </c>
      <c r="AM37" s="116">
        <f>((AL37*100)/AM31)</f>
        <v>35.226830114607985</v>
      </c>
      <c r="AN37" s="114">
        <f>AP28-AP31</f>
        <v>57190.532475666812</v>
      </c>
      <c r="AO37" s="114">
        <f>((AN37*100)/AP31)</f>
        <v>22.534604824572913</v>
      </c>
      <c r="AP37" s="113"/>
    </row>
    <row r="38" spans="1:42" x14ac:dyDescent="0.45">
      <c r="B38" t="s">
        <v>4</v>
      </c>
      <c r="C38" s="2">
        <v>0.344109</v>
      </c>
      <c r="D38" s="2">
        <v>0.34519440000000001</v>
      </c>
      <c r="E38" s="2">
        <v>0.29098740000000001</v>
      </c>
      <c r="F38" s="2">
        <v>0.28128880000000001</v>
      </c>
      <c r="G38" s="2">
        <v>0.32797290000000001</v>
      </c>
      <c r="H38" s="13">
        <v>0.26129479999999999</v>
      </c>
      <c r="I38" s="2">
        <v>0.32140370000000001</v>
      </c>
      <c r="J38" s="2">
        <v>0.32022859999999997</v>
      </c>
      <c r="K38" s="2">
        <v>0.29406900000000002</v>
      </c>
      <c r="L38" s="2">
        <v>0.34154119999999999</v>
      </c>
      <c r="M38" s="2">
        <v>0.35290470000000002</v>
      </c>
      <c r="N38" s="13">
        <v>0.31045289999999998</v>
      </c>
      <c r="P38" s="2">
        <f t="shared" ref="P38:P41" si="115">1050153.16*(C38)+3483.29</f>
        <v>364850.44373443996</v>
      </c>
      <c r="Q38" s="2">
        <f t="shared" ref="Q38:Q41" si="116">1050153.16*(D38)+3483.29</f>
        <v>365990.27997430396</v>
      </c>
      <c r="R38" s="2">
        <f t="shared" ref="R38:R41" si="117">1050153.16*(E38)+3483.29</f>
        <v>309064.62763018394</v>
      </c>
      <c r="S38" s="2">
        <f t="shared" ref="S38:S41" si="118">1050153.16*(F38)+3483.29</f>
        <v>298879.61219260795</v>
      </c>
      <c r="T38" s="2">
        <f t="shared" ref="T38:T41" si="119">1050153.16*(G38)+3483.29</f>
        <v>347905.06732936396</v>
      </c>
      <c r="U38" s="13">
        <f t="shared" si="102"/>
        <v>277882.84991156793</v>
      </c>
      <c r="V38" s="2">
        <f t="shared" si="109"/>
        <v>341006.40119069198</v>
      </c>
      <c r="W38" s="2">
        <f t="shared" si="110"/>
        <v>339772.36621237593</v>
      </c>
      <c r="X38" s="2">
        <f t="shared" si="111"/>
        <v>312300.77960804</v>
      </c>
      <c r="Y38" s="2">
        <f t="shared" si="112"/>
        <v>362153.86045019195</v>
      </c>
      <c r="Z38" s="2">
        <f t="shared" si="113"/>
        <v>374087.27588385198</v>
      </c>
      <c r="AA38" s="13">
        <f t="shared" si="114"/>
        <v>329506.38396616391</v>
      </c>
      <c r="AK38" s="113">
        <v>96</v>
      </c>
      <c r="AL38" s="114">
        <f>AM29-AM32</f>
        <v>132242.78400076239</v>
      </c>
      <c r="AM38" s="116">
        <f>((AL38*100)/AM32)</f>
        <v>34.568591718585012</v>
      </c>
      <c r="AN38" s="114">
        <f>AP29-AP32</f>
        <v>124662.99202302482</v>
      </c>
      <c r="AO38" s="114">
        <f>((AN38*100)/AP32)</f>
        <v>32.587215296649539</v>
      </c>
      <c r="AP38" s="113"/>
    </row>
    <row r="39" spans="1:42" x14ac:dyDescent="0.45">
      <c r="B39" t="s">
        <v>5</v>
      </c>
      <c r="C39" s="1">
        <v>5.9095469999999997E-2</v>
      </c>
      <c r="D39" s="1">
        <v>5.4447879999999997E-2</v>
      </c>
      <c r="E39" s="1">
        <v>5.5504150000000002E-2</v>
      </c>
      <c r="F39" s="1">
        <v>5.7895870000000002E-2</v>
      </c>
      <c r="G39" s="1">
        <v>6.4444039999999994E-2</v>
      </c>
      <c r="H39" s="51">
        <v>5.7466030000000001E-2</v>
      </c>
      <c r="I39" s="1">
        <v>5.3835319999999999E-2</v>
      </c>
      <c r="J39" s="1">
        <v>5.4759059999999998E-2</v>
      </c>
      <c r="K39" s="1">
        <v>6.3613719999999999E-2</v>
      </c>
      <c r="L39" s="1">
        <v>6.2149330000000003E-2</v>
      </c>
      <c r="M39" s="1">
        <v>8.540768E-2</v>
      </c>
      <c r="N39" s="51">
        <v>5.8823340000000002E-2</v>
      </c>
      <c r="P39" s="1">
        <f t="shared" si="115"/>
        <v>65542.584562185191</v>
      </c>
      <c r="Q39" s="1">
        <f t="shared" si="116"/>
        <v>60661.903237300794</v>
      </c>
      <c r="R39" s="1">
        <f t="shared" si="117"/>
        <v>61771.148515613997</v>
      </c>
      <c r="S39" s="1">
        <f t="shared" si="118"/>
        <v>64282.8208314492</v>
      </c>
      <c r="T39" s="1">
        <f t="shared" si="119"/>
        <v>71159.402249166378</v>
      </c>
      <c r="U39" s="51">
        <f t="shared" ref="U39:U41" si="120">1050153.16*(H39)+3483.29</f>
        <v>63831.422997154797</v>
      </c>
      <c r="V39" s="1">
        <f t="shared" si="109"/>
        <v>60018.621417611197</v>
      </c>
      <c r="W39" s="1">
        <f t="shared" si="110"/>
        <v>60988.689897629592</v>
      </c>
      <c r="X39" s="1">
        <f t="shared" si="111"/>
        <v>70287.439077355186</v>
      </c>
      <c r="Y39" s="1">
        <f t="shared" si="112"/>
        <v>68749.605291382788</v>
      </c>
      <c r="Z39" s="1">
        <f t="shared" si="113"/>
        <v>93174.435040268785</v>
      </c>
      <c r="AA39" s="51">
        <f t="shared" si="114"/>
        <v>65256.806382754396</v>
      </c>
    </row>
    <row r="40" spans="1:42" x14ac:dyDescent="0.45">
      <c r="B40" t="s">
        <v>6</v>
      </c>
      <c r="C40" s="1">
        <v>6.000685E-2</v>
      </c>
      <c r="D40" s="1">
        <v>5.6712609999999997E-2</v>
      </c>
      <c r="E40" s="1">
        <v>5.6825100000000003E-2</v>
      </c>
      <c r="F40" s="1">
        <v>5.808E-2</v>
      </c>
      <c r="G40" s="1">
        <v>6.4798969999999997E-2</v>
      </c>
      <c r="H40" s="51">
        <v>5.452104E-2</v>
      </c>
      <c r="I40" s="1">
        <v>5.2198550000000003E-2</v>
      </c>
      <c r="J40" s="1">
        <v>5.4464459999999999E-2</v>
      </c>
      <c r="K40" s="1">
        <v>5.7926869999999998E-2</v>
      </c>
      <c r="L40" s="1">
        <v>6.305964E-2</v>
      </c>
      <c r="M40" s="1">
        <v>7.0087979999999994E-2</v>
      </c>
      <c r="N40" s="51">
        <v>5.7075519999999998E-2</v>
      </c>
      <c r="P40" s="1">
        <f t="shared" si="115"/>
        <v>66499.673149145994</v>
      </c>
      <c r="Q40" s="1">
        <f t="shared" si="116"/>
        <v>63040.216603347595</v>
      </c>
      <c r="R40" s="1">
        <f t="shared" si="117"/>
        <v>63158.348332315996</v>
      </c>
      <c r="S40" s="1">
        <f t="shared" si="118"/>
        <v>64476.185532799995</v>
      </c>
      <c r="T40" s="1">
        <f t="shared" si="119"/>
        <v>71532.13311024518</v>
      </c>
      <c r="U40" s="51">
        <f t="shared" si="120"/>
        <v>60738.732442486398</v>
      </c>
      <c r="V40" s="1">
        <f t="shared" si="109"/>
        <v>58299.762229918</v>
      </c>
      <c r="W40" s="1">
        <f t="shared" si="110"/>
        <v>60679.314776693594</v>
      </c>
      <c r="X40" s="1">
        <f t="shared" si="111"/>
        <v>64315.375579409192</v>
      </c>
      <c r="Y40" s="1">
        <f t="shared" si="112"/>
        <v>69705.570214462394</v>
      </c>
      <c r="Z40" s="1">
        <f t="shared" si="113"/>
        <v>77086.403675016787</v>
      </c>
      <c r="AA40" s="51">
        <f t="shared" si="114"/>
        <v>63421.327686643192</v>
      </c>
    </row>
    <row r="41" spans="1:42" x14ac:dyDescent="0.45">
      <c r="B41" t="s">
        <v>7</v>
      </c>
      <c r="C41" s="1">
        <v>6.0779729999999997E-2</v>
      </c>
      <c r="D41" s="1">
        <v>5.9329809999999997E-2</v>
      </c>
      <c r="E41" s="1">
        <v>6.6179470000000004E-2</v>
      </c>
      <c r="F41" s="1">
        <v>6.0515289999999999E-2</v>
      </c>
      <c r="G41" s="1">
        <v>6.6832489999999994E-2</v>
      </c>
      <c r="H41" s="51">
        <v>5.6074619999999999E-2</v>
      </c>
      <c r="I41" s="1">
        <v>5.6462369999999998E-2</v>
      </c>
      <c r="J41" s="1">
        <v>5.6070960000000003E-2</v>
      </c>
      <c r="K41" s="1">
        <v>6.7402210000000004E-2</v>
      </c>
      <c r="L41" s="1">
        <v>6.3927789999999998E-2</v>
      </c>
      <c r="M41" s="1">
        <v>7.1927480000000002E-2</v>
      </c>
      <c r="N41" s="51">
        <v>5.8613510000000001E-2</v>
      </c>
      <c r="P41" s="1">
        <f t="shared" si="115"/>
        <v>67311.315523446785</v>
      </c>
      <c r="Q41" s="1">
        <f t="shared" si="116"/>
        <v>65788.677453699594</v>
      </c>
      <c r="R41" s="1">
        <f t="shared" si="117"/>
        <v>72981.869547625189</v>
      </c>
      <c r="S41" s="1">
        <f t="shared" si="118"/>
        <v>67033.613021816389</v>
      </c>
      <c r="T41" s="1">
        <f t="shared" si="119"/>
        <v>73667.640564168381</v>
      </c>
      <c r="U41" s="51">
        <f t="shared" si="120"/>
        <v>62370.229388799198</v>
      </c>
      <c r="V41" s="1">
        <f t="shared" si="109"/>
        <v>62777.426276589191</v>
      </c>
      <c r="W41" s="1">
        <f t="shared" si="110"/>
        <v>62366.3858282336</v>
      </c>
      <c r="X41" s="1">
        <f t="shared" si="111"/>
        <v>74265.933822483596</v>
      </c>
      <c r="Y41" s="1">
        <f t="shared" si="112"/>
        <v>70617.26068031638</v>
      </c>
      <c r="Z41" s="1">
        <f t="shared" si="113"/>
        <v>79018.160412836791</v>
      </c>
      <c r="AA41" s="51">
        <f t="shared" si="114"/>
        <v>65036.4527451916</v>
      </c>
    </row>
    <row r="43" spans="1:42" x14ac:dyDescent="0.45">
      <c r="A43" t="s">
        <v>20</v>
      </c>
    </row>
    <row r="44" spans="1:42" x14ac:dyDescent="0.45">
      <c r="B44" t="s">
        <v>0</v>
      </c>
      <c r="C44">
        <v>560</v>
      </c>
      <c r="D44" t="s">
        <v>1</v>
      </c>
    </row>
    <row r="45" spans="1:42" x14ac:dyDescent="0.45">
      <c r="C45">
        <f>C35</f>
        <v>0.1</v>
      </c>
      <c r="D45">
        <f t="shared" ref="D45:N45" si="121">D35</f>
        <v>1</v>
      </c>
      <c r="E45">
        <f t="shared" si="121"/>
        <v>5</v>
      </c>
      <c r="F45">
        <f t="shared" si="121"/>
        <v>10</v>
      </c>
      <c r="G45">
        <f t="shared" si="121"/>
        <v>20</v>
      </c>
      <c r="H45" t="str">
        <f t="shared" si="121"/>
        <v>Control</v>
      </c>
      <c r="I45">
        <f t="shared" si="121"/>
        <v>0.1</v>
      </c>
      <c r="J45">
        <f t="shared" si="121"/>
        <v>1</v>
      </c>
      <c r="K45">
        <f t="shared" si="121"/>
        <v>5</v>
      </c>
      <c r="L45">
        <f t="shared" si="121"/>
        <v>10</v>
      </c>
      <c r="M45">
        <f t="shared" si="121"/>
        <v>20</v>
      </c>
      <c r="N45" t="str">
        <f t="shared" si="121"/>
        <v>Control</v>
      </c>
      <c r="P45">
        <f>C35</f>
        <v>0.1</v>
      </c>
      <c r="Q45">
        <f t="shared" ref="Q45:AA45" si="122">D35</f>
        <v>1</v>
      </c>
      <c r="R45">
        <f t="shared" si="122"/>
        <v>5</v>
      </c>
      <c r="S45">
        <f t="shared" si="122"/>
        <v>10</v>
      </c>
      <c r="T45">
        <f t="shared" si="122"/>
        <v>20</v>
      </c>
      <c r="U45" t="str">
        <f t="shared" si="122"/>
        <v>Control</v>
      </c>
      <c r="V45">
        <f t="shared" si="122"/>
        <v>0.1</v>
      </c>
      <c r="W45">
        <f t="shared" si="122"/>
        <v>1</v>
      </c>
      <c r="X45">
        <f t="shared" si="122"/>
        <v>5</v>
      </c>
      <c r="Y45">
        <f t="shared" si="122"/>
        <v>10</v>
      </c>
      <c r="Z45">
        <f t="shared" si="122"/>
        <v>20</v>
      </c>
      <c r="AA45" t="str">
        <f t="shared" si="122"/>
        <v>Control</v>
      </c>
    </row>
    <row r="46" spans="1:42" x14ac:dyDescent="0.45">
      <c r="B46" t="s">
        <v>2</v>
      </c>
      <c r="C46" s="2">
        <v>0.5653338</v>
      </c>
      <c r="D46" s="2">
        <v>0.54707649999999997</v>
      </c>
      <c r="E46" s="2">
        <v>0.44231160000000003</v>
      </c>
      <c r="F46" s="2">
        <v>0.476603</v>
      </c>
      <c r="G46" s="2">
        <v>0.47753509999999999</v>
      </c>
      <c r="H46" s="13">
        <v>0.46353</v>
      </c>
      <c r="I46" s="2">
        <v>0.46965370000000001</v>
      </c>
      <c r="J46" s="2">
        <v>0.4268554</v>
      </c>
      <c r="K46" s="2">
        <v>0.44079679999999999</v>
      </c>
      <c r="L46" s="2">
        <v>0.52480910000000003</v>
      </c>
      <c r="M46" s="2">
        <v>0.54866939999999997</v>
      </c>
      <c r="N46" s="13">
        <v>0.59005770000000002</v>
      </c>
      <c r="P46" s="2">
        <f>1050153.16*(C46)+3483.29</f>
        <v>597170.36652480799</v>
      </c>
      <c r="Q46" s="2">
        <f t="shared" ref="Q46:AA46" si="123">1050153.16*(D46)+3483.29</f>
        <v>577997.4052367399</v>
      </c>
      <c r="R46" s="2">
        <f t="shared" si="123"/>
        <v>467978.21444465598</v>
      </c>
      <c r="S46" s="2">
        <f t="shared" si="123"/>
        <v>503989.43651547993</v>
      </c>
      <c r="T46" s="2">
        <f t="shared" si="123"/>
        <v>504968.28427591594</v>
      </c>
      <c r="U46" s="13">
        <f t="shared" si="123"/>
        <v>490260.78425479995</v>
      </c>
      <c r="V46" s="2">
        <f t="shared" si="123"/>
        <v>496691.60716069193</v>
      </c>
      <c r="W46" s="2">
        <f t="shared" si="123"/>
        <v>451746.83717306395</v>
      </c>
      <c r="X46" s="2">
        <f t="shared" si="123"/>
        <v>466387.44243788795</v>
      </c>
      <c r="Y46" s="2">
        <f t="shared" si="123"/>
        <v>554613.22476175602</v>
      </c>
      <c r="Z46" s="2">
        <f t="shared" si="123"/>
        <v>579670.19420530391</v>
      </c>
      <c r="AA46" s="13">
        <f t="shared" si="123"/>
        <v>623134.24823733198</v>
      </c>
    </row>
    <row r="47" spans="1:42" x14ac:dyDescent="0.45">
      <c r="B47" t="s">
        <v>3</v>
      </c>
      <c r="C47" s="2">
        <v>0.55797949999999996</v>
      </c>
      <c r="D47" s="2">
        <v>0.51519550000000003</v>
      </c>
      <c r="E47" s="2">
        <v>0.41605560000000003</v>
      </c>
      <c r="F47" s="2">
        <v>0.35466110000000001</v>
      </c>
      <c r="G47" s="2">
        <v>0.45703919999999998</v>
      </c>
      <c r="H47" s="13">
        <v>0.4196821</v>
      </c>
      <c r="I47" s="2">
        <v>0.48833939999999998</v>
      </c>
      <c r="J47" s="2">
        <v>0.3914859</v>
      </c>
      <c r="K47" s="2">
        <v>0.46368989999999999</v>
      </c>
      <c r="L47" s="2">
        <v>0.49792320000000001</v>
      </c>
      <c r="M47" s="2">
        <v>0.47351739999999998</v>
      </c>
      <c r="N47" s="13">
        <v>0.51451179999999996</v>
      </c>
      <c r="P47" s="2">
        <f t="shared" ref="P47:P51" si="124">1050153.16*(C47)+3483.29</f>
        <v>589447.2251402199</v>
      </c>
      <c r="Q47" s="2">
        <f t="shared" ref="Q47:Q51" si="125">1050153.16*(D47)+3483.29</f>
        <v>544517.47234277998</v>
      </c>
      <c r="R47" s="2">
        <f t="shared" ref="R47:R51" si="126">1050153.16*(E47)+3483.29</f>
        <v>440405.39307569596</v>
      </c>
      <c r="S47" s="2">
        <f t="shared" ref="S47:S51" si="127">1050153.16*(F47)+3483.29</f>
        <v>375931.76489407598</v>
      </c>
      <c r="T47" s="2">
        <f t="shared" ref="T47:T51" si="128">1050153.16*(G47)+3483.29</f>
        <v>483444.45012387191</v>
      </c>
      <c r="U47" s="13">
        <f t="shared" ref="U47:U51" si="129">1050153.16*(H47)+3483.29</f>
        <v>444213.77351043595</v>
      </c>
      <c r="V47" s="2">
        <f t="shared" ref="V47:V51" si="130">1050153.16*(I47)+3483.29</f>
        <v>516314.45406250394</v>
      </c>
      <c r="W47" s="2">
        <f t="shared" ref="W47:W51" si="131">1050153.16*(J47)+3483.29</f>
        <v>414603.44498044392</v>
      </c>
      <c r="X47" s="2">
        <f t="shared" ref="X47:X51" si="132">1050153.16*(K47)+3483.29</f>
        <v>490428.70374508394</v>
      </c>
      <c r="Y47" s="2">
        <f t="shared" ref="Y47:Y51" si="133">1050153.16*(L47)+3483.29</f>
        <v>526378.91191731195</v>
      </c>
      <c r="Z47" s="2">
        <f t="shared" ref="Z47:Z51" si="134">1050153.16*(M47)+3483.29</f>
        <v>500749.08392498392</v>
      </c>
      <c r="AA47" s="13">
        <f t="shared" ref="AA47:AA51" si="135">1050153.16*(N47)+3483.29</f>
        <v>543799.48262728797</v>
      </c>
    </row>
    <row r="48" spans="1:42" x14ac:dyDescent="0.45">
      <c r="B48" t="s">
        <v>4</v>
      </c>
      <c r="C48" s="2">
        <v>0.53418010000000005</v>
      </c>
      <c r="D48" s="2">
        <v>0.55817819999999996</v>
      </c>
      <c r="E48" s="2">
        <v>0.4491657</v>
      </c>
      <c r="F48" s="2">
        <v>0.40764820000000002</v>
      </c>
      <c r="G48" s="2">
        <v>0.44521889999999997</v>
      </c>
      <c r="H48" s="13">
        <v>0.3824536</v>
      </c>
      <c r="I48" s="2">
        <v>0.38977889999999998</v>
      </c>
      <c r="J48" s="2">
        <v>0.4173597</v>
      </c>
      <c r="K48" s="2">
        <v>0.42005989999999999</v>
      </c>
      <c r="L48" s="2">
        <v>0.4688889</v>
      </c>
      <c r="M48" s="2">
        <v>0.46588289999999999</v>
      </c>
      <c r="N48" s="13">
        <v>0.41815859999999999</v>
      </c>
      <c r="P48" s="2">
        <f t="shared" si="124"/>
        <v>564454.2100241161</v>
      </c>
      <c r="Q48" s="2">
        <f t="shared" si="125"/>
        <v>589655.89057311194</v>
      </c>
      <c r="R48" s="2">
        <f t="shared" si="126"/>
        <v>475176.06921861193</v>
      </c>
      <c r="S48" s="2">
        <f t="shared" si="127"/>
        <v>431576.33539831196</v>
      </c>
      <c r="T48" s="2">
        <f t="shared" si="128"/>
        <v>471031.32472672389</v>
      </c>
      <c r="U48" s="13">
        <f t="shared" si="129"/>
        <v>405118.14659337595</v>
      </c>
      <c r="V48" s="2">
        <f t="shared" si="130"/>
        <v>412810.83353632392</v>
      </c>
      <c r="W48" s="2">
        <f t="shared" si="131"/>
        <v>441774.89781165193</v>
      </c>
      <c r="X48" s="2">
        <f t="shared" si="132"/>
        <v>444610.52137428394</v>
      </c>
      <c r="Y48" s="2">
        <f t="shared" si="133"/>
        <v>495888.45002392394</v>
      </c>
      <c r="Z48" s="2">
        <f t="shared" si="134"/>
        <v>492731.68962496391</v>
      </c>
      <c r="AA48" s="13">
        <f t="shared" si="135"/>
        <v>442613.86517117592</v>
      </c>
    </row>
    <row r="49" spans="2:27" x14ac:dyDescent="0.45">
      <c r="B49" t="s">
        <v>5</v>
      </c>
      <c r="C49" s="1">
        <v>6.1196710000000001E-2</v>
      </c>
      <c r="D49" s="1">
        <v>5.5138470000000002E-2</v>
      </c>
      <c r="E49" s="1">
        <v>6.5250520000000006E-2</v>
      </c>
      <c r="F49" s="1">
        <v>5.5496360000000002E-2</v>
      </c>
      <c r="G49" s="1">
        <v>6.2117440000000003E-2</v>
      </c>
      <c r="H49" s="51">
        <v>6.18036E-2</v>
      </c>
      <c r="I49" s="1">
        <v>5.291063E-2</v>
      </c>
      <c r="J49" s="1">
        <v>5.4938340000000002E-2</v>
      </c>
      <c r="K49" s="1">
        <v>6.1639270000000003E-2</v>
      </c>
      <c r="L49" s="1">
        <v>6.1105880000000001E-2</v>
      </c>
      <c r="M49" s="1">
        <v>7.8482960000000004E-2</v>
      </c>
      <c r="N49" s="51">
        <v>5.7492120000000001E-2</v>
      </c>
      <c r="P49" s="1">
        <f t="shared" si="124"/>
        <v>67749.208388103594</v>
      </c>
      <c r="Q49" s="1">
        <f t="shared" si="125"/>
        <v>61387.128508065201</v>
      </c>
      <c r="R49" s="1">
        <f t="shared" si="126"/>
        <v>72006.329769643198</v>
      </c>
      <c r="S49" s="1">
        <f t="shared" si="127"/>
        <v>61762.967822497601</v>
      </c>
      <c r="T49" s="1">
        <f t="shared" si="128"/>
        <v>68716.11590711039</v>
      </c>
      <c r="U49" s="51">
        <f t="shared" si="129"/>
        <v>68386.535839375996</v>
      </c>
      <c r="V49" s="1">
        <f t="shared" si="130"/>
        <v>59047.555292090794</v>
      </c>
      <c r="W49" s="1">
        <f t="shared" si="131"/>
        <v>61176.961356154396</v>
      </c>
      <c r="X49" s="1">
        <f t="shared" si="132"/>
        <v>68213.964170593201</v>
      </c>
      <c r="Y49" s="1">
        <f t="shared" si="133"/>
        <v>67653.822976580792</v>
      </c>
      <c r="Z49" s="1">
        <f t="shared" si="134"/>
        <v>85902.418450153593</v>
      </c>
      <c r="AA49" s="51">
        <f t="shared" si="135"/>
        <v>63858.821493099196</v>
      </c>
    </row>
    <row r="50" spans="2:27" x14ac:dyDescent="0.45">
      <c r="B50" t="s">
        <v>6</v>
      </c>
      <c r="C50" s="1">
        <v>6.167123E-2</v>
      </c>
      <c r="D50" s="1">
        <v>5.6351810000000002E-2</v>
      </c>
      <c r="E50" s="1">
        <v>5.6016099999999999E-2</v>
      </c>
      <c r="F50" s="1">
        <v>5.9600060000000003E-2</v>
      </c>
      <c r="G50" s="1">
        <v>6.3913730000000002E-2</v>
      </c>
      <c r="H50" s="51">
        <v>5.552236E-2</v>
      </c>
      <c r="I50" s="1">
        <v>5.1765699999999998E-2</v>
      </c>
      <c r="J50" s="1">
        <v>5.3753580000000002E-2</v>
      </c>
      <c r="K50" s="1">
        <v>5.581494E-2</v>
      </c>
      <c r="L50" s="1">
        <v>6.1401030000000002E-2</v>
      </c>
      <c r="M50" s="1">
        <v>6.9258879999999995E-2</v>
      </c>
      <c r="N50" s="51">
        <v>6.8480860000000005E-2</v>
      </c>
      <c r="P50" s="1">
        <f t="shared" si="124"/>
        <v>68247.527065586793</v>
      </c>
      <c r="Q50" s="1">
        <f t="shared" si="125"/>
        <v>62661.321343219599</v>
      </c>
      <c r="R50" s="1">
        <f t="shared" si="126"/>
        <v>62308.774425875992</v>
      </c>
      <c r="S50" s="1">
        <f t="shared" si="127"/>
        <v>66072.48134518959</v>
      </c>
      <c r="T50" s="1">
        <f t="shared" si="128"/>
        <v>70602.495526886793</v>
      </c>
      <c r="U50" s="51">
        <f t="shared" si="129"/>
        <v>61790.271804657597</v>
      </c>
      <c r="V50" s="1">
        <f t="shared" si="130"/>
        <v>57845.203434611991</v>
      </c>
      <c r="W50" s="1">
        <f t="shared" si="131"/>
        <v>59932.781898312802</v>
      </c>
      <c r="X50" s="1">
        <f t="shared" si="132"/>
        <v>62097.525616210398</v>
      </c>
      <c r="Y50" s="1">
        <f t="shared" si="133"/>
        <v>67963.775681754792</v>
      </c>
      <c r="Z50" s="1">
        <f t="shared" si="134"/>
        <v>76215.721690060789</v>
      </c>
      <c r="AA50" s="51">
        <f t="shared" si="135"/>
        <v>75398.681528517598</v>
      </c>
    </row>
    <row r="51" spans="2:27" x14ac:dyDescent="0.45">
      <c r="B51" t="s">
        <v>7</v>
      </c>
      <c r="C51" s="1">
        <v>6.3998189999999996E-2</v>
      </c>
      <c r="D51" s="1">
        <v>5.9986039999999997E-2</v>
      </c>
      <c r="E51" s="1">
        <v>6.7073759999999996E-2</v>
      </c>
      <c r="F51" s="1">
        <v>6.0086649999999998E-2</v>
      </c>
      <c r="G51" s="1">
        <v>6.6484849999999998E-2</v>
      </c>
      <c r="H51" s="51">
        <v>5.5493889999999997E-2</v>
      </c>
      <c r="I51" s="1">
        <v>5.5727119999999998E-2</v>
      </c>
      <c r="J51" s="1">
        <v>5.5468530000000002E-2</v>
      </c>
      <c r="K51" s="1">
        <v>6.3778189999999998E-2</v>
      </c>
      <c r="L51" s="1">
        <v>6.3591060000000005E-2</v>
      </c>
      <c r="M51" s="1">
        <v>7.2222309999999998E-2</v>
      </c>
      <c r="N51" s="51">
        <v>5.8379519999999997E-2</v>
      </c>
      <c r="P51" s="1">
        <f t="shared" si="124"/>
        <v>70691.191462780378</v>
      </c>
      <c r="Q51" s="1">
        <f t="shared" si="125"/>
        <v>66477.819461886393</v>
      </c>
      <c r="R51" s="1">
        <f t="shared" si="126"/>
        <v>73921.01101708159</v>
      </c>
      <c r="S51" s="1">
        <f t="shared" si="127"/>
        <v>66583.475371313994</v>
      </c>
      <c r="T51" s="1">
        <f t="shared" si="128"/>
        <v>73302.565319625981</v>
      </c>
      <c r="U51" s="51">
        <f t="shared" si="129"/>
        <v>61760.37394419239</v>
      </c>
      <c r="V51" s="1">
        <f t="shared" si="130"/>
        <v>62005.301165699195</v>
      </c>
      <c r="W51" s="1">
        <f t="shared" si="131"/>
        <v>61733.742060054799</v>
      </c>
      <c r="X51" s="1">
        <f t="shared" si="132"/>
        <v>70460.157767580386</v>
      </c>
      <c r="Y51" s="1">
        <f t="shared" si="133"/>
        <v>70263.642606749592</v>
      </c>
      <c r="Z51" s="1">
        <f t="shared" si="134"/>
        <v>79327.777068999581</v>
      </c>
      <c r="AA51" s="51">
        <f t="shared" si="135"/>
        <v>64790.727407283193</v>
      </c>
    </row>
    <row r="56" spans="2:27" x14ac:dyDescent="0.45">
      <c r="B56" s="97"/>
      <c r="C56" s="96"/>
      <c r="D56" s="96"/>
      <c r="E56" s="96"/>
      <c r="F56" s="96"/>
      <c r="G56" s="96"/>
      <c r="H56" s="96"/>
      <c r="I56" s="97"/>
      <c r="J56" s="96"/>
      <c r="K56" s="96"/>
      <c r="L56" s="96"/>
      <c r="M56" s="96"/>
      <c r="N56" s="96"/>
    </row>
    <row r="57" spans="2:27" x14ac:dyDescent="0.45">
      <c r="B57" s="97"/>
      <c r="C57" s="96"/>
      <c r="D57" s="96"/>
      <c r="E57" s="96"/>
      <c r="F57" s="96"/>
      <c r="G57" s="96"/>
      <c r="H57" s="96"/>
      <c r="I57" s="97"/>
      <c r="J57" s="96"/>
      <c r="K57" s="96"/>
      <c r="L57" s="96"/>
      <c r="M57" s="96"/>
      <c r="N57" s="96"/>
    </row>
    <row r="58" spans="2:27" x14ac:dyDescent="0.45">
      <c r="B58" s="97"/>
      <c r="C58" s="96"/>
      <c r="D58" s="96"/>
      <c r="E58" s="96"/>
      <c r="F58" s="96"/>
      <c r="G58" s="96"/>
      <c r="H58" s="96"/>
      <c r="I58" s="97"/>
      <c r="J58" s="96"/>
      <c r="K58" s="96"/>
      <c r="L58" s="96"/>
      <c r="M58" s="96"/>
      <c r="N58" s="96"/>
    </row>
    <row r="59" spans="2:27" x14ac:dyDescent="0.45">
      <c r="B59" s="97"/>
      <c r="C59" s="96"/>
      <c r="D59" s="96"/>
      <c r="E59" s="96"/>
      <c r="F59" s="96"/>
      <c r="G59" s="96"/>
      <c r="H59" s="96"/>
      <c r="I59" s="97"/>
      <c r="J59" s="96"/>
      <c r="K59" s="96"/>
      <c r="L59" s="96"/>
      <c r="M59" s="96"/>
      <c r="N59" s="96"/>
    </row>
    <row r="60" spans="2:27" x14ac:dyDescent="0.45">
      <c r="B60" s="97"/>
      <c r="C60" s="96"/>
      <c r="D60" s="96"/>
      <c r="E60" s="96"/>
      <c r="F60" s="96"/>
      <c r="G60" s="96"/>
      <c r="H60" s="96"/>
      <c r="I60" s="97"/>
      <c r="J60" s="96"/>
      <c r="K60" s="96"/>
      <c r="L60" s="96"/>
      <c r="M60" s="96"/>
      <c r="N60" s="96"/>
    </row>
    <row r="61" spans="2:27" x14ac:dyDescent="0.45">
      <c r="B61" s="97"/>
      <c r="C61" s="96"/>
      <c r="D61" s="96"/>
      <c r="E61" s="96"/>
      <c r="F61" s="96"/>
      <c r="G61" s="96"/>
      <c r="H61" s="96"/>
      <c r="I61" s="97"/>
      <c r="J61" s="96"/>
      <c r="K61" s="96"/>
      <c r="L61" s="96"/>
      <c r="M61" s="96"/>
      <c r="N61" s="96"/>
    </row>
    <row r="62" spans="2:27" x14ac:dyDescent="0.45">
      <c r="B62" s="97"/>
      <c r="C62" s="96"/>
      <c r="D62" s="96"/>
      <c r="E62" s="96"/>
      <c r="F62" s="96"/>
      <c r="G62" s="96"/>
      <c r="H62" s="96"/>
      <c r="I62" s="97"/>
      <c r="J62" s="96"/>
      <c r="K62" s="96"/>
      <c r="L62" s="96"/>
      <c r="M62" s="96"/>
      <c r="N62" s="96"/>
    </row>
    <row r="63" spans="2:27" x14ac:dyDescent="0.45">
      <c r="B63" s="97"/>
      <c r="C63" s="96"/>
      <c r="D63" s="96"/>
      <c r="E63" s="96"/>
      <c r="F63" s="96"/>
      <c r="G63" s="96"/>
      <c r="H63" s="96"/>
      <c r="I63" s="97"/>
      <c r="J63" s="96"/>
      <c r="K63" s="96"/>
      <c r="L63" s="96"/>
      <c r="M63" s="96"/>
      <c r="N63" s="96"/>
    </row>
    <row r="64" spans="2:27" x14ac:dyDescent="0.45">
      <c r="B64" s="97"/>
      <c r="C64" s="96"/>
      <c r="D64" s="96"/>
      <c r="E64" s="96"/>
      <c r="F64" s="96"/>
      <c r="G64" s="96"/>
      <c r="H64" s="96"/>
      <c r="I64" s="97"/>
      <c r="J64" s="96"/>
      <c r="K64" s="96"/>
      <c r="L64" s="96"/>
      <c r="M64" s="96"/>
      <c r="N64" s="96"/>
    </row>
    <row r="65" spans="2:14" x14ac:dyDescent="0.45">
      <c r="B65" s="97"/>
      <c r="C65" s="96"/>
      <c r="D65" s="96"/>
      <c r="E65" s="96"/>
      <c r="F65" s="96"/>
      <c r="G65" s="96"/>
      <c r="H65" s="96"/>
      <c r="I65" s="97"/>
      <c r="J65" s="96"/>
      <c r="K65" s="96"/>
      <c r="L65" s="96"/>
      <c r="M65" s="96"/>
      <c r="N65" s="96"/>
    </row>
    <row r="66" spans="2:14" x14ac:dyDescent="0.45">
      <c r="B66" s="97"/>
      <c r="C66" s="96"/>
      <c r="D66" s="96"/>
      <c r="E66" s="96"/>
      <c r="F66" s="96"/>
      <c r="G66" s="96"/>
      <c r="H66" s="96"/>
      <c r="I66" s="97"/>
      <c r="J66" s="96"/>
      <c r="K66" s="96"/>
      <c r="L66" s="96"/>
      <c r="M66" s="96"/>
      <c r="N66" s="96"/>
    </row>
    <row r="67" spans="2:14" x14ac:dyDescent="0.45">
      <c r="B67" s="97"/>
      <c r="C67" s="96"/>
      <c r="D67" s="96"/>
      <c r="E67" s="96"/>
      <c r="F67" s="96"/>
      <c r="G67" s="96"/>
      <c r="H67" s="96"/>
      <c r="I67" s="97"/>
      <c r="J67" s="96"/>
      <c r="K67" s="96"/>
      <c r="L67" s="96"/>
      <c r="M67" s="96"/>
      <c r="N67" s="96"/>
    </row>
    <row r="68" spans="2:14" x14ac:dyDescent="0.45">
      <c r="B68" s="97"/>
      <c r="C68" s="96"/>
      <c r="D68" s="96"/>
      <c r="E68" s="96"/>
      <c r="F68" s="96"/>
      <c r="G68" s="96"/>
      <c r="H68" s="96"/>
      <c r="I68" s="97"/>
      <c r="J68" s="96"/>
      <c r="K68" s="96"/>
      <c r="L68" s="96"/>
      <c r="M68" s="96"/>
      <c r="N68" s="96"/>
    </row>
    <row r="69" spans="2:14" x14ac:dyDescent="0.45">
      <c r="B69" s="97"/>
      <c r="C69" s="96"/>
      <c r="D69" s="96"/>
      <c r="E69" s="96"/>
      <c r="F69" s="96"/>
      <c r="G69" s="96"/>
      <c r="H69" s="96"/>
      <c r="I69" s="97"/>
      <c r="J69" s="96"/>
      <c r="K69" s="96"/>
      <c r="L69" s="96"/>
      <c r="M69" s="96"/>
      <c r="N69" s="96"/>
    </row>
    <row r="70" spans="2:14" x14ac:dyDescent="0.45">
      <c r="B70" s="97"/>
      <c r="C70" s="96"/>
      <c r="D70" s="96"/>
      <c r="E70" s="96"/>
      <c r="F70" s="96"/>
      <c r="G70" s="96"/>
      <c r="H70" s="96"/>
      <c r="I70" s="97"/>
      <c r="J70" s="96"/>
      <c r="K70" s="96"/>
      <c r="L70" s="96"/>
      <c r="M70" s="96"/>
      <c r="N70" s="96"/>
    </row>
    <row r="71" spans="2:14" x14ac:dyDescent="0.45">
      <c r="B71" s="97"/>
      <c r="C71" s="96"/>
      <c r="D71" s="96"/>
      <c r="E71" s="96"/>
      <c r="F71" s="96"/>
      <c r="G71" s="96"/>
      <c r="H71" s="96"/>
      <c r="I71" s="97"/>
      <c r="J71" s="96"/>
      <c r="K71" s="96"/>
      <c r="L71" s="96"/>
      <c r="M71" s="96"/>
      <c r="N71" s="96"/>
    </row>
    <row r="72" spans="2:14" x14ac:dyDescent="0.45">
      <c r="B72" s="97"/>
      <c r="C72" s="96"/>
      <c r="D72" s="96"/>
      <c r="E72" s="96"/>
      <c r="F72" s="96"/>
      <c r="G72" s="96"/>
      <c r="H72" s="96"/>
      <c r="I72" s="97"/>
      <c r="J72" s="96"/>
      <c r="K72" s="96"/>
      <c r="L72" s="96"/>
      <c r="M72" s="96"/>
      <c r="N72" s="96"/>
    </row>
    <row r="73" spans="2:14" x14ac:dyDescent="0.45">
      <c r="B73" s="97"/>
      <c r="C73" s="96"/>
      <c r="D73" s="96"/>
      <c r="E73" s="96"/>
      <c r="F73" s="96"/>
      <c r="G73" s="96"/>
      <c r="H73" s="96"/>
      <c r="I73" s="96"/>
      <c r="J73" s="96"/>
    </row>
    <row r="74" spans="2:14" x14ac:dyDescent="0.45">
      <c r="B74" s="97"/>
      <c r="C74" s="96"/>
      <c r="D74" s="96"/>
      <c r="E74" s="96"/>
      <c r="F74" s="96"/>
      <c r="G74" s="96"/>
      <c r="H74" s="96"/>
      <c r="I74" s="96"/>
      <c r="J74" s="96"/>
    </row>
    <row r="75" spans="2:14" x14ac:dyDescent="0.45">
      <c r="B75" s="97"/>
      <c r="C75" s="96"/>
      <c r="D75" s="96"/>
      <c r="E75" s="96"/>
      <c r="F75" s="96"/>
      <c r="G75" s="96"/>
      <c r="H75" s="96"/>
      <c r="I75" s="96"/>
      <c r="J75" s="96"/>
    </row>
    <row r="76" spans="2:14" x14ac:dyDescent="0.45">
      <c r="B76" s="97"/>
      <c r="C76" s="96"/>
      <c r="D76" s="96"/>
      <c r="E76" s="96"/>
      <c r="F76" s="96"/>
      <c r="G76" s="96"/>
      <c r="H76" s="96"/>
      <c r="I76" s="96"/>
      <c r="J76" s="96"/>
    </row>
    <row r="77" spans="2:14" x14ac:dyDescent="0.45">
      <c r="B77" s="97"/>
      <c r="C77" s="96"/>
      <c r="D77" s="96"/>
      <c r="E77" s="96"/>
      <c r="F77" s="96"/>
      <c r="G77" s="96"/>
      <c r="H77" s="96"/>
      <c r="I77" s="96"/>
      <c r="J77" s="96"/>
    </row>
    <row r="78" spans="2:14" x14ac:dyDescent="0.45">
      <c r="B78" s="97"/>
      <c r="C78" s="96"/>
      <c r="D78" s="96"/>
      <c r="E78" s="96"/>
      <c r="F78" s="96"/>
      <c r="G78" s="96"/>
      <c r="H78" s="96"/>
      <c r="I78" s="96"/>
      <c r="J78" s="96"/>
    </row>
    <row r="79" spans="2:14" x14ac:dyDescent="0.45">
      <c r="B79" s="97"/>
      <c r="C79" s="96"/>
      <c r="D79" s="96"/>
      <c r="E79" s="96"/>
      <c r="F79" s="96"/>
      <c r="G79" s="96"/>
      <c r="H79" s="96"/>
      <c r="I79" s="96"/>
      <c r="J79" s="96"/>
    </row>
    <row r="80" spans="2:14" x14ac:dyDescent="0.45">
      <c r="B80" s="97"/>
      <c r="C80" s="96"/>
      <c r="D80" s="96"/>
      <c r="E80" s="96"/>
      <c r="F80" s="96"/>
      <c r="G80" s="96"/>
      <c r="H80" s="96"/>
      <c r="I80" s="96"/>
      <c r="J80" s="96"/>
    </row>
    <row r="81" spans="2:10" x14ac:dyDescent="0.45">
      <c r="B81" s="97"/>
      <c r="C81" s="96"/>
      <c r="D81" s="96"/>
      <c r="E81" s="96"/>
      <c r="F81" s="96"/>
      <c r="G81" s="96"/>
      <c r="H81" s="96"/>
      <c r="I81" s="96"/>
      <c r="J81" s="96"/>
    </row>
    <row r="82" spans="2:10" x14ac:dyDescent="0.45">
      <c r="B82" s="97"/>
      <c r="C82" s="96"/>
      <c r="D82" s="96"/>
      <c r="E82" s="96"/>
      <c r="F82" s="96"/>
      <c r="G82" s="96"/>
      <c r="H82" s="96"/>
      <c r="I82" s="96"/>
      <c r="J82" s="96"/>
    </row>
    <row r="83" spans="2:10" x14ac:dyDescent="0.45">
      <c r="B83" s="97"/>
      <c r="C83" s="96"/>
      <c r="D83" s="96"/>
      <c r="E83" s="96"/>
      <c r="F83" s="96"/>
      <c r="G83" s="96"/>
      <c r="H83" s="96"/>
      <c r="I83" s="96"/>
      <c r="J83" s="96"/>
    </row>
    <row r="84" spans="2:10" x14ac:dyDescent="0.45">
      <c r="B84" s="97"/>
      <c r="C84" s="96"/>
      <c r="D84" s="96"/>
      <c r="E84" s="96"/>
      <c r="F84" s="96"/>
      <c r="G84" s="96"/>
      <c r="H84" s="96"/>
      <c r="I84" s="96"/>
      <c r="J84" s="96"/>
    </row>
    <row r="85" spans="2:10" x14ac:dyDescent="0.45">
      <c r="B85" s="97"/>
      <c r="C85" s="96"/>
      <c r="D85" s="96"/>
      <c r="E85" s="96"/>
      <c r="F85" s="96"/>
      <c r="G85" s="96"/>
      <c r="H85" s="96"/>
      <c r="I85" s="96"/>
      <c r="J85" s="96"/>
    </row>
    <row r="86" spans="2:10" x14ac:dyDescent="0.45">
      <c r="B86" s="97"/>
      <c r="C86" s="96"/>
      <c r="D86" s="96"/>
      <c r="E86" s="96"/>
      <c r="F86" s="96"/>
      <c r="G86" s="96"/>
      <c r="H86" s="96"/>
      <c r="I86" s="96"/>
      <c r="J86" s="96"/>
    </row>
    <row r="87" spans="2:10" x14ac:dyDescent="0.45">
      <c r="B87" s="97"/>
      <c r="C87" s="96"/>
      <c r="D87" s="96"/>
      <c r="E87" s="96"/>
      <c r="F87" s="96"/>
      <c r="G87" s="96"/>
      <c r="H87" s="96"/>
      <c r="I87" s="96"/>
      <c r="J87" s="96"/>
    </row>
    <row r="88" spans="2:10" x14ac:dyDescent="0.45">
      <c r="B88" s="97"/>
      <c r="C88" s="96"/>
      <c r="D88" s="96"/>
      <c r="E88" s="96"/>
      <c r="F88" s="96"/>
      <c r="G88" s="96"/>
      <c r="H88" s="96"/>
      <c r="I88" s="96"/>
      <c r="J88" s="96"/>
    </row>
    <row r="89" spans="2:10" x14ac:dyDescent="0.45">
      <c r="B89" s="97"/>
      <c r="C89" s="96"/>
      <c r="D89" s="96"/>
      <c r="E89" s="96"/>
      <c r="F89" s="96"/>
      <c r="G89" s="96"/>
      <c r="H89" s="96"/>
      <c r="I89" s="96"/>
      <c r="J89" s="96"/>
    </row>
    <row r="90" spans="2:10" x14ac:dyDescent="0.45">
      <c r="B90" s="97"/>
      <c r="C90" s="96"/>
      <c r="D90" s="96"/>
      <c r="E90" s="96"/>
      <c r="F90" s="96"/>
      <c r="G90" s="96"/>
      <c r="H90" s="96"/>
      <c r="I90" s="96"/>
      <c r="J90" s="96"/>
    </row>
    <row r="91" spans="2:10" x14ac:dyDescent="0.45">
      <c r="B91" s="97"/>
      <c r="C91" s="96"/>
      <c r="D91" s="96"/>
      <c r="E91" s="96"/>
      <c r="F91" s="96"/>
      <c r="G91" s="96"/>
      <c r="H91" s="96"/>
      <c r="I91" s="96"/>
      <c r="J91" s="96"/>
    </row>
    <row r="92" spans="2:10" x14ac:dyDescent="0.45">
      <c r="B92" s="97"/>
      <c r="C92" s="96"/>
      <c r="D92" s="96"/>
      <c r="E92" s="96"/>
      <c r="F92" s="96"/>
      <c r="G92" s="96"/>
      <c r="H92" s="96"/>
      <c r="I92" s="96"/>
      <c r="J92" s="96"/>
    </row>
    <row r="93" spans="2:10" x14ac:dyDescent="0.45">
      <c r="B93" s="97"/>
      <c r="C93" s="96"/>
      <c r="D93" s="96"/>
      <c r="E93" s="96"/>
      <c r="F93" s="96"/>
      <c r="G93" s="96"/>
      <c r="H93" s="96"/>
      <c r="I93" s="96"/>
      <c r="J93" s="96"/>
    </row>
    <row r="94" spans="2:10" x14ac:dyDescent="0.45">
      <c r="B94" s="97"/>
      <c r="C94" s="96"/>
      <c r="D94" s="96"/>
      <c r="E94" s="96"/>
      <c r="F94" s="96"/>
      <c r="G94" s="96"/>
      <c r="H94" s="96"/>
      <c r="I94" s="96"/>
      <c r="J94" s="96"/>
    </row>
    <row r="95" spans="2:10" x14ac:dyDescent="0.45">
      <c r="B95" s="97"/>
      <c r="C95" s="96"/>
      <c r="D95" s="96"/>
      <c r="E95" s="96"/>
      <c r="F95" s="96"/>
      <c r="G95" s="96"/>
      <c r="H95" s="96"/>
      <c r="I95" s="96"/>
      <c r="J95" s="96"/>
    </row>
    <row r="96" spans="2:10" x14ac:dyDescent="0.45">
      <c r="B96" s="97"/>
      <c r="C96" s="96"/>
      <c r="D96" s="96"/>
      <c r="E96" s="96"/>
      <c r="F96" s="96"/>
      <c r="G96" s="96"/>
      <c r="H96" s="96"/>
      <c r="I96" s="96"/>
      <c r="J96" s="96"/>
    </row>
    <row r="97" spans="2:10" x14ac:dyDescent="0.45">
      <c r="B97" s="97"/>
      <c r="C97" s="96"/>
      <c r="D97" s="96"/>
      <c r="E97" s="96"/>
      <c r="F97" s="96"/>
      <c r="G97" s="96"/>
      <c r="H97" s="96"/>
      <c r="I97" s="96"/>
      <c r="J97" s="96"/>
    </row>
    <row r="98" spans="2:10" x14ac:dyDescent="0.45">
      <c r="B98" s="97"/>
      <c r="C98" s="96"/>
      <c r="D98" s="96"/>
      <c r="E98" s="96"/>
      <c r="F98" s="96"/>
      <c r="G98" s="96"/>
      <c r="H98" s="96"/>
      <c r="I98" s="96"/>
      <c r="J98" s="96"/>
    </row>
    <row r="99" spans="2:10" x14ac:dyDescent="0.45">
      <c r="B99" s="97"/>
      <c r="C99" s="96"/>
      <c r="D99" s="96"/>
      <c r="E99" s="96"/>
      <c r="F99" s="96"/>
      <c r="G99" s="96"/>
      <c r="H99" s="96"/>
      <c r="I99" s="96"/>
      <c r="J99" s="96"/>
    </row>
    <row r="100" spans="2:10" x14ac:dyDescent="0.45">
      <c r="B100" s="97"/>
      <c r="C100" s="96"/>
      <c r="D100" s="96"/>
      <c r="E100" s="96"/>
      <c r="F100" s="96"/>
      <c r="G100" s="96"/>
      <c r="H100" s="96"/>
      <c r="I100" s="96"/>
      <c r="J100" s="96"/>
    </row>
    <row r="101" spans="2:10" x14ac:dyDescent="0.45">
      <c r="B101" s="97"/>
      <c r="C101" s="96"/>
      <c r="D101" s="96"/>
      <c r="E101" s="96"/>
      <c r="F101" s="96"/>
      <c r="G101" s="96"/>
      <c r="H101" s="96"/>
      <c r="I101" s="96"/>
      <c r="J101" s="96"/>
    </row>
    <row r="102" spans="2:10" x14ac:dyDescent="0.45">
      <c r="B102" s="97"/>
      <c r="C102" s="96"/>
      <c r="D102" s="96"/>
      <c r="E102" s="96"/>
      <c r="F102" s="96"/>
      <c r="G102" s="96"/>
      <c r="H102" s="96"/>
      <c r="I102" s="96"/>
      <c r="J102" s="96"/>
    </row>
    <row r="103" spans="2:10" x14ac:dyDescent="0.45">
      <c r="B103" s="97"/>
      <c r="C103" s="96"/>
      <c r="D103" s="96"/>
      <c r="E103" s="96"/>
      <c r="F103" s="96"/>
      <c r="G103" s="96"/>
      <c r="H103" s="96"/>
      <c r="I103" s="96"/>
      <c r="J103" s="96"/>
    </row>
    <row r="104" spans="2:10" x14ac:dyDescent="0.45">
      <c r="B104" s="97"/>
      <c r="C104" s="96"/>
      <c r="D104" s="96"/>
      <c r="E104" s="96"/>
      <c r="F104" s="96"/>
      <c r="G104" s="96"/>
      <c r="H104" s="96"/>
      <c r="I104" s="96"/>
      <c r="J104" s="96"/>
    </row>
    <row r="105" spans="2:10" x14ac:dyDescent="0.45">
      <c r="B105" s="97"/>
      <c r="C105" s="96"/>
      <c r="D105" s="96"/>
      <c r="E105" s="96"/>
      <c r="F105" s="96"/>
      <c r="G105" s="96"/>
      <c r="H105" s="96"/>
      <c r="I105" s="96"/>
      <c r="J105" s="96"/>
    </row>
    <row r="106" spans="2:10" x14ac:dyDescent="0.45">
      <c r="B106" s="97"/>
      <c r="C106" s="96"/>
      <c r="D106" s="96"/>
      <c r="E106" s="96"/>
      <c r="F106" s="96"/>
      <c r="G106" s="96"/>
      <c r="H106" s="96"/>
      <c r="I106" s="96"/>
      <c r="J106" s="96"/>
    </row>
    <row r="107" spans="2:10" x14ac:dyDescent="0.45">
      <c r="B107" s="97"/>
      <c r="C107" s="96"/>
      <c r="D107" s="96"/>
      <c r="E107" s="96"/>
      <c r="F107" s="96"/>
      <c r="G107" s="96"/>
      <c r="H107" s="96"/>
      <c r="I107" s="96"/>
      <c r="J107" s="96"/>
    </row>
    <row r="108" spans="2:10" x14ac:dyDescent="0.45">
      <c r="B108" s="97"/>
      <c r="C108" s="96"/>
      <c r="D108" s="96"/>
      <c r="E108" s="96"/>
      <c r="F108" s="96"/>
      <c r="G108" s="96"/>
      <c r="H108" s="96"/>
      <c r="I108" s="96"/>
      <c r="J108" s="96"/>
    </row>
    <row r="109" spans="2:10" x14ac:dyDescent="0.45">
      <c r="B109" s="97"/>
      <c r="C109" s="96"/>
      <c r="D109" s="96"/>
      <c r="E109" s="96"/>
      <c r="F109" s="96"/>
      <c r="G109" s="96"/>
      <c r="H109" s="96"/>
      <c r="I109" s="96"/>
      <c r="J109" s="96"/>
    </row>
    <row r="110" spans="2:10" x14ac:dyDescent="0.45">
      <c r="B110" s="97"/>
      <c r="C110" s="96"/>
      <c r="D110" s="96"/>
      <c r="E110" s="96"/>
      <c r="F110" s="96"/>
      <c r="G110" s="96"/>
      <c r="H110" s="96"/>
      <c r="I110" s="96"/>
      <c r="J110" s="96"/>
    </row>
    <row r="111" spans="2:10" x14ac:dyDescent="0.45">
      <c r="B111" s="97"/>
      <c r="C111" s="96"/>
      <c r="D111" s="96"/>
      <c r="E111" s="96"/>
      <c r="F111" s="96"/>
      <c r="G111" s="96"/>
      <c r="H111" s="96"/>
      <c r="I111" s="96"/>
      <c r="J111" s="96"/>
    </row>
    <row r="112" spans="2:10" x14ac:dyDescent="0.45">
      <c r="B112" s="97"/>
      <c r="C112" s="96"/>
      <c r="D112" s="96"/>
      <c r="E112" s="96"/>
      <c r="F112" s="96"/>
      <c r="G112" s="96"/>
      <c r="H112" s="96"/>
      <c r="I112" s="96"/>
      <c r="J112" s="96"/>
    </row>
    <row r="113" spans="2:10" x14ac:dyDescent="0.45">
      <c r="B113" s="97"/>
      <c r="C113" s="96"/>
      <c r="D113" s="96"/>
      <c r="E113" s="96"/>
      <c r="F113" s="96"/>
      <c r="G113" s="96"/>
      <c r="H113" s="96"/>
      <c r="I113" s="96"/>
      <c r="J113" s="96"/>
    </row>
    <row r="114" spans="2:10" x14ac:dyDescent="0.45">
      <c r="B114" s="97"/>
      <c r="C114" s="96"/>
      <c r="D114" s="96"/>
      <c r="E114" s="96"/>
      <c r="F114" s="96"/>
      <c r="G114" s="96"/>
      <c r="H114" s="96"/>
      <c r="I114" s="96"/>
      <c r="J114" s="96"/>
    </row>
    <row r="115" spans="2:10" x14ac:dyDescent="0.45">
      <c r="B115" s="97"/>
      <c r="C115" s="96"/>
      <c r="D115" s="96"/>
      <c r="E115" s="96"/>
      <c r="F115" s="96"/>
      <c r="G115" s="96"/>
      <c r="H115" s="96"/>
      <c r="I115" s="96"/>
      <c r="J115" s="96"/>
    </row>
    <row r="116" spans="2:10" x14ac:dyDescent="0.45">
      <c r="B116" s="97"/>
      <c r="C116" s="96"/>
      <c r="D116" s="96"/>
      <c r="E116" s="96"/>
      <c r="F116" s="96"/>
      <c r="G116" s="96"/>
      <c r="H116" s="96"/>
      <c r="I116" s="96"/>
      <c r="J116" s="96"/>
    </row>
    <row r="117" spans="2:10" x14ac:dyDescent="0.45">
      <c r="B117" s="97"/>
      <c r="C117" s="96"/>
      <c r="D117" s="96"/>
      <c r="E117" s="96"/>
      <c r="F117" s="96"/>
      <c r="G117" s="96"/>
      <c r="H117" s="96"/>
      <c r="I117" s="96"/>
      <c r="J117" s="96"/>
    </row>
    <row r="118" spans="2:10" x14ac:dyDescent="0.45">
      <c r="B118" s="97"/>
      <c r="C118" s="96"/>
      <c r="D118" s="96"/>
      <c r="E118" s="96"/>
      <c r="F118" s="96"/>
      <c r="G118" s="96"/>
      <c r="H118" s="96"/>
      <c r="I118" s="96"/>
      <c r="J118" s="96"/>
    </row>
    <row r="119" spans="2:10" x14ac:dyDescent="0.45">
      <c r="B119" s="97"/>
      <c r="C119" s="96"/>
      <c r="D119" s="96"/>
      <c r="E119" s="96"/>
      <c r="F119" s="96"/>
      <c r="G119" s="96"/>
      <c r="H119" s="96"/>
      <c r="I119" s="96"/>
      <c r="J119" s="96"/>
    </row>
    <row r="120" spans="2:10" x14ac:dyDescent="0.45">
      <c r="B120" s="97"/>
      <c r="C120" s="96"/>
      <c r="D120" s="96"/>
      <c r="E120" s="96"/>
      <c r="F120" s="96"/>
      <c r="G120" s="96"/>
      <c r="H120" s="96"/>
      <c r="I120" s="96"/>
      <c r="J120" s="96"/>
    </row>
    <row r="121" spans="2:10" x14ac:dyDescent="0.45">
      <c r="B121" s="97"/>
      <c r="C121" s="96"/>
      <c r="D121" s="96"/>
      <c r="E121" s="96"/>
      <c r="F121" s="96"/>
      <c r="G121" s="96"/>
      <c r="H121" s="96"/>
      <c r="I121" s="96"/>
      <c r="J121" s="96"/>
    </row>
    <row r="122" spans="2:10" x14ac:dyDescent="0.45">
      <c r="B122" s="97"/>
      <c r="C122" s="96"/>
      <c r="D122" s="96"/>
      <c r="E122" s="96"/>
      <c r="F122" s="96"/>
      <c r="G122" s="96"/>
      <c r="H122" s="96"/>
      <c r="I122" s="96"/>
      <c r="J122" s="96"/>
    </row>
    <row r="123" spans="2:10" x14ac:dyDescent="0.45">
      <c r="B123" s="97"/>
      <c r="C123" s="96"/>
      <c r="D123" s="96"/>
      <c r="E123" s="96"/>
      <c r="F123" s="96"/>
      <c r="G123" s="96"/>
      <c r="H123" s="96"/>
      <c r="I123" s="96"/>
      <c r="J123" s="96"/>
    </row>
    <row r="124" spans="2:10" x14ac:dyDescent="0.45">
      <c r="B124" s="97"/>
      <c r="C124" s="96"/>
      <c r="D124" s="96"/>
      <c r="E124" s="96"/>
      <c r="F124" s="96"/>
      <c r="G124" s="96"/>
      <c r="H124" s="96"/>
      <c r="I124" s="96"/>
      <c r="J124" s="96"/>
    </row>
    <row r="125" spans="2:10" x14ac:dyDescent="0.45">
      <c r="B125" s="97"/>
      <c r="C125" s="96"/>
      <c r="D125" s="96"/>
      <c r="E125" s="96"/>
      <c r="F125" s="96"/>
      <c r="G125" s="96"/>
      <c r="H125" s="96"/>
      <c r="I125" s="96"/>
      <c r="J125" s="96"/>
    </row>
    <row r="126" spans="2:10" x14ac:dyDescent="0.45">
      <c r="B126" s="97"/>
      <c r="C126" s="96"/>
      <c r="D126" s="96"/>
      <c r="E126" s="96"/>
      <c r="F126" s="96"/>
      <c r="G126" s="96"/>
      <c r="H126" s="96"/>
      <c r="I126" s="96"/>
      <c r="J126" s="96"/>
    </row>
    <row r="127" spans="2:10" x14ac:dyDescent="0.45">
      <c r="B127" s="97"/>
      <c r="C127" s="96"/>
      <c r="D127" s="96"/>
      <c r="E127" s="96"/>
      <c r="F127" s="96"/>
      <c r="G127" s="96"/>
      <c r="H127" s="96"/>
      <c r="I127" s="96"/>
      <c r="J127" s="96"/>
    </row>
    <row r="128" spans="2:10" x14ac:dyDescent="0.45">
      <c r="B128" s="97"/>
      <c r="C128" s="96"/>
      <c r="D128" s="96"/>
      <c r="E128" s="96"/>
      <c r="F128" s="96"/>
      <c r="G128" s="96"/>
      <c r="H128" s="96"/>
      <c r="I128" s="96"/>
      <c r="J128" s="96"/>
    </row>
    <row r="129" spans="2:10" x14ac:dyDescent="0.45">
      <c r="B129" s="97"/>
      <c r="C129" s="96"/>
      <c r="D129" s="96"/>
      <c r="E129" s="96"/>
      <c r="F129" s="96"/>
      <c r="G129" s="96"/>
      <c r="H129" s="96"/>
      <c r="I129" s="96"/>
      <c r="J129" s="96"/>
    </row>
    <row r="130" spans="2:10" x14ac:dyDescent="0.45">
      <c r="B130" s="97"/>
      <c r="C130" s="96"/>
      <c r="D130" s="96"/>
      <c r="E130" s="96"/>
      <c r="F130" s="96"/>
      <c r="G130" s="96"/>
      <c r="H130" s="96"/>
      <c r="I130" s="96"/>
      <c r="J130" s="96"/>
    </row>
    <row r="131" spans="2:10" x14ac:dyDescent="0.45">
      <c r="B131" s="97"/>
      <c r="C131" s="96"/>
      <c r="D131" s="96"/>
      <c r="E131" s="96"/>
      <c r="F131" s="96"/>
      <c r="G131" s="96"/>
      <c r="H131" s="96"/>
      <c r="I131" s="96"/>
      <c r="J131" s="96"/>
    </row>
    <row r="132" spans="2:10" x14ac:dyDescent="0.45">
      <c r="B132" s="97"/>
      <c r="C132" s="96"/>
      <c r="D132" s="96"/>
      <c r="E132" s="96"/>
      <c r="F132" s="96"/>
      <c r="G132" s="96"/>
      <c r="H132" s="96"/>
      <c r="I132" s="96"/>
      <c r="J132" s="96"/>
    </row>
    <row r="133" spans="2:10" x14ac:dyDescent="0.45">
      <c r="B133" s="97"/>
      <c r="C133" s="96"/>
      <c r="D133" s="96"/>
      <c r="E133" s="96"/>
      <c r="F133" s="96"/>
      <c r="G133" s="96"/>
      <c r="H133" s="96"/>
      <c r="I133" s="96"/>
      <c r="J133" s="96"/>
    </row>
    <row r="134" spans="2:10" x14ac:dyDescent="0.45">
      <c r="B134" s="97"/>
      <c r="C134" s="96"/>
      <c r="D134" s="96"/>
      <c r="E134" s="96"/>
      <c r="F134" s="96"/>
      <c r="G134" s="96"/>
      <c r="H134" s="96"/>
      <c r="I134" s="96"/>
      <c r="J134" s="96"/>
    </row>
    <row r="135" spans="2:10" x14ac:dyDescent="0.45">
      <c r="B135" s="97"/>
      <c r="C135" s="96"/>
      <c r="D135" s="96"/>
      <c r="E135" s="96"/>
      <c r="F135" s="96"/>
      <c r="G135" s="96"/>
      <c r="H135" s="96"/>
      <c r="I135" s="96"/>
      <c r="J135" s="96"/>
    </row>
    <row r="136" spans="2:10" x14ac:dyDescent="0.45">
      <c r="B136" s="97"/>
      <c r="C136" s="96"/>
      <c r="D136" s="96"/>
      <c r="E136" s="96"/>
      <c r="F136" s="96"/>
      <c r="G136" s="96"/>
      <c r="H136" s="96"/>
      <c r="I136" s="96"/>
      <c r="J136" s="96"/>
    </row>
    <row r="137" spans="2:10" x14ac:dyDescent="0.45">
      <c r="B137" s="97"/>
      <c r="C137" s="96"/>
      <c r="D137" s="96"/>
      <c r="E137" s="96"/>
      <c r="F137" s="96"/>
      <c r="G137" s="96"/>
      <c r="H137" s="96"/>
      <c r="I137" s="96"/>
      <c r="J137" s="96"/>
    </row>
    <row r="138" spans="2:10" x14ac:dyDescent="0.45">
      <c r="B138" s="97"/>
      <c r="C138" s="96"/>
      <c r="D138" s="96"/>
      <c r="E138" s="96"/>
      <c r="F138" s="96"/>
      <c r="G138" s="96"/>
      <c r="H138" s="96"/>
      <c r="I138" s="96"/>
      <c r="J138" s="96"/>
    </row>
    <row r="139" spans="2:10" x14ac:dyDescent="0.45">
      <c r="B139" s="97"/>
      <c r="C139" s="96"/>
      <c r="D139" s="96"/>
      <c r="E139" s="96"/>
      <c r="F139" s="96"/>
      <c r="G139" s="96"/>
      <c r="H139" s="96"/>
      <c r="I139" s="96"/>
      <c r="J139" s="96"/>
    </row>
    <row r="140" spans="2:10" x14ac:dyDescent="0.45">
      <c r="B140" s="97"/>
      <c r="C140" s="96"/>
      <c r="D140" s="96"/>
      <c r="E140" s="96"/>
      <c r="F140" s="96"/>
      <c r="G140" s="96"/>
      <c r="H140" s="96"/>
      <c r="I140" s="96"/>
      <c r="J140" s="96"/>
    </row>
    <row r="141" spans="2:10" x14ac:dyDescent="0.45">
      <c r="B141" s="97"/>
      <c r="C141" s="96"/>
      <c r="D141" s="96"/>
      <c r="E141" s="96"/>
      <c r="F141" s="96"/>
      <c r="G141" s="96"/>
      <c r="H141" s="96"/>
      <c r="I141" s="96"/>
      <c r="J141" s="96"/>
    </row>
    <row r="142" spans="2:10" x14ac:dyDescent="0.45">
      <c r="B142" s="97"/>
      <c r="C142" s="96"/>
      <c r="D142" s="96"/>
      <c r="E142" s="96"/>
      <c r="F142" s="96"/>
      <c r="G142" s="96"/>
      <c r="H142" s="96"/>
      <c r="I142" s="96"/>
      <c r="J142" s="96"/>
    </row>
    <row r="143" spans="2:10" x14ac:dyDescent="0.45">
      <c r="B143" s="97"/>
      <c r="C143" s="96"/>
      <c r="D143" s="96"/>
      <c r="E143" s="96"/>
      <c r="F143" s="96"/>
      <c r="G143" s="96"/>
      <c r="H143" s="96"/>
      <c r="I143" s="96"/>
      <c r="J143" s="96"/>
    </row>
    <row r="144" spans="2:10" x14ac:dyDescent="0.45">
      <c r="B144" s="97"/>
      <c r="C144" s="96"/>
      <c r="D144" s="96"/>
      <c r="E144" s="96"/>
      <c r="F144" s="96"/>
      <c r="G144" s="96"/>
      <c r="H144" s="96"/>
      <c r="I144" s="96"/>
      <c r="J144" s="96"/>
    </row>
    <row r="145" spans="2:10" x14ac:dyDescent="0.45">
      <c r="B145" s="97"/>
      <c r="C145" s="96"/>
      <c r="D145" s="96"/>
      <c r="E145" s="96"/>
      <c r="F145" s="96"/>
      <c r="G145" s="96"/>
      <c r="H145" s="96"/>
      <c r="I145" s="96"/>
      <c r="J145" s="96"/>
    </row>
    <row r="146" spans="2:10" x14ac:dyDescent="0.45">
      <c r="B146" s="97"/>
      <c r="C146" s="96"/>
      <c r="D146" s="96"/>
      <c r="E146" s="96"/>
      <c r="F146" s="96"/>
      <c r="G146" s="96"/>
      <c r="H146" s="96"/>
      <c r="I146" s="96"/>
      <c r="J146" s="96"/>
    </row>
    <row r="147" spans="2:10" x14ac:dyDescent="0.45">
      <c r="B147" s="97"/>
      <c r="C147" s="96"/>
      <c r="D147" s="96"/>
      <c r="E147" s="96"/>
      <c r="F147" s="96"/>
      <c r="G147" s="96"/>
      <c r="H147" s="96"/>
      <c r="I147" s="96"/>
      <c r="J147" s="96"/>
    </row>
    <row r="148" spans="2:10" x14ac:dyDescent="0.45">
      <c r="B148" s="97"/>
      <c r="C148" s="96"/>
      <c r="D148" s="96"/>
      <c r="E148" s="96"/>
      <c r="F148" s="96"/>
      <c r="G148" s="96"/>
      <c r="H148" s="96"/>
      <c r="I148" s="96"/>
      <c r="J148" s="96"/>
    </row>
    <row r="149" spans="2:10" x14ac:dyDescent="0.45">
      <c r="B149" s="97"/>
      <c r="C149" s="96"/>
      <c r="D149" s="96"/>
      <c r="E149" s="96"/>
      <c r="F149" s="96"/>
      <c r="G149" s="96"/>
      <c r="H149" s="96"/>
      <c r="I149" s="96"/>
      <c r="J149" s="96"/>
    </row>
    <row r="150" spans="2:10" x14ac:dyDescent="0.45">
      <c r="B150" s="97"/>
      <c r="C150" s="96"/>
      <c r="D150" s="96"/>
      <c r="E150" s="96"/>
      <c r="F150" s="96"/>
      <c r="G150" s="96"/>
      <c r="H150" s="96"/>
      <c r="I150" s="96"/>
      <c r="J150" s="96"/>
    </row>
    <row r="151" spans="2:10" x14ac:dyDescent="0.45">
      <c r="B151" s="97"/>
      <c r="C151" s="96"/>
      <c r="D151" s="96"/>
      <c r="E151" s="96"/>
      <c r="F151" s="96"/>
      <c r="G151" s="96"/>
      <c r="H151" s="96"/>
      <c r="I151" s="96"/>
      <c r="J151" s="96"/>
    </row>
    <row r="152" spans="2:10" x14ac:dyDescent="0.45">
      <c r="B152" s="97"/>
      <c r="C152" s="96"/>
      <c r="D152" s="96"/>
      <c r="E152" s="96"/>
      <c r="F152" s="96"/>
      <c r="G152" s="96"/>
      <c r="H152" s="96"/>
      <c r="I152" s="96"/>
      <c r="J152" s="96"/>
    </row>
    <row r="153" spans="2:10" x14ac:dyDescent="0.45">
      <c r="B153" s="97"/>
      <c r="C153" s="96"/>
      <c r="D153" s="96"/>
      <c r="E153" s="96"/>
      <c r="F153" s="96"/>
      <c r="G153" s="96"/>
      <c r="H153" s="96"/>
      <c r="I153" s="96"/>
      <c r="J153" s="96"/>
    </row>
    <row r="154" spans="2:10" x14ac:dyDescent="0.45">
      <c r="B154" s="97"/>
      <c r="C154" s="96"/>
      <c r="D154" s="96"/>
      <c r="E154" s="96"/>
      <c r="F154" s="96"/>
      <c r="G154" s="96"/>
      <c r="H154" s="96"/>
      <c r="I154" s="96"/>
      <c r="J154" s="96"/>
    </row>
    <row r="155" spans="2:10" x14ac:dyDescent="0.45">
      <c r="B155" s="97"/>
      <c r="C155" s="96"/>
      <c r="D155" s="96"/>
      <c r="E155" s="96"/>
      <c r="F155" s="96"/>
      <c r="G155" s="96"/>
      <c r="H155" s="96"/>
      <c r="I155" s="96"/>
      <c r="J155" s="96"/>
    </row>
    <row r="156" spans="2:10" x14ac:dyDescent="0.45">
      <c r="B156" s="97"/>
      <c r="C156" s="96"/>
      <c r="D156" s="96"/>
      <c r="E156" s="96"/>
      <c r="F156" s="96"/>
      <c r="G156" s="96"/>
      <c r="H156" s="96"/>
      <c r="I156" s="96"/>
      <c r="J156" s="96"/>
    </row>
    <row r="157" spans="2:10" x14ac:dyDescent="0.45">
      <c r="B157" s="97"/>
      <c r="C157" s="96"/>
      <c r="D157" s="96"/>
      <c r="E157" s="96"/>
      <c r="F157" s="96"/>
      <c r="G157" s="96"/>
      <c r="H157" s="96"/>
      <c r="I157" s="96"/>
      <c r="J157" s="96"/>
    </row>
    <row r="158" spans="2:10" x14ac:dyDescent="0.45">
      <c r="B158" s="97"/>
      <c r="C158" s="96"/>
      <c r="D158" s="96"/>
      <c r="E158" s="96"/>
      <c r="F158" s="96"/>
      <c r="G158" s="96"/>
      <c r="H158" s="96"/>
      <c r="I158" s="96"/>
      <c r="J158" s="96"/>
    </row>
    <row r="159" spans="2:10" x14ac:dyDescent="0.45">
      <c r="B159" s="97"/>
      <c r="C159" s="96"/>
      <c r="D159" s="96"/>
      <c r="E159" s="96"/>
      <c r="F159" s="96"/>
      <c r="G159" s="96"/>
      <c r="H159" s="96"/>
      <c r="I159" s="96"/>
      <c r="J159" s="96"/>
    </row>
    <row r="160" spans="2:10" x14ac:dyDescent="0.45">
      <c r="B160" s="97"/>
      <c r="C160" s="96"/>
      <c r="D160" s="96"/>
      <c r="E160" s="96"/>
      <c r="F160" s="96"/>
      <c r="G160" s="96"/>
      <c r="H160" s="96"/>
      <c r="I160" s="96"/>
      <c r="J160" s="96"/>
    </row>
    <row r="161" spans="2:10" x14ac:dyDescent="0.45">
      <c r="B161" s="97"/>
      <c r="C161" s="96"/>
      <c r="D161" s="96"/>
      <c r="E161" s="96"/>
      <c r="F161" s="96"/>
      <c r="G161" s="96"/>
      <c r="H161" s="96"/>
      <c r="I161" s="96"/>
      <c r="J161" s="96"/>
    </row>
    <row r="162" spans="2:10" x14ac:dyDescent="0.45">
      <c r="B162" s="97"/>
      <c r="C162" s="96"/>
      <c r="D162" s="96"/>
      <c r="E162" s="96"/>
      <c r="F162" s="96"/>
      <c r="G162" s="96"/>
      <c r="H162" s="96"/>
      <c r="I162" s="96"/>
      <c r="J162" s="96"/>
    </row>
    <row r="163" spans="2:10" x14ac:dyDescent="0.45">
      <c r="B163" s="97"/>
      <c r="C163" s="96"/>
      <c r="D163" s="96"/>
      <c r="E163" s="96"/>
      <c r="F163" s="96"/>
      <c r="G163" s="96"/>
      <c r="H163" s="96"/>
      <c r="I163" s="96"/>
      <c r="J163" s="96"/>
    </row>
    <row r="164" spans="2:10" x14ac:dyDescent="0.45">
      <c r="B164" s="97"/>
      <c r="C164" s="96"/>
      <c r="D164" s="96"/>
      <c r="E164" s="96"/>
      <c r="F164" s="96"/>
      <c r="G164" s="96"/>
      <c r="H164" s="96"/>
      <c r="I164" s="96"/>
      <c r="J164" s="96"/>
    </row>
    <row r="165" spans="2:10" x14ac:dyDescent="0.45">
      <c r="B165" s="97"/>
      <c r="C165" s="96"/>
      <c r="D165" s="96"/>
      <c r="E165" s="96"/>
      <c r="F165" s="96"/>
      <c r="G165" s="96"/>
      <c r="H165" s="96"/>
      <c r="I165" s="96"/>
      <c r="J165" s="96"/>
    </row>
    <row r="166" spans="2:10" x14ac:dyDescent="0.45">
      <c r="B166" s="97"/>
      <c r="C166" s="96"/>
      <c r="D166" s="96"/>
      <c r="E166" s="96"/>
      <c r="F166" s="96"/>
      <c r="G166" s="96"/>
      <c r="H166" s="96"/>
      <c r="I166" s="96"/>
      <c r="J166" s="96"/>
    </row>
    <row r="167" spans="2:10" x14ac:dyDescent="0.45">
      <c r="B167" s="97"/>
      <c r="C167" s="96"/>
      <c r="D167" s="96"/>
      <c r="E167" s="96"/>
      <c r="F167" s="96"/>
      <c r="G167" s="96"/>
      <c r="H167" s="96"/>
      <c r="I167" s="96"/>
      <c r="J167" s="96"/>
    </row>
    <row r="168" spans="2:10" x14ac:dyDescent="0.45">
      <c r="B168" s="97"/>
      <c r="C168" s="96"/>
      <c r="D168" s="96"/>
      <c r="E168" s="96"/>
      <c r="F168" s="96"/>
      <c r="G168" s="96"/>
      <c r="H168" s="96"/>
      <c r="I168" s="96"/>
      <c r="J168" s="96"/>
    </row>
    <row r="169" spans="2:10" x14ac:dyDescent="0.45">
      <c r="B169" s="97"/>
      <c r="C169" s="96"/>
      <c r="D169" s="96"/>
      <c r="E169" s="96"/>
      <c r="F169" s="96"/>
      <c r="G169" s="96"/>
      <c r="H169" s="96"/>
      <c r="I169" s="96"/>
      <c r="J169" s="96"/>
    </row>
    <row r="170" spans="2:10" x14ac:dyDescent="0.45">
      <c r="B170" s="97"/>
      <c r="C170" s="96"/>
      <c r="D170" s="96"/>
      <c r="E170" s="96"/>
      <c r="F170" s="96"/>
      <c r="G170" s="96"/>
      <c r="H170" s="96"/>
      <c r="I170" s="96"/>
      <c r="J170" s="96"/>
    </row>
    <row r="171" spans="2:10" x14ac:dyDescent="0.45">
      <c r="B171" s="97"/>
      <c r="C171" s="96"/>
      <c r="D171" s="96"/>
      <c r="E171" s="96"/>
      <c r="F171" s="96"/>
      <c r="G171" s="96"/>
      <c r="H171" s="96"/>
      <c r="I171" s="96"/>
      <c r="J171" s="96"/>
    </row>
    <row r="172" spans="2:10" x14ac:dyDescent="0.45">
      <c r="B172" s="97"/>
      <c r="C172" s="96"/>
      <c r="D172" s="96"/>
      <c r="E172" s="96"/>
      <c r="F172" s="96"/>
      <c r="G172" s="96"/>
      <c r="H172" s="96"/>
      <c r="I172" s="96"/>
      <c r="J172" s="96"/>
    </row>
    <row r="173" spans="2:10" x14ac:dyDescent="0.45">
      <c r="B173" s="97"/>
      <c r="C173" s="96"/>
      <c r="D173" s="96"/>
      <c r="E173" s="96"/>
      <c r="F173" s="96"/>
      <c r="G173" s="96"/>
      <c r="H173" s="96"/>
      <c r="I173" s="96"/>
      <c r="J173" s="96"/>
    </row>
    <row r="174" spans="2:10" x14ac:dyDescent="0.45">
      <c r="B174" s="97"/>
      <c r="C174" s="96"/>
      <c r="D174" s="96"/>
      <c r="E174" s="96"/>
      <c r="F174" s="96"/>
      <c r="G174" s="96"/>
      <c r="H174" s="96"/>
      <c r="I174" s="96"/>
      <c r="J174" s="96"/>
    </row>
    <row r="175" spans="2:10" x14ac:dyDescent="0.45">
      <c r="B175" s="97"/>
      <c r="C175" s="96"/>
      <c r="D175" s="96"/>
      <c r="E175" s="96"/>
      <c r="F175" s="96"/>
      <c r="G175" s="96"/>
      <c r="H175" s="96"/>
      <c r="I175" s="96"/>
      <c r="J175" s="96"/>
    </row>
    <row r="176" spans="2:10" x14ac:dyDescent="0.45">
      <c r="B176" s="97"/>
      <c r="C176" s="96"/>
      <c r="D176" s="96"/>
      <c r="E176" s="96"/>
      <c r="F176" s="96"/>
      <c r="G176" s="96"/>
      <c r="H176" s="96"/>
      <c r="I176" s="96"/>
      <c r="J176" s="96"/>
    </row>
    <row r="177" spans="2:10" x14ac:dyDescent="0.45">
      <c r="B177" s="97"/>
      <c r="C177" s="96"/>
      <c r="D177" s="96"/>
      <c r="E177" s="96"/>
      <c r="F177" s="96"/>
      <c r="G177" s="96"/>
      <c r="H177" s="96"/>
      <c r="I177" s="96"/>
      <c r="J177" s="96"/>
    </row>
    <row r="178" spans="2:10" x14ac:dyDescent="0.45">
      <c r="B178" s="97"/>
      <c r="C178" s="96"/>
      <c r="D178" s="96"/>
      <c r="E178" s="96"/>
      <c r="F178" s="96"/>
      <c r="G178" s="96"/>
      <c r="H178" s="96"/>
      <c r="I178" s="96"/>
      <c r="J178" s="96"/>
    </row>
    <row r="179" spans="2:10" x14ac:dyDescent="0.45">
      <c r="B179" s="97"/>
      <c r="C179" s="96"/>
      <c r="D179" s="96"/>
      <c r="E179" s="96"/>
      <c r="F179" s="96"/>
      <c r="G179" s="96"/>
      <c r="H179" s="96"/>
      <c r="I179" s="96"/>
      <c r="J179" s="96"/>
    </row>
    <row r="180" spans="2:10" x14ac:dyDescent="0.45">
      <c r="B180" s="97"/>
      <c r="C180" s="96"/>
      <c r="D180" s="96"/>
      <c r="E180" s="96"/>
      <c r="F180" s="96"/>
      <c r="G180" s="96"/>
      <c r="H180" s="96"/>
      <c r="I180" s="96"/>
      <c r="J180" s="96"/>
    </row>
    <row r="181" spans="2:10" x14ac:dyDescent="0.45">
      <c r="B181" s="97"/>
      <c r="C181" s="96"/>
      <c r="D181" s="96"/>
      <c r="E181" s="96"/>
      <c r="F181" s="96"/>
      <c r="G181" s="96"/>
      <c r="H181" s="96"/>
      <c r="I181" s="96"/>
      <c r="J181" s="96"/>
    </row>
    <row r="182" spans="2:10" x14ac:dyDescent="0.45">
      <c r="B182" s="97"/>
      <c r="C182" s="96"/>
      <c r="D182" s="96"/>
      <c r="E182" s="96"/>
      <c r="F182" s="96"/>
      <c r="G182" s="96"/>
      <c r="H182" s="96"/>
      <c r="I182" s="96"/>
      <c r="J182" s="96"/>
    </row>
    <row r="183" spans="2:10" x14ac:dyDescent="0.45">
      <c r="B183" s="97"/>
      <c r="C183" s="96"/>
      <c r="D183" s="96"/>
      <c r="E183" s="96"/>
      <c r="F183" s="96"/>
      <c r="G183" s="96"/>
      <c r="H183" s="96"/>
      <c r="I183" s="96"/>
      <c r="J183" s="96"/>
    </row>
    <row r="184" spans="2:10" x14ac:dyDescent="0.45">
      <c r="B184" s="97"/>
      <c r="C184" s="96"/>
      <c r="D184" s="96"/>
      <c r="E184" s="96"/>
      <c r="F184" s="96"/>
      <c r="G184" s="96"/>
      <c r="H184" s="96"/>
      <c r="I184" s="96"/>
      <c r="J184" s="96"/>
    </row>
    <row r="185" spans="2:10" x14ac:dyDescent="0.45">
      <c r="B185" s="97"/>
      <c r="C185" s="96"/>
      <c r="D185" s="96"/>
      <c r="E185" s="96"/>
      <c r="F185" s="96"/>
      <c r="G185" s="96"/>
      <c r="H185" s="96"/>
      <c r="I185" s="96"/>
      <c r="J185" s="96"/>
    </row>
    <row r="186" spans="2:10" x14ac:dyDescent="0.45">
      <c r="B186" s="97"/>
      <c r="C186" s="96"/>
      <c r="D186" s="96"/>
      <c r="E186" s="96"/>
      <c r="F186" s="96"/>
      <c r="G186" s="96"/>
      <c r="H186" s="96"/>
      <c r="I186" s="96"/>
      <c r="J186" s="96"/>
    </row>
    <row r="187" spans="2:10" x14ac:dyDescent="0.45">
      <c r="B187" s="97"/>
      <c r="C187" s="96"/>
      <c r="D187" s="96"/>
      <c r="E187" s="96"/>
      <c r="F187" s="96"/>
      <c r="G187" s="96"/>
      <c r="H187" s="96"/>
      <c r="I187" s="96"/>
      <c r="J187" s="96"/>
    </row>
    <row r="188" spans="2:10" x14ac:dyDescent="0.45">
      <c r="B188" s="97"/>
      <c r="C188" s="96"/>
      <c r="D188" s="96"/>
      <c r="E188" s="96"/>
      <c r="F188" s="96"/>
      <c r="G188" s="96"/>
      <c r="H188" s="96"/>
      <c r="I188" s="96"/>
      <c r="J188" s="96"/>
    </row>
    <row r="189" spans="2:10" x14ac:dyDescent="0.45">
      <c r="B189" s="97"/>
      <c r="C189" s="96"/>
      <c r="D189" s="96"/>
      <c r="E189" s="96"/>
      <c r="F189" s="96"/>
      <c r="G189" s="96"/>
      <c r="H189" s="96"/>
      <c r="I189" s="96"/>
      <c r="J189" s="96"/>
    </row>
    <row r="190" spans="2:10" x14ac:dyDescent="0.45">
      <c r="B190" s="97"/>
      <c r="C190" s="96"/>
      <c r="D190" s="96"/>
      <c r="E190" s="96"/>
      <c r="F190" s="96"/>
      <c r="G190" s="96"/>
      <c r="H190" s="96"/>
      <c r="I190" s="96"/>
      <c r="J190" s="96"/>
    </row>
    <row r="191" spans="2:10" x14ac:dyDescent="0.45">
      <c r="B191" s="97"/>
      <c r="C191" s="96"/>
      <c r="D191" s="96"/>
      <c r="E191" s="96"/>
      <c r="F191" s="96"/>
      <c r="G191" s="96"/>
      <c r="H191" s="96"/>
      <c r="I191" s="96"/>
      <c r="J191" s="96"/>
    </row>
    <row r="192" spans="2:10" x14ac:dyDescent="0.45">
      <c r="B192" s="97"/>
      <c r="C192" s="96"/>
      <c r="D192" s="96"/>
      <c r="E192" s="96"/>
      <c r="F192" s="96"/>
      <c r="G192" s="96"/>
      <c r="H192" s="96"/>
      <c r="I192" s="96"/>
      <c r="J192" s="96"/>
    </row>
    <row r="193" spans="2:10" x14ac:dyDescent="0.45">
      <c r="B193" s="97"/>
      <c r="C193" s="96"/>
      <c r="D193" s="96"/>
      <c r="E193" s="96"/>
      <c r="F193" s="96"/>
      <c r="G193" s="96"/>
      <c r="H193" s="96"/>
      <c r="I193" s="96"/>
      <c r="J193" s="96"/>
    </row>
    <row r="194" spans="2:10" x14ac:dyDescent="0.45">
      <c r="B194" s="97"/>
      <c r="C194" s="96"/>
      <c r="D194" s="96"/>
      <c r="E194" s="96"/>
      <c r="F194" s="96"/>
      <c r="G194" s="96"/>
      <c r="H194" s="96"/>
      <c r="I194" s="96"/>
      <c r="J194" s="96"/>
    </row>
    <row r="195" spans="2:10" x14ac:dyDescent="0.45">
      <c r="B195" s="97"/>
      <c r="C195" s="96"/>
      <c r="D195" s="96"/>
      <c r="E195" s="96"/>
      <c r="F195" s="96"/>
      <c r="G195" s="96"/>
      <c r="H195" s="96"/>
      <c r="I195" s="96"/>
      <c r="J195" s="96"/>
    </row>
    <row r="196" spans="2:10" x14ac:dyDescent="0.45">
      <c r="B196" s="97"/>
      <c r="C196" s="96"/>
      <c r="D196" s="96"/>
      <c r="E196" s="96"/>
      <c r="F196" s="96"/>
      <c r="G196" s="96"/>
      <c r="H196" s="96"/>
      <c r="I196" s="96"/>
      <c r="J196" s="96"/>
    </row>
    <row r="197" spans="2:10" x14ac:dyDescent="0.45">
      <c r="B197" s="97"/>
      <c r="C197" s="96"/>
      <c r="D197" s="96"/>
      <c r="E197" s="96"/>
      <c r="F197" s="96"/>
      <c r="G197" s="96"/>
      <c r="H197" s="96"/>
      <c r="I197" s="96"/>
      <c r="J197" s="96"/>
    </row>
    <row r="198" spans="2:10" x14ac:dyDescent="0.45">
      <c r="B198" s="97"/>
      <c r="C198" s="96"/>
      <c r="D198" s="96"/>
      <c r="E198" s="96"/>
      <c r="F198" s="96"/>
      <c r="G198" s="96"/>
      <c r="H198" s="96"/>
      <c r="I198" s="96"/>
      <c r="J198" s="96"/>
    </row>
    <row r="199" spans="2:10" x14ac:dyDescent="0.45">
      <c r="B199" s="97"/>
      <c r="C199" s="96"/>
      <c r="D199" s="96"/>
      <c r="E199" s="96"/>
      <c r="F199" s="96"/>
      <c r="G199" s="96"/>
      <c r="H199" s="96"/>
      <c r="I199" s="96"/>
      <c r="J199" s="96"/>
    </row>
    <row r="200" spans="2:10" x14ac:dyDescent="0.45">
      <c r="B200" s="97"/>
      <c r="C200" s="96"/>
      <c r="D200" s="96"/>
      <c r="E200" s="96"/>
      <c r="F200" s="96"/>
      <c r="G200" s="96"/>
      <c r="H200" s="96"/>
      <c r="I200" s="96"/>
      <c r="J200" s="96"/>
    </row>
    <row r="201" spans="2:10" x14ac:dyDescent="0.45">
      <c r="B201" s="97"/>
      <c r="C201" s="96"/>
      <c r="D201" s="96"/>
      <c r="E201" s="96"/>
      <c r="F201" s="96"/>
      <c r="G201" s="96"/>
      <c r="H201" s="96"/>
      <c r="I201" s="96"/>
      <c r="J201" s="96"/>
    </row>
    <row r="202" spans="2:10" x14ac:dyDescent="0.45">
      <c r="B202" s="97"/>
      <c r="C202" s="96"/>
      <c r="D202" s="96"/>
      <c r="E202" s="96"/>
      <c r="F202" s="96"/>
      <c r="G202" s="96"/>
      <c r="H202" s="96"/>
      <c r="I202" s="96"/>
      <c r="J202" s="96"/>
    </row>
    <row r="203" spans="2:10" x14ac:dyDescent="0.45">
      <c r="B203" s="97"/>
      <c r="C203" s="96"/>
      <c r="D203" s="96"/>
      <c r="E203" s="96"/>
      <c r="F203" s="96"/>
      <c r="G203" s="96"/>
      <c r="H203" s="96"/>
      <c r="I203" s="96"/>
      <c r="J203" s="96"/>
    </row>
    <row r="204" spans="2:10" x14ac:dyDescent="0.45">
      <c r="B204" s="97"/>
      <c r="C204" s="96"/>
      <c r="D204" s="96"/>
      <c r="E204" s="96"/>
      <c r="F204" s="96"/>
      <c r="G204" s="96"/>
      <c r="H204" s="96"/>
      <c r="I204" s="96"/>
      <c r="J204" s="96"/>
    </row>
    <row r="205" spans="2:10" x14ac:dyDescent="0.45">
      <c r="B205" s="97"/>
      <c r="C205" s="96"/>
      <c r="D205" s="96"/>
      <c r="E205" s="96"/>
      <c r="F205" s="96"/>
      <c r="G205" s="96"/>
      <c r="H205" s="96"/>
      <c r="I205" s="96"/>
      <c r="J205" s="96"/>
    </row>
    <row r="206" spans="2:10" x14ac:dyDescent="0.45">
      <c r="B206" s="97"/>
      <c r="C206" s="96"/>
      <c r="D206" s="96"/>
      <c r="E206" s="96"/>
      <c r="F206" s="96"/>
      <c r="G206" s="96"/>
      <c r="H206" s="96"/>
      <c r="I206" s="96"/>
      <c r="J206" s="96"/>
    </row>
    <row r="207" spans="2:10" x14ac:dyDescent="0.45">
      <c r="B207" s="97"/>
      <c r="C207" s="96"/>
      <c r="D207" s="96"/>
      <c r="E207" s="96"/>
      <c r="F207" s="96"/>
      <c r="G207" s="96"/>
      <c r="H207" s="96"/>
      <c r="I207" s="96"/>
      <c r="J207" s="96"/>
    </row>
    <row r="208" spans="2:10" x14ac:dyDescent="0.45">
      <c r="B208" s="97"/>
      <c r="C208" s="96"/>
      <c r="D208" s="96"/>
      <c r="E208" s="96"/>
      <c r="F208" s="96"/>
      <c r="G208" s="96"/>
      <c r="H208" s="96"/>
      <c r="I208" s="96"/>
      <c r="J208" s="96"/>
    </row>
    <row r="209" spans="2:10" x14ac:dyDescent="0.45">
      <c r="B209" s="97"/>
      <c r="C209" s="96"/>
      <c r="D209" s="96"/>
      <c r="E209" s="96"/>
      <c r="F209" s="96"/>
      <c r="G209" s="96"/>
      <c r="H209" s="96"/>
      <c r="I209" s="96"/>
      <c r="J209" s="96"/>
    </row>
    <row r="210" spans="2:10" x14ac:dyDescent="0.45">
      <c r="B210" s="97"/>
      <c r="C210" s="96"/>
      <c r="D210" s="96"/>
      <c r="E210" s="96"/>
      <c r="F210" s="96"/>
      <c r="G210" s="96"/>
      <c r="H210" s="96"/>
      <c r="I210" s="96"/>
      <c r="J210" s="96"/>
    </row>
    <row r="211" spans="2:10" x14ac:dyDescent="0.45">
      <c r="B211" s="97"/>
      <c r="C211" s="96"/>
      <c r="D211" s="96"/>
      <c r="E211" s="96"/>
      <c r="F211" s="96"/>
      <c r="G211" s="96"/>
      <c r="H211" s="96"/>
      <c r="I211" s="96"/>
      <c r="J211" s="96"/>
    </row>
    <row r="212" spans="2:10" x14ac:dyDescent="0.45">
      <c r="B212" s="97"/>
      <c r="C212" s="96"/>
      <c r="D212" s="96"/>
      <c r="E212" s="96"/>
      <c r="F212" s="96"/>
      <c r="G212" s="96"/>
      <c r="H212" s="96"/>
      <c r="I212" s="96"/>
      <c r="J212" s="96"/>
    </row>
    <row r="213" spans="2:10" x14ac:dyDescent="0.45">
      <c r="B213" s="97"/>
      <c r="C213" s="96"/>
      <c r="D213" s="96"/>
      <c r="E213" s="96"/>
      <c r="F213" s="96"/>
      <c r="G213" s="96"/>
      <c r="H213" s="96"/>
      <c r="I213" s="96"/>
      <c r="J213" s="96"/>
    </row>
    <row r="214" spans="2:10" x14ac:dyDescent="0.45">
      <c r="B214" s="97"/>
      <c r="C214" s="96"/>
      <c r="D214" s="96"/>
      <c r="E214" s="96"/>
      <c r="F214" s="96"/>
      <c r="G214" s="96"/>
      <c r="H214" s="96"/>
      <c r="I214" s="96"/>
      <c r="J214" s="96"/>
    </row>
    <row r="215" spans="2:10" x14ac:dyDescent="0.45">
      <c r="B215" s="97"/>
      <c r="C215" s="96"/>
      <c r="D215" s="96"/>
      <c r="E215" s="96"/>
      <c r="F215" s="96"/>
      <c r="G215" s="96"/>
      <c r="H215" s="96"/>
      <c r="I215" s="96"/>
      <c r="J215" s="96"/>
    </row>
    <row r="216" spans="2:10" x14ac:dyDescent="0.45">
      <c r="B216" s="97"/>
      <c r="C216" s="96"/>
      <c r="D216" s="96"/>
      <c r="E216" s="96"/>
      <c r="F216" s="96"/>
      <c r="G216" s="96"/>
      <c r="H216" s="96"/>
      <c r="I216" s="96"/>
      <c r="J216" s="96"/>
    </row>
    <row r="217" spans="2:10" x14ac:dyDescent="0.45">
      <c r="B217" s="97"/>
      <c r="C217" s="96"/>
      <c r="D217" s="96"/>
      <c r="E217" s="96"/>
      <c r="F217" s="96"/>
      <c r="G217" s="96"/>
      <c r="H217" s="96"/>
      <c r="I217" s="96"/>
      <c r="J217" s="96"/>
    </row>
    <row r="218" spans="2:10" x14ac:dyDescent="0.45">
      <c r="B218" s="97"/>
      <c r="C218" s="96"/>
      <c r="D218" s="96"/>
      <c r="E218" s="96"/>
      <c r="F218" s="96"/>
      <c r="G218" s="96"/>
      <c r="H218" s="96"/>
      <c r="I218" s="96"/>
      <c r="J218" s="96"/>
    </row>
    <row r="219" spans="2:10" x14ac:dyDescent="0.45">
      <c r="B219" s="97"/>
      <c r="C219" s="96"/>
      <c r="D219" s="96"/>
      <c r="E219" s="96"/>
      <c r="F219" s="96"/>
      <c r="G219" s="96"/>
      <c r="H219" s="96"/>
      <c r="I219" s="96"/>
      <c r="J219" s="96"/>
    </row>
    <row r="220" spans="2:10" x14ac:dyDescent="0.45">
      <c r="B220" s="97"/>
      <c r="C220" s="96"/>
      <c r="D220" s="96"/>
      <c r="E220" s="96"/>
      <c r="F220" s="96"/>
      <c r="G220" s="96"/>
      <c r="H220" s="96"/>
      <c r="I220" s="96"/>
      <c r="J220" s="96"/>
    </row>
    <row r="221" spans="2:10" x14ac:dyDescent="0.45">
      <c r="B221" s="97"/>
      <c r="C221" s="96"/>
      <c r="D221" s="96"/>
      <c r="E221" s="96"/>
      <c r="F221" s="96"/>
      <c r="G221" s="96"/>
      <c r="H221" s="96"/>
      <c r="I221" s="96"/>
      <c r="J221" s="96"/>
    </row>
    <row r="222" spans="2:10" x14ac:dyDescent="0.45">
      <c r="B222" s="97"/>
      <c r="C222" s="96"/>
      <c r="D222" s="96"/>
      <c r="E222" s="96"/>
      <c r="F222" s="96"/>
      <c r="G222" s="96"/>
      <c r="H222" s="96"/>
      <c r="I222" s="96"/>
      <c r="J222" s="96"/>
    </row>
    <row r="223" spans="2:10" x14ac:dyDescent="0.45">
      <c r="B223" s="97"/>
      <c r="C223" s="96"/>
      <c r="D223" s="96"/>
      <c r="E223" s="96"/>
      <c r="F223" s="96"/>
      <c r="G223" s="96"/>
      <c r="H223" s="96"/>
      <c r="I223" s="96"/>
      <c r="J223" s="96"/>
    </row>
    <row r="224" spans="2:10" x14ac:dyDescent="0.45">
      <c r="B224" s="97"/>
      <c r="C224" s="96"/>
      <c r="D224" s="96"/>
      <c r="E224" s="96"/>
      <c r="F224" s="96"/>
      <c r="G224" s="96"/>
      <c r="H224" s="96"/>
      <c r="I224" s="96"/>
      <c r="J224" s="96"/>
    </row>
    <row r="225" spans="2:10" x14ac:dyDescent="0.45">
      <c r="B225" s="97"/>
      <c r="C225" s="96"/>
      <c r="D225" s="96"/>
      <c r="E225" s="96"/>
      <c r="F225" s="96"/>
      <c r="G225" s="96"/>
      <c r="H225" s="96"/>
      <c r="I225" s="96"/>
      <c r="J225" s="96"/>
    </row>
    <row r="226" spans="2:10" x14ac:dyDescent="0.45">
      <c r="B226" s="97"/>
      <c r="C226" s="96"/>
      <c r="D226" s="96"/>
      <c r="E226" s="96"/>
      <c r="F226" s="96"/>
      <c r="G226" s="96"/>
      <c r="H226" s="96"/>
      <c r="I226" s="96"/>
      <c r="J226" s="96"/>
    </row>
    <row r="227" spans="2:10" x14ac:dyDescent="0.45">
      <c r="B227" s="97"/>
      <c r="C227" s="96"/>
      <c r="D227" s="96"/>
      <c r="E227" s="96"/>
      <c r="F227" s="96"/>
      <c r="G227" s="96"/>
      <c r="H227" s="96"/>
      <c r="I227" s="96"/>
      <c r="J227" s="96"/>
    </row>
    <row r="228" spans="2:10" x14ac:dyDescent="0.45">
      <c r="B228" s="97"/>
      <c r="C228" s="96"/>
      <c r="D228" s="96"/>
      <c r="E228" s="96"/>
      <c r="F228" s="96"/>
      <c r="G228" s="96"/>
      <c r="H228" s="96"/>
      <c r="I228" s="96"/>
      <c r="J228" s="96"/>
    </row>
    <row r="229" spans="2:10" x14ac:dyDescent="0.45">
      <c r="B229" s="97"/>
      <c r="C229" s="96"/>
      <c r="D229" s="96"/>
      <c r="E229" s="96"/>
      <c r="F229" s="96"/>
      <c r="G229" s="96"/>
      <c r="H229" s="96"/>
      <c r="I229" s="96"/>
      <c r="J229" s="96"/>
    </row>
    <row r="230" spans="2:10" x14ac:dyDescent="0.45">
      <c r="B230" s="97"/>
      <c r="C230" s="96"/>
      <c r="D230" s="96"/>
      <c r="E230" s="96"/>
      <c r="F230" s="96"/>
      <c r="G230" s="96"/>
      <c r="H230" s="96"/>
      <c r="I230" s="96"/>
      <c r="J230" s="96"/>
    </row>
    <row r="231" spans="2:10" x14ac:dyDescent="0.45">
      <c r="B231" s="97"/>
      <c r="C231" s="96"/>
      <c r="D231" s="96"/>
      <c r="E231" s="96"/>
      <c r="F231" s="96"/>
      <c r="G231" s="96"/>
      <c r="H231" s="96"/>
      <c r="I231" s="96"/>
      <c r="J231" s="96"/>
    </row>
    <row r="232" spans="2:10" x14ac:dyDescent="0.45">
      <c r="B232" s="97"/>
      <c r="C232" s="96"/>
      <c r="D232" s="96"/>
      <c r="E232" s="96"/>
      <c r="F232" s="96"/>
      <c r="G232" s="96"/>
      <c r="H232" s="96"/>
      <c r="I232" s="96"/>
      <c r="J232" s="96"/>
    </row>
    <row r="233" spans="2:10" x14ac:dyDescent="0.45">
      <c r="B233" s="97"/>
      <c r="C233" s="96"/>
      <c r="D233" s="96"/>
      <c r="E233" s="96"/>
      <c r="F233" s="96"/>
      <c r="G233" s="96"/>
      <c r="H233" s="96"/>
      <c r="I233" s="96"/>
      <c r="J233" s="96"/>
    </row>
    <row r="234" spans="2:10" x14ac:dyDescent="0.45">
      <c r="B234" s="97"/>
      <c r="C234" s="96"/>
      <c r="D234" s="96"/>
      <c r="E234" s="96"/>
      <c r="F234" s="96"/>
      <c r="G234" s="96"/>
      <c r="H234" s="96"/>
      <c r="I234" s="96"/>
      <c r="J234" s="96"/>
    </row>
    <row r="235" spans="2:10" x14ac:dyDescent="0.45">
      <c r="B235" s="97"/>
      <c r="C235" s="96"/>
      <c r="D235" s="96"/>
      <c r="E235" s="96"/>
      <c r="F235" s="96"/>
      <c r="G235" s="96"/>
      <c r="H235" s="96"/>
      <c r="I235" s="96"/>
      <c r="J235" s="96"/>
    </row>
  </sheetData>
  <pageMargins left="0.7" right="0.7" top="0.75" bottom="0.75" header="0.3" footer="0.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8"/>
  <sheetViews>
    <sheetView topLeftCell="A26" zoomScale="48" zoomScaleNormal="55" zoomScalePageLayoutView="50" workbookViewId="0">
      <selection activeCell="P39" sqref="P39"/>
    </sheetView>
  </sheetViews>
  <sheetFormatPr baseColWidth="10" defaultRowHeight="14.25" x14ac:dyDescent="0.45"/>
  <cols>
    <col min="1" max="1" width="5.1328125" bestFit="1" customWidth="1"/>
    <col min="2" max="2" width="6.3984375" bestFit="1" customWidth="1"/>
    <col min="3" max="13" width="9.3984375" bestFit="1" customWidth="1"/>
    <col min="14" max="14" width="11.86328125" bestFit="1" customWidth="1"/>
    <col min="15" max="23" width="8.3984375" bestFit="1" customWidth="1"/>
    <col min="24" max="25" width="9.1328125" bestFit="1" customWidth="1"/>
    <col min="26" max="27" width="10.73046875" bestFit="1" customWidth="1"/>
    <col min="28" max="32" width="8.19921875" bestFit="1" customWidth="1"/>
    <col min="33" max="33" width="6" bestFit="1" customWidth="1"/>
    <col min="34" max="34" width="6.86328125" bestFit="1" customWidth="1"/>
    <col min="35" max="35" width="7" bestFit="1" customWidth="1"/>
    <col min="36" max="36" width="6" bestFit="1" customWidth="1"/>
    <col min="37" max="37" width="7.86328125" bestFit="1" customWidth="1"/>
    <col min="38" max="38" width="7.46484375" bestFit="1" customWidth="1"/>
    <col min="39" max="39" width="8.06640625" bestFit="1" customWidth="1"/>
    <col min="40" max="40" width="7.9296875" bestFit="1" customWidth="1"/>
    <col min="41" max="41" width="7.46484375" bestFit="1" customWidth="1"/>
    <col min="42" max="47" width="7.86328125" bestFit="1" customWidth="1"/>
    <col min="48" max="48" width="6" bestFit="1" customWidth="1"/>
    <col min="49" max="49" width="7.46484375" bestFit="1" customWidth="1"/>
    <col min="50" max="59" width="10.73046875" bestFit="1" customWidth="1"/>
  </cols>
  <sheetData>
    <row r="1" spans="1:59" x14ac:dyDescent="0.45">
      <c r="A1" t="s">
        <v>22</v>
      </c>
    </row>
    <row r="2" spans="1:59" x14ac:dyDescent="0.45">
      <c r="B2" s="2"/>
      <c r="C2" t="s">
        <v>24</v>
      </c>
    </row>
    <row r="3" spans="1:59" x14ac:dyDescent="0.45">
      <c r="B3" s="1"/>
      <c r="C3" t="s">
        <v>25</v>
      </c>
    </row>
    <row r="4" spans="1:59" x14ac:dyDescent="0.45">
      <c r="B4" s="13"/>
      <c r="C4" t="s">
        <v>14</v>
      </c>
      <c r="Z4" s="6"/>
      <c r="AN4" s="6"/>
    </row>
    <row r="5" spans="1:59" x14ac:dyDescent="0.45">
      <c r="B5" s="27"/>
      <c r="C5" t="s">
        <v>26</v>
      </c>
      <c r="Z5" s="6"/>
      <c r="AN5" s="6"/>
    </row>
    <row r="6" spans="1:59" x14ac:dyDescent="0.45">
      <c r="AI6" s="6"/>
      <c r="AW6" s="6"/>
    </row>
    <row r="7" spans="1:59" x14ac:dyDescent="0.45">
      <c r="B7" t="s">
        <v>0</v>
      </c>
      <c r="C7">
        <v>560</v>
      </c>
      <c r="D7" t="s">
        <v>1</v>
      </c>
      <c r="AI7" s="6"/>
      <c r="AV7" s="6"/>
      <c r="AW7" s="6" t="s">
        <v>16</v>
      </c>
    </row>
    <row r="8" spans="1:59" x14ac:dyDescent="0.45">
      <c r="C8">
        <v>0.1</v>
      </c>
      <c r="D8">
        <v>1</v>
      </c>
      <c r="E8">
        <v>5</v>
      </c>
      <c r="F8">
        <v>10</v>
      </c>
      <c r="G8">
        <v>20</v>
      </c>
      <c r="H8" t="s">
        <v>23</v>
      </c>
      <c r="I8">
        <v>0.1</v>
      </c>
      <c r="J8">
        <v>1</v>
      </c>
      <c r="K8">
        <v>5</v>
      </c>
      <c r="L8">
        <v>10</v>
      </c>
      <c r="M8">
        <v>20</v>
      </c>
      <c r="O8">
        <v>0.1</v>
      </c>
      <c r="P8">
        <v>1</v>
      </c>
      <c r="Q8">
        <v>5</v>
      </c>
      <c r="R8">
        <v>10</v>
      </c>
      <c r="S8">
        <v>20</v>
      </c>
      <c r="T8" t="s">
        <v>14</v>
      </c>
      <c r="U8">
        <v>0.1</v>
      </c>
      <c r="V8">
        <v>1</v>
      </c>
      <c r="W8">
        <v>5</v>
      </c>
      <c r="X8">
        <v>10</v>
      </c>
      <c r="Y8">
        <v>20</v>
      </c>
      <c r="Z8" s="6">
        <v>24</v>
      </c>
      <c r="AA8" s="102">
        <f>O8</f>
        <v>0.1</v>
      </c>
      <c r="AB8" s="103">
        <f t="shared" ref="AB8:AE8" si="0">P8</f>
        <v>1</v>
      </c>
      <c r="AC8" s="104">
        <f t="shared" si="0"/>
        <v>5</v>
      </c>
      <c r="AD8" s="105">
        <f t="shared" si="0"/>
        <v>10</v>
      </c>
      <c r="AE8" s="106">
        <f t="shared" si="0"/>
        <v>20</v>
      </c>
      <c r="AF8" s="107" t="str">
        <f>T8</f>
        <v>Control</v>
      </c>
      <c r="AG8" s="6"/>
      <c r="AH8" s="6"/>
      <c r="AI8" s="6"/>
      <c r="AK8">
        <v>0.1</v>
      </c>
      <c r="AL8">
        <v>1</v>
      </c>
      <c r="AM8">
        <v>5</v>
      </c>
      <c r="AN8">
        <v>10</v>
      </c>
      <c r="AO8">
        <v>20</v>
      </c>
      <c r="AP8" t="s">
        <v>23</v>
      </c>
      <c r="AQ8">
        <v>0.1</v>
      </c>
      <c r="AR8">
        <v>1</v>
      </c>
      <c r="AS8">
        <v>5</v>
      </c>
      <c r="AT8">
        <v>10</v>
      </c>
      <c r="AU8">
        <v>20</v>
      </c>
      <c r="AV8" s="6"/>
      <c r="AW8" s="6">
        <v>0.1</v>
      </c>
      <c r="AX8">
        <f t="shared" ref="AX8:BE8" si="1">AL8</f>
        <v>1</v>
      </c>
      <c r="AY8">
        <f t="shared" si="1"/>
        <v>5</v>
      </c>
      <c r="AZ8">
        <f t="shared" si="1"/>
        <v>10</v>
      </c>
      <c r="BA8">
        <f t="shared" si="1"/>
        <v>20</v>
      </c>
      <c r="BB8" t="str">
        <f t="shared" si="1"/>
        <v>control</v>
      </c>
      <c r="BC8">
        <f t="shared" si="1"/>
        <v>0.1</v>
      </c>
      <c r="BD8">
        <f t="shared" si="1"/>
        <v>1</v>
      </c>
      <c r="BE8">
        <f t="shared" si="1"/>
        <v>5</v>
      </c>
      <c r="BF8">
        <f>AT8</f>
        <v>10</v>
      </c>
      <c r="BG8">
        <f t="shared" ref="BG8" si="2">AU8</f>
        <v>20</v>
      </c>
    </row>
    <row r="9" spans="1:59" x14ac:dyDescent="0.45">
      <c r="B9" t="s">
        <v>2</v>
      </c>
      <c r="C9" s="34">
        <v>7.0284089999999994E-2</v>
      </c>
      <c r="D9" s="34">
        <v>7.2710419999999998E-2</v>
      </c>
      <c r="E9" s="34">
        <f>K9</f>
        <v>7.3738629999999999E-2</v>
      </c>
      <c r="F9" s="34">
        <v>7.9772789999999996E-2</v>
      </c>
      <c r="G9" s="34">
        <v>8.8453959999999998E-2</v>
      </c>
      <c r="H9" s="35">
        <v>8.0897930000000007E-2</v>
      </c>
      <c r="I9" s="34">
        <v>6.5705910000000006E-2</v>
      </c>
      <c r="J9" s="34">
        <v>7.1035219999999996E-2</v>
      </c>
      <c r="K9" s="34">
        <v>7.3738629999999999E-2</v>
      </c>
      <c r="L9" s="34">
        <v>8.0135380000000006E-2</v>
      </c>
      <c r="M9" s="34">
        <v>9.0427279999999999E-2</v>
      </c>
      <c r="O9" s="15">
        <f>U9</f>
        <v>72484.55901717559</v>
      </c>
      <c r="P9" s="15">
        <f t="shared" ref="P9:Y9" si="3">1050153.16*(D9)+3483.29</f>
        <v>79840.36732792719</v>
      </c>
      <c r="Q9" s="15">
        <f>W10</f>
        <v>77380.331042969192</v>
      </c>
      <c r="R9" s="15">
        <f t="shared" si="3"/>
        <v>87256.937500516389</v>
      </c>
      <c r="S9" s="15">
        <f t="shared" si="3"/>
        <v>96373.495608513578</v>
      </c>
      <c r="T9" s="16">
        <f t="shared" si="3"/>
        <v>88438.506826958794</v>
      </c>
      <c r="U9" s="15">
        <f t="shared" si="3"/>
        <v>72484.55901717559</v>
      </c>
      <c r="V9" s="15">
        <f t="shared" si="3"/>
        <v>78081.150754295188</v>
      </c>
      <c r="W9" s="15">
        <f t="shared" si="3"/>
        <v>80920.145308570791</v>
      </c>
      <c r="X9" s="15">
        <f t="shared" si="3"/>
        <v>87637.712534800798</v>
      </c>
      <c r="Y9" s="15">
        <f t="shared" si="3"/>
        <v>98445.783842204779</v>
      </c>
      <c r="Z9" s="42"/>
      <c r="AA9" s="112">
        <f>O9-O12</f>
        <v>9937.3683193847901</v>
      </c>
      <c r="AB9" s="112">
        <f t="shared" ref="AB9:AF11" si="4">P9-P12</f>
        <v>2357.6253487947979</v>
      </c>
      <c r="AC9" s="112">
        <f t="shared" si="4"/>
        <v>11342.147699985202</v>
      </c>
      <c r="AD9" s="112">
        <f t="shared" si="4"/>
        <v>20540.922298878795</v>
      </c>
      <c r="AE9" s="112">
        <f t="shared" si="4"/>
        <v>31383.060574793184</v>
      </c>
      <c r="AF9" s="107">
        <f t="shared" si="4"/>
        <v>28525.163263637594</v>
      </c>
      <c r="AG9" s="42"/>
      <c r="AH9" s="42"/>
      <c r="AI9" s="6"/>
      <c r="AJ9" s="7" t="str">
        <f>'Cu and Ca'!S14</f>
        <v>0 hrs</v>
      </c>
      <c r="AK9" s="42">
        <f>AVERAGE(O9:O11)-AVERAGE(O12:O14)</f>
        <v>12468.632992675055</v>
      </c>
      <c r="AL9" s="42">
        <f t="shared" ref="AL9:AO9" si="5">AVERAGE(P9:P11)-AVERAGE(P12:P14)</f>
        <v>18937.411934279982</v>
      </c>
      <c r="AM9" s="42">
        <f t="shared" si="5"/>
        <v>13219.751539854544</v>
      </c>
      <c r="AN9" s="42">
        <f t="shared" si="5"/>
        <v>19552.399127328674</v>
      </c>
      <c r="AO9" s="42">
        <f t="shared" si="5"/>
        <v>27173.269596174796</v>
      </c>
      <c r="AP9" s="42">
        <f t="shared" ref="AP9" si="6">AVERAGE(T9:T11)-AVERAGE(T12:T14)</f>
        <v>28076.481825517076</v>
      </c>
      <c r="AQ9" s="42">
        <f t="shared" ref="AQ9" si="7">AVERAGE(U9:U11)-AVERAGE(U12:U14)</f>
        <v>22382.915445092527</v>
      </c>
      <c r="AR9" s="42">
        <f t="shared" ref="AR9" si="8">AVERAGE(V9:V11)-AVERAGE(V12:V14)</f>
        <v>20102.34683466798</v>
      </c>
      <c r="AS9" s="42">
        <f t="shared" ref="AS9" si="9">AVERAGE(W9:W11)-AVERAGE(W12:W14)</f>
        <v>14812.179288104795</v>
      </c>
      <c r="AT9" s="42">
        <f t="shared" ref="AT9" si="10">AVERAGE(X9:X11)-AVERAGE(X12:X14)</f>
        <v>20897.347781893324</v>
      </c>
      <c r="AU9" s="42">
        <f t="shared" ref="AU9" si="11">AVERAGE(Y9:Y11)-AVERAGE(Y12:Y14)</f>
        <v>25836.120079078406</v>
      </c>
      <c r="AV9" s="42"/>
      <c r="AW9" s="53">
        <f t="shared" ref="AW9:BG9" si="12">STDEV(O9:O11)</f>
        <v>5111.1128425689467</v>
      </c>
      <c r="AX9" s="53">
        <f t="shared" si="12"/>
        <v>4418.0341131188588</v>
      </c>
      <c r="AY9" s="53">
        <f t="shared" si="12"/>
        <v>1189.9983394072317</v>
      </c>
      <c r="AZ9" s="53">
        <f t="shared" si="12"/>
        <v>3412.5412715672578</v>
      </c>
      <c r="BA9" s="53">
        <f t="shared" si="12"/>
        <v>2897.5345751761147</v>
      </c>
      <c r="BB9" s="53">
        <f t="shared" si="12"/>
        <v>438.81773709422163</v>
      </c>
      <c r="BC9" s="53">
        <f t="shared" si="12"/>
        <v>8016.4723381030326</v>
      </c>
      <c r="BD9" s="53">
        <f t="shared" si="12"/>
        <v>4240.3143944470903</v>
      </c>
      <c r="BE9" s="53">
        <f t="shared" si="12"/>
        <v>1893.6796353101495</v>
      </c>
      <c r="BF9" s="53">
        <f t="shared" si="12"/>
        <v>2562.6243170747061</v>
      </c>
      <c r="BG9" s="53">
        <f t="shared" si="12"/>
        <v>5523.3602823372612</v>
      </c>
    </row>
    <row r="10" spans="1:59" x14ac:dyDescent="0.45">
      <c r="B10" t="s">
        <v>3</v>
      </c>
      <c r="C10" s="34">
        <v>8.2513729999999993E-2</v>
      </c>
      <c r="D10" s="34">
        <v>7.7902620000000006E-2</v>
      </c>
      <c r="E10" s="34">
        <v>7.2553779999999998E-2</v>
      </c>
      <c r="F10" s="34">
        <v>7.8659800000000002E-2</v>
      </c>
      <c r="G10" s="34">
        <v>8.2973119999999997E-2</v>
      </c>
      <c r="H10" s="35">
        <v>8.1733630000000002E-2</v>
      </c>
      <c r="I10" s="34">
        <v>8.0426929999999994E-2</v>
      </c>
      <c r="J10" s="34">
        <v>7.2425859999999995E-2</v>
      </c>
      <c r="K10" s="34">
        <v>7.0367869999999999E-2</v>
      </c>
      <c r="L10" s="34">
        <v>7.9748840000000001E-2</v>
      </c>
      <c r="M10" s="34">
        <v>8.6197930000000006E-2</v>
      </c>
      <c r="O10" s="15">
        <f>O9</f>
        <v>72484.55901717559</v>
      </c>
      <c r="P10" s="15">
        <f t="shared" ref="P10:P14" si="13">1050153.16*(D10)+3483.29</f>
        <v>85292.972565279197</v>
      </c>
      <c r="Q10" s="15">
        <f t="shared" ref="Q10:Q14" si="14">1050153.16*(E10)+3483.29</f>
        <v>79675.87133694478</v>
      </c>
      <c r="R10" s="15">
        <f t="shared" ref="R10:R14" si="15">1050153.16*(F10)+3483.29</f>
        <v>86088.127534967993</v>
      </c>
      <c r="S10" s="15">
        <f t="shared" ref="S10:S14" si="16">1050153.16*(G10)+3483.29</f>
        <v>90617.774163059177</v>
      </c>
      <c r="T10" s="16">
        <f t="shared" ref="T10:T14" si="17">1050153.16*(H10)+3483.29</f>
        <v>89316.119822770794</v>
      </c>
      <c r="U10" s="15">
        <f t="shared" ref="U10:U14" si="18">1050153.16*(I10)+3483.29</f>
        <v>87943.884688598773</v>
      </c>
      <c r="V10" s="15">
        <f t="shared" ref="V10:V14" si="19">1050153.16*(J10)+3483.29</f>
        <v>79541.535744717577</v>
      </c>
      <c r="W10" s="15">
        <f t="shared" ref="W10:W14" si="20">1050153.16*(K10)+3483.29</f>
        <v>77380.331042969192</v>
      </c>
      <c r="X10" s="15">
        <f t="shared" ref="X10:X14" si="21">1050153.16*(L10)+3483.29</f>
        <v>87231.786332334392</v>
      </c>
      <c r="Y10" s="15">
        <f t="shared" ref="Y10:Y14" si="22">1050153.16*(M10)+3483.29</f>
        <v>94004.318574958786</v>
      </c>
      <c r="Z10" s="42"/>
      <c r="AA10" s="112">
        <f t="shared" ref="AA10:AA11" si="23">O10-O13</f>
        <v>8724.1893828264001</v>
      </c>
      <c r="AB10" s="112">
        <f t="shared" si="4"/>
        <v>26608.161177715599</v>
      </c>
      <c r="AC10" s="112">
        <f t="shared" si="4"/>
        <v>17860.731905458386</v>
      </c>
      <c r="AD10" s="112">
        <f t="shared" si="4"/>
        <v>20920.983229014397</v>
      </c>
      <c r="AE10" s="112">
        <f t="shared" si="4"/>
        <v>21797.798108424788</v>
      </c>
      <c r="AF10" s="107">
        <f t="shared" si="4"/>
        <v>27550.4636081836</v>
      </c>
      <c r="AG10" s="42"/>
      <c r="AH10" s="42"/>
      <c r="AI10" s="6"/>
      <c r="AJ10" s="7" t="str">
        <f>'Cu and Ca'!S15</f>
        <v>24 hrs</v>
      </c>
      <c r="AK10" s="42">
        <f>AVERAGE(O19:O21)-AVERAGE(O22:O24)</f>
        <v>37326.188852670661</v>
      </c>
      <c r="AL10" s="42">
        <f t="shared" ref="AL10:AU10" si="24">AVERAGE(P19:P21)-AVERAGE(P22:P24)</f>
        <v>44262.835530629338</v>
      </c>
      <c r="AM10" s="42">
        <f t="shared" si="24"/>
        <v>32422.362152139875</v>
      </c>
      <c r="AN10" s="42">
        <f t="shared" si="24"/>
        <v>54002.498515601997</v>
      </c>
      <c r="AO10" s="42">
        <f t="shared" si="24"/>
        <v>69145.483050127878</v>
      </c>
      <c r="AP10" s="42">
        <f t="shared" si="24"/>
        <v>81432.94712015026</v>
      </c>
      <c r="AQ10" s="42">
        <f t="shared" si="24"/>
        <v>50681.637683349865</v>
      </c>
      <c r="AR10" s="42">
        <f t="shared" si="24"/>
        <v>49747.697972545982</v>
      </c>
      <c r="AS10" s="42">
        <f t="shared" si="24"/>
        <v>34832.502159955737</v>
      </c>
      <c r="AT10" s="42">
        <f t="shared" si="24"/>
        <v>62903.026116545065</v>
      </c>
      <c r="AU10" s="42">
        <f t="shared" si="24"/>
        <v>69754.085311963732</v>
      </c>
      <c r="AV10" s="42"/>
      <c r="AW10" s="53">
        <f t="shared" ref="AW10:BG10" si="25">STDEV(O19:O21)</f>
        <v>24939.243196148058</v>
      </c>
      <c r="AX10" s="53">
        <f t="shared" si="25"/>
        <v>2149.8235553230006</v>
      </c>
      <c r="AY10" s="53">
        <f t="shared" si="25"/>
        <v>4272.8037600441958</v>
      </c>
      <c r="AZ10" s="53">
        <f t="shared" si="25"/>
        <v>9219.4505237309859</v>
      </c>
      <c r="BA10" s="53">
        <f t="shared" si="25"/>
        <v>7838.5481838488813</v>
      </c>
      <c r="BB10" s="53">
        <f t="shared" si="25"/>
        <v>17509.352814416961</v>
      </c>
      <c r="BC10" s="53">
        <f t="shared" si="25"/>
        <v>18832.851027030407</v>
      </c>
      <c r="BD10" s="53">
        <f t="shared" si="25"/>
        <v>8393.3619074420112</v>
      </c>
      <c r="BE10" s="53">
        <f t="shared" si="25"/>
        <v>2464.345314186482</v>
      </c>
      <c r="BF10" s="53">
        <f t="shared" si="25"/>
        <v>12194.326329961335</v>
      </c>
      <c r="BG10" s="53">
        <f t="shared" si="25"/>
        <v>6820.3934036279798</v>
      </c>
    </row>
    <row r="11" spans="1:59" x14ac:dyDescent="0.45">
      <c r="B11" t="s">
        <v>4</v>
      </c>
      <c r="C11" s="34">
        <v>7.413583E-2</v>
      </c>
      <c r="D11" s="34">
        <v>8.1040479999999998E-2</v>
      </c>
      <c r="E11" s="34">
        <v>7.8723749999999995E-2</v>
      </c>
      <c r="F11" s="34">
        <v>7.3671029999999998E-2</v>
      </c>
      <c r="G11" s="34">
        <v>8.6269499999999999E-2</v>
      </c>
      <c r="H11" s="35">
        <v>8.1320959999999998E-2</v>
      </c>
      <c r="I11" s="34">
        <v>7.6571449999999999E-2</v>
      </c>
      <c r="J11" s="34">
        <v>7.8619750000000002E-2</v>
      </c>
      <c r="K11" s="34">
        <v>7.0942610000000003E-2</v>
      </c>
      <c r="L11" s="34">
        <v>7.5728770000000001E-2</v>
      </c>
      <c r="M11" s="34">
        <v>7.9971509999999996E-2</v>
      </c>
      <c r="O11" s="15">
        <f t="shared" ref="O11:O14" si="26">1050153.16*(C11)+3483.29</f>
        <v>81337.266143722794</v>
      </c>
      <c r="P11" s="15">
        <f t="shared" si="13"/>
        <v>88588.206159916779</v>
      </c>
      <c r="Q11" s="15">
        <f>W11</f>
        <v>77983.896070147588</v>
      </c>
      <c r="R11" s="15">
        <f t="shared" si="15"/>
        <v>80849.154954954793</v>
      </c>
      <c r="S11" s="15">
        <f t="shared" si="16"/>
        <v>94079.478036619985</v>
      </c>
      <c r="T11" s="16">
        <f t="shared" si="17"/>
        <v>88882.753118233581</v>
      </c>
      <c r="U11" s="15">
        <f t="shared" si="18"/>
        <v>83895.040183281992</v>
      </c>
      <c r="V11" s="15">
        <f t="shared" si="19"/>
        <v>86046.068900909988</v>
      </c>
      <c r="W11" s="15">
        <f t="shared" si="20"/>
        <v>77983.896070147588</v>
      </c>
      <c r="X11" s="15">
        <f t="shared" si="21"/>
        <v>83010.097118413192</v>
      </c>
      <c r="Y11" s="15">
        <f t="shared" si="22"/>
        <v>87465.623936471588</v>
      </c>
      <c r="Z11" s="42"/>
      <c r="AA11" s="112">
        <f t="shared" si="23"/>
        <v>18744.341275813997</v>
      </c>
      <c r="AB11" s="112">
        <f t="shared" si="4"/>
        <v>27846.449276329586</v>
      </c>
      <c r="AC11" s="112">
        <f t="shared" si="4"/>
        <v>10456.37501412</v>
      </c>
      <c r="AD11" s="112">
        <f t="shared" si="4"/>
        <v>17195.2918540928</v>
      </c>
      <c r="AE11" s="112">
        <f t="shared" si="4"/>
        <v>28338.950105306401</v>
      </c>
      <c r="AF11" s="107">
        <f t="shared" si="4"/>
        <v>28153.81860472999</v>
      </c>
      <c r="AG11" s="42"/>
      <c r="AH11" s="42"/>
      <c r="AI11" s="6"/>
      <c r="AJ11" s="7" t="str">
        <f>'Cu and Ca'!S16</f>
        <v>48 hrs</v>
      </c>
      <c r="AK11" s="42">
        <f>AVERAGE(O29:O31)-AVERAGE(O32:O34)</f>
        <v>156287.1852659068</v>
      </c>
      <c r="AL11" s="42">
        <f t="shared" ref="AL11:AU11" si="27">AVERAGE(P29:P31)-AVERAGE(P32:P34)</f>
        <v>129654.90557061657</v>
      </c>
      <c r="AM11" s="42">
        <f t="shared" si="27"/>
        <v>122273.5715370559</v>
      </c>
      <c r="AN11" s="42">
        <f t="shared" si="27"/>
        <v>141245.82755318467</v>
      </c>
      <c r="AO11" s="42">
        <f t="shared" si="27"/>
        <v>186867.24272639543</v>
      </c>
      <c r="AP11" s="42">
        <f t="shared" si="27"/>
        <v>216191.04396770254</v>
      </c>
      <c r="AQ11" s="42">
        <f t="shared" si="27"/>
        <v>152562.85909009323</v>
      </c>
      <c r="AR11" s="42">
        <f t="shared" si="27"/>
        <v>136791.62392810787</v>
      </c>
      <c r="AS11" s="42">
        <f t="shared" si="27"/>
        <v>112021.43381000325</v>
      </c>
      <c r="AT11" s="42">
        <f t="shared" si="27"/>
        <v>174965.84646258387</v>
      </c>
      <c r="AU11" s="42">
        <f t="shared" si="27"/>
        <v>210033.5374237427</v>
      </c>
      <c r="AV11" s="6"/>
      <c r="AW11" s="53">
        <f>STDEV(O29:O31)</f>
        <v>30599.162102090162</v>
      </c>
      <c r="AX11" s="53">
        <f t="shared" ref="AX11:BG11" si="28">STDEV(P29:P31)</f>
        <v>17090.664767848441</v>
      </c>
      <c r="AY11" s="53">
        <f t="shared" si="28"/>
        <v>4928.5419167292812</v>
      </c>
      <c r="AZ11" s="53">
        <f t="shared" si="28"/>
        <v>25768.786353268621</v>
      </c>
      <c r="BA11" s="53">
        <f t="shared" si="28"/>
        <v>22039.353797452506</v>
      </c>
      <c r="BB11" s="53">
        <f t="shared" si="28"/>
        <v>41635.584693059442</v>
      </c>
      <c r="BC11" s="53">
        <f t="shared" si="28"/>
        <v>28124.983028569641</v>
      </c>
      <c r="BD11" s="53">
        <f t="shared" si="28"/>
        <v>31511.41156185095</v>
      </c>
      <c r="BE11" s="53">
        <f t="shared" si="28"/>
        <v>11545.604751421219</v>
      </c>
      <c r="BF11" s="53">
        <f t="shared" si="28"/>
        <v>35475.130714891842</v>
      </c>
      <c r="BG11" s="53">
        <f t="shared" si="28"/>
        <v>16107.097109571179</v>
      </c>
    </row>
    <row r="12" spans="1:59" x14ac:dyDescent="0.45">
      <c r="B12" t="s">
        <v>5</v>
      </c>
      <c r="C12" s="36">
        <v>5.6243130000000002E-2</v>
      </c>
      <c r="D12" s="36">
        <v>7.0465390000000003E-2</v>
      </c>
      <c r="E12" s="36">
        <v>5.95674E-2</v>
      </c>
      <c r="F12" s="36">
        <v>6.021286E-2</v>
      </c>
      <c r="G12" s="36">
        <v>5.8569690000000001E-2</v>
      </c>
      <c r="H12" s="37">
        <v>5.3735070000000003E-2</v>
      </c>
      <c r="I12" s="38">
        <v>5.1265089999999999E-2</v>
      </c>
      <c r="J12" s="38">
        <v>5.3712540000000003E-2</v>
      </c>
      <c r="K12" s="38">
        <v>5.6809930000000002E-2</v>
      </c>
      <c r="L12" s="38">
        <v>5.791193E-2</v>
      </c>
      <c r="M12" s="38">
        <v>5.961375E-2</v>
      </c>
      <c r="O12" s="17">
        <f t="shared" si="26"/>
        <v>62547.1906977908</v>
      </c>
      <c r="P12" s="17">
        <f t="shared" si="13"/>
        <v>77482.741979132392</v>
      </c>
      <c r="Q12" s="17">
        <f t="shared" si="14"/>
        <v>66038.18334298399</v>
      </c>
      <c r="R12" s="17">
        <f t="shared" si="15"/>
        <v>66716.015201637594</v>
      </c>
      <c r="S12" s="17">
        <f t="shared" si="16"/>
        <v>64990.435033720394</v>
      </c>
      <c r="T12" s="30">
        <f t="shared" si="17"/>
        <v>59913.343563321199</v>
      </c>
      <c r="U12" s="17">
        <f t="shared" si="18"/>
        <v>57319.486261184393</v>
      </c>
      <c r="V12" s="17">
        <f t="shared" si="19"/>
        <v>59889.683612626402</v>
      </c>
      <c r="W12" s="17">
        <f t="shared" si="20"/>
        <v>63142.417508878796</v>
      </c>
      <c r="X12" s="17">
        <f t="shared" si="21"/>
        <v>64299.686291198799</v>
      </c>
      <c r="Y12" s="17">
        <f t="shared" si="22"/>
        <v>66086.857941949987</v>
      </c>
      <c r="Z12" s="42"/>
      <c r="AA12" s="102"/>
      <c r="AB12" s="103"/>
      <c r="AC12" s="104"/>
      <c r="AD12" s="105"/>
      <c r="AE12" s="106"/>
      <c r="AF12" s="107"/>
      <c r="AG12" s="42"/>
      <c r="AH12" s="42"/>
      <c r="AI12" s="6"/>
      <c r="AJ12" s="7" t="str">
        <f>'Cu and Ca'!S17</f>
        <v>72 hrs</v>
      </c>
      <c r="AK12" s="42">
        <f>AVERAGE(O40:O42)-AVERAGE(O43:O45)</f>
        <v>292235.78474278247</v>
      </c>
      <c r="AL12" s="42">
        <f t="shared" ref="AL12:AU12" si="29">AVERAGE(P40:P42)-AVERAGE(P43:P45)</f>
        <v>297105.37294978672</v>
      </c>
      <c r="AM12" s="42">
        <f t="shared" si="29"/>
        <v>192345.62222280441</v>
      </c>
      <c r="AN12" s="42">
        <f t="shared" si="29"/>
        <v>300849.85506525129</v>
      </c>
      <c r="AO12" s="42">
        <f t="shared" si="29"/>
        <v>342317.35440897674</v>
      </c>
      <c r="AP12" s="42">
        <f t="shared" si="29"/>
        <v>408803.33858344681</v>
      </c>
      <c r="AQ12" s="42">
        <f t="shared" si="29"/>
        <v>253883.71176963946</v>
      </c>
      <c r="AR12" s="42">
        <f t="shared" si="29"/>
        <v>293062.54232156614</v>
      </c>
      <c r="AS12" s="42">
        <f t="shared" si="29"/>
        <v>258193.34080917906</v>
      </c>
      <c r="AT12" s="42">
        <f t="shared" si="29"/>
        <v>346226.09448070743</v>
      </c>
      <c r="AU12" s="42">
        <f t="shared" si="29"/>
        <v>403705.3245615898</v>
      </c>
      <c r="AV12" s="6"/>
      <c r="AW12" s="53">
        <f>STDEV(O40:O42)</f>
        <v>44943.772748482334</v>
      </c>
      <c r="AX12" s="53">
        <f t="shared" ref="AX12:BG12" si="30">STDEV(P40:P42)</f>
        <v>33948.279350650184</v>
      </c>
      <c r="AY12" s="53">
        <f t="shared" si="30"/>
        <v>5876.1060764822296</v>
      </c>
      <c r="AZ12" s="53">
        <f t="shared" si="30"/>
        <v>32597.387624608127</v>
      </c>
      <c r="BA12" s="53">
        <f t="shared" si="30"/>
        <v>53530.948870449727</v>
      </c>
      <c r="BB12" s="53">
        <f t="shared" si="30"/>
        <v>65221.410929598278</v>
      </c>
      <c r="BC12" s="53">
        <f t="shared" si="30"/>
        <v>64370.317358188826</v>
      </c>
      <c r="BD12" s="53">
        <f t="shared" si="30"/>
        <v>42442.99113731776</v>
      </c>
      <c r="BE12" s="53">
        <f t="shared" si="30"/>
        <v>27216.683459765314</v>
      </c>
      <c r="BF12" s="53">
        <f t="shared" si="30"/>
        <v>35192.287044707475</v>
      </c>
      <c r="BG12" s="53">
        <f t="shared" si="30"/>
        <v>30306.156171152386</v>
      </c>
    </row>
    <row r="13" spans="1:59" x14ac:dyDescent="0.45">
      <c r="B13" t="s">
        <v>6</v>
      </c>
      <c r="C13" s="36">
        <v>5.7398369999999997E-2</v>
      </c>
      <c r="D13" s="36">
        <v>5.2565210000000001E-2</v>
      </c>
      <c r="E13" s="36">
        <v>5.5546039999999998E-2</v>
      </c>
      <c r="F13" s="36">
        <v>5.8737959999999999E-2</v>
      </c>
      <c r="G13" s="36">
        <v>6.2216340000000002E-2</v>
      </c>
      <c r="H13" s="37">
        <v>5.549892E-2</v>
      </c>
      <c r="I13" s="38">
        <v>5.3359190000000001E-2</v>
      </c>
      <c r="J13" s="38">
        <v>5.5909769999999998E-2</v>
      </c>
      <c r="K13" s="38">
        <v>5.8059640000000003E-2</v>
      </c>
      <c r="L13" s="38">
        <v>5.945313E-2</v>
      </c>
      <c r="M13" s="38">
        <v>6.1474859999999999E-2</v>
      </c>
      <c r="O13" s="17">
        <f t="shared" si="26"/>
        <v>63760.36963434919</v>
      </c>
      <c r="P13" s="17">
        <f t="shared" si="13"/>
        <v>58684.811387563597</v>
      </c>
      <c r="Q13" s="17">
        <f t="shared" si="14"/>
        <v>61815.139431486394</v>
      </c>
      <c r="R13" s="17">
        <f t="shared" si="15"/>
        <v>65167.144305953596</v>
      </c>
      <c r="S13" s="17">
        <f t="shared" si="16"/>
        <v>68819.97605463439</v>
      </c>
      <c r="T13" s="30">
        <f t="shared" si="17"/>
        <v>61765.656214587194</v>
      </c>
      <c r="U13" s="17">
        <f t="shared" si="18"/>
        <v>59518.611993540399</v>
      </c>
      <c r="V13" s="17">
        <f t="shared" si="19"/>
        <v>62197.111640373194</v>
      </c>
      <c r="W13" s="17">
        <f t="shared" si="20"/>
        <v>64454.8044144624</v>
      </c>
      <c r="X13" s="17">
        <f t="shared" si="21"/>
        <v>65918.182341390799</v>
      </c>
      <c r="Y13" s="17">
        <f t="shared" si="22"/>
        <v>68041.308489557588</v>
      </c>
      <c r="Z13" s="42">
        <v>48</v>
      </c>
      <c r="AA13" s="102">
        <f>O8</f>
        <v>0.1</v>
      </c>
      <c r="AB13" s="103">
        <f t="shared" ref="AB13:AF13" si="31">P8</f>
        <v>1</v>
      </c>
      <c r="AC13" s="104">
        <f t="shared" si="31"/>
        <v>5</v>
      </c>
      <c r="AD13" s="105">
        <f t="shared" si="31"/>
        <v>10</v>
      </c>
      <c r="AE13" s="106">
        <f t="shared" si="31"/>
        <v>20</v>
      </c>
      <c r="AF13" s="107" t="str">
        <f t="shared" si="31"/>
        <v>Control</v>
      </c>
      <c r="AG13" s="42"/>
      <c r="AH13" s="42"/>
      <c r="AI13" s="6"/>
      <c r="AJ13" s="7" t="str">
        <f>'Cu and Ca'!S18</f>
        <v>96 hrs</v>
      </c>
      <c r="AK13" s="42">
        <f>AVERAGE(O51:O53)-AVERAGE(O54:O56)</f>
        <v>365102.04795155372</v>
      </c>
      <c r="AL13" s="42">
        <f t="shared" ref="AL13:AU13" si="32">AVERAGE(P51:P53)-AVERAGE(P54:P56)</f>
        <v>423691.06238937145</v>
      </c>
      <c r="AM13" s="42">
        <f t="shared" si="32"/>
        <v>287027.32261257787</v>
      </c>
      <c r="AN13" s="42">
        <f t="shared" si="32"/>
        <v>399882.70405000012</v>
      </c>
      <c r="AO13" s="42">
        <f t="shared" si="32"/>
        <v>451122.78167924337</v>
      </c>
      <c r="AP13" s="42">
        <f t="shared" si="32"/>
        <v>496103.00833806337</v>
      </c>
      <c r="AQ13" s="42">
        <f t="shared" si="32"/>
        <v>338066.14538972796</v>
      </c>
      <c r="AR13" s="42">
        <f t="shared" si="32"/>
        <v>388539.32066979673</v>
      </c>
      <c r="AS13" s="42">
        <f t="shared" si="32"/>
        <v>339722.37694346928</v>
      </c>
      <c r="AT13" s="42">
        <f t="shared" si="32"/>
        <v>476187.09519389027</v>
      </c>
      <c r="AU13" s="42">
        <f t="shared" si="32"/>
        <v>519680.42399550852</v>
      </c>
      <c r="AV13" s="42"/>
      <c r="AW13" s="42">
        <f>STDEV(O51:O53)</f>
        <v>100362.25169932756</v>
      </c>
      <c r="AX13" s="42">
        <f t="shared" ref="AX13:BG13" si="33">STDEV(P51:P53)</f>
        <v>35666.210169093029</v>
      </c>
      <c r="AY13" s="42">
        <f t="shared" si="33"/>
        <v>34565.920327157262</v>
      </c>
      <c r="AZ13" s="42">
        <f t="shared" si="33"/>
        <v>18382.848793219804</v>
      </c>
      <c r="BA13" s="42">
        <f t="shared" si="33"/>
        <v>39203.866099953622</v>
      </c>
      <c r="BB13" s="42">
        <f t="shared" si="33"/>
        <v>76447.828592137797</v>
      </c>
      <c r="BC13" s="42">
        <f t="shared" si="33"/>
        <v>108747.14872887405</v>
      </c>
      <c r="BD13" s="42">
        <f t="shared" si="33"/>
        <v>47834.685794777055</v>
      </c>
      <c r="BE13" s="42">
        <f t="shared" si="33"/>
        <v>53583.698861755009</v>
      </c>
      <c r="BF13" s="42">
        <f t="shared" si="33"/>
        <v>72593.646214730878</v>
      </c>
      <c r="BG13" s="42">
        <f t="shared" si="33"/>
        <v>21421.025655067129</v>
      </c>
    </row>
    <row r="14" spans="1:59" x14ac:dyDescent="0.45">
      <c r="B14" t="s">
        <v>7</v>
      </c>
      <c r="C14" s="36">
        <v>5.6286679999999999E-2</v>
      </c>
      <c r="D14" s="36">
        <v>5.4523919999999997E-2</v>
      </c>
      <c r="E14" s="36">
        <v>6.0985610000000003E-2</v>
      </c>
      <c r="F14" s="36">
        <v>5.7296949999999999E-2</v>
      </c>
      <c r="G14" s="36">
        <v>5.9283959999999997E-2</v>
      </c>
      <c r="H14" s="37">
        <v>5.4511709999999998E-2</v>
      </c>
      <c r="I14" s="38">
        <v>5.4138150000000003E-2</v>
      </c>
      <c r="J14" s="38">
        <v>5.5031620000000003E-2</v>
      </c>
      <c r="K14" s="38">
        <v>5.7865199999999999E-2</v>
      </c>
      <c r="L14" s="38">
        <v>5.854993E-2</v>
      </c>
      <c r="M14" s="38">
        <v>6.1701390000000002E-2</v>
      </c>
      <c r="O14" s="17">
        <f t="shared" si="26"/>
        <v>62592.924867908798</v>
      </c>
      <c r="P14" s="17">
        <f t="shared" si="13"/>
        <v>60741.756883587193</v>
      </c>
      <c r="Q14" s="17">
        <f t="shared" si="14"/>
        <v>67527.521056027588</v>
      </c>
      <c r="R14" s="17">
        <f t="shared" si="15"/>
        <v>63653.863100861992</v>
      </c>
      <c r="S14" s="17">
        <f t="shared" si="16"/>
        <v>65740.527931313583</v>
      </c>
      <c r="T14" s="30">
        <f t="shared" si="17"/>
        <v>60728.934513503591</v>
      </c>
      <c r="U14" s="17">
        <f t="shared" si="18"/>
        <v>60336.639299053997</v>
      </c>
      <c r="V14" s="17">
        <f t="shared" si="19"/>
        <v>61274.919642919202</v>
      </c>
      <c r="W14" s="17">
        <f t="shared" si="20"/>
        <v>64250.612634031997</v>
      </c>
      <c r="X14" s="17">
        <f t="shared" si="21"/>
        <v>64969.684007278796</v>
      </c>
      <c r="Y14" s="17">
        <f t="shared" si="22"/>
        <v>68279.199684892388</v>
      </c>
      <c r="Z14" s="42"/>
      <c r="AA14" s="112">
        <f>O19-O22</f>
        <v>9715.712491903585</v>
      </c>
      <c r="AB14" s="112">
        <f>P19-P22</f>
        <v>34855.25547842239</v>
      </c>
      <c r="AC14" s="112">
        <f t="shared" ref="AC14:AF14" si="34">Q19-Q22</f>
        <v>37970.083261703592</v>
      </c>
      <c r="AD14" s="112">
        <f t="shared" si="34"/>
        <v>61073.767827651609</v>
      </c>
      <c r="AE14" s="112">
        <f t="shared" si="34"/>
        <v>78267.053889208808</v>
      </c>
      <c r="AF14" s="107">
        <f t="shared" si="34"/>
        <v>82753.990788282812</v>
      </c>
      <c r="AG14" s="42"/>
      <c r="AH14" s="42"/>
      <c r="AI14" s="6"/>
      <c r="AV14" s="6"/>
      <c r="AW14" s="6"/>
    </row>
    <row r="15" spans="1:59" x14ac:dyDescent="0.45"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Z15" s="6"/>
      <c r="AA15" s="112">
        <f>O20-O23</f>
        <v>58963.243517404801</v>
      </c>
      <c r="AB15" s="112">
        <f>P20-P23</f>
        <v>47356.845777768802</v>
      </c>
      <c r="AC15" s="112">
        <f t="shared" ref="AC15:AC16" si="35">Q20-Q23</f>
        <v>27232.592748183204</v>
      </c>
      <c r="AD15" s="112">
        <f t="shared" ref="AD15:AD16" si="36">R20-R23</f>
        <v>55185.04448448318</v>
      </c>
      <c r="AE15" s="112">
        <f t="shared" ref="AE15:AE16" si="37">S20-S23</f>
        <v>60433.77298735283</v>
      </c>
      <c r="AF15" s="107">
        <f t="shared" ref="AF15:AF16" si="38">T20-T23</f>
        <v>98859.8117480652</v>
      </c>
      <c r="AG15" s="6"/>
      <c r="AH15" s="6"/>
      <c r="AI15" s="6"/>
      <c r="AV15" s="6"/>
      <c r="AW15" s="6"/>
    </row>
    <row r="16" spans="1:59" x14ac:dyDescent="0.45">
      <c r="A16" t="s">
        <v>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Z16" s="6"/>
      <c r="AA16" s="112">
        <f t="shared" ref="AA16" si="39">O21-O24</f>
        <v>43299.610548703582</v>
      </c>
      <c r="AB16" s="112">
        <f>P21-P24</f>
        <v>50576.405335696792</v>
      </c>
      <c r="AC16" s="112">
        <f t="shared" si="35"/>
        <v>32064.410446532798</v>
      </c>
      <c r="AD16" s="112">
        <f t="shared" si="36"/>
        <v>45748.683234671189</v>
      </c>
      <c r="AE16" s="112">
        <f t="shared" si="37"/>
        <v>68735.622273822009</v>
      </c>
      <c r="AF16" s="107">
        <f t="shared" si="38"/>
        <v>62685.038824102812</v>
      </c>
      <c r="AG16" s="6"/>
      <c r="AH16" s="6"/>
      <c r="AI16" s="6"/>
      <c r="AV16" s="6"/>
      <c r="AW16" s="6"/>
    </row>
    <row r="17" spans="1:53" x14ac:dyDescent="0.45">
      <c r="B17" t="s">
        <v>0</v>
      </c>
      <c r="C17" s="39">
        <v>560</v>
      </c>
      <c r="D17" s="39" t="s">
        <v>1</v>
      </c>
      <c r="E17" s="39"/>
      <c r="F17" s="39"/>
      <c r="G17" s="39"/>
      <c r="H17" s="39"/>
      <c r="I17" s="39"/>
      <c r="J17" s="39"/>
      <c r="K17" s="39"/>
      <c r="L17" s="39"/>
      <c r="M17" s="39"/>
      <c r="Z17" s="6"/>
      <c r="AA17" s="102"/>
      <c r="AB17" s="103"/>
      <c r="AC17" s="104"/>
      <c r="AD17" s="105"/>
      <c r="AE17" s="106"/>
      <c r="AF17" s="107"/>
      <c r="AG17" s="6"/>
      <c r="AH17" s="6"/>
      <c r="AI17" s="6"/>
      <c r="AV17" s="6"/>
      <c r="AW17" s="6"/>
      <c r="AX17" s="6"/>
    </row>
    <row r="18" spans="1:53" x14ac:dyDescent="0.45">
      <c r="C18" s="14">
        <f>C8</f>
        <v>0.1</v>
      </c>
      <c r="D18" s="14">
        <f t="shared" ref="D18:M18" si="40">D8</f>
        <v>1</v>
      </c>
      <c r="E18" s="14">
        <f t="shared" si="40"/>
        <v>5</v>
      </c>
      <c r="F18" s="14">
        <f t="shared" si="40"/>
        <v>10</v>
      </c>
      <c r="G18" s="14">
        <f t="shared" si="40"/>
        <v>20</v>
      </c>
      <c r="H18" s="14" t="str">
        <f t="shared" si="40"/>
        <v>control</v>
      </c>
      <c r="I18" s="14">
        <f t="shared" si="40"/>
        <v>0.1</v>
      </c>
      <c r="J18" s="14">
        <f t="shared" si="40"/>
        <v>1</v>
      </c>
      <c r="K18" s="14">
        <f t="shared" si="40"/>
        <v>5</v>
      </c>
      <c r="L18" s="14">
        <f t="shared" si="40"/>
        <v>10</v>
      </c>
      <c r="M18" s="14">
        <f t="shared" si="40"/>
        <v>20</v>
      </c>
      <c r="O18" s="14">
        <f>O8</f>
        <v>0.1</v>
      </c>
      <c r="P18" s="14">
        <f t="shared" ref="P18:Y18" si="41">P8</f>
        <v>1</v>
      </c>
      <c r="Q18" s="14">
        <f t="shared" si="41"/>
        <v>5</v>
      </c>
      <c r="R18" s="14">
        <f t="shared" si="41"/>
        <v>10</v>
      </c>
      <c r="S18" s="14">
        <f t="shared" si="41"/>
        <v>20</v>
      </c>
      <c r="T18" s="14" t="str">
        <f t="shared" si="41"/>
        <v>Control</v>
      </c>
      <c r="U18" s="14">
        <f t="shared" si="41"/>
        <v>0.1</v>
      </c>
      <c r="V18" s="14">
        <f t="shared" si="41"/>
        <v>1</v>
      </c>
      <c r="W18" s="14">
        <f t="shared" si="41"/>
        <v>5</v>
      </c>
      <c r="X18" s="14">
        <f t="shared" si="41"/>
        <v>10</v>
      </c>
      <c r="Y18" s="14">
        <f t="shared" si="41"/>
        <v>20</v>
      </c>
      <c r="Z18" s="42">
        <v>72</v>
      </c>
      <c r="AA18" s="102">
        <f>O28</f>
        <v>0.1</v>
      </c>
      <c r="AB18" s="103">
        <f t="shared" ref="AB18:AF18" si="42">P28</f>
        <v>1</v>
      </c>
      <c r="AC18" s="104">
        <f t="shared" si="42"/>
        <v>5</v>
      </c>
      <c r="AD18" s="105">
        <f t="shared" si="42"/>
        <v>10</v>
      </c>
      <c r="AE18" s="106">
        <f t="shared" si="42"/>
        <v>20</v>
      </c>
      <c r="AF18" s="107" t="str">
        <f t="shared" si="42"/>
        <v>Control</v>
      </c>
      <c r="AG18" s="42"/>
      <c r="AH18" s="42"/>
      <c r="AI18" s="6"/>
      <c r="AW18" s="6"/>
      <c r="AX18" s="6"/>
    </row>
    <row r="19" spans="1:53" x14ac:dyDescent="0.45">
      <c r="B19" t="s">
        <v>2</v>
      </c>
      <c r="C19" s="34">
        <v>7.3464539999999995E-2</v>
      </c>
      <c r="D19" s="34">
        <v>0.1055347</v>
      </c>
      <c r="E19" s="34">
        <v>8.4974480000000005E-2</v>
      </c>
      <c r="F19" s="34">
        <v>0.1276446</v>
      </c>
      <c r="G19" s="34">
        <v>0.1417921</v>
      </c>
      <c r="H19" s="35">
        <v>0.1403877</v>
      </c>
      <c r="I19" s="34">
        <v>9.3605649999999999E-2</v>
      </c>
      <c r="J19" s="34">
        <v>0.1183471</v>
      </c>
      <c r="K19" s="34">
        <v>0.1011774</v>
      </c>
      <c r="L19" s="34">
        <v>0.1427206</v>
      </c>
      <c r="M19" s="34">
        <v>0.14748510000000001</v>
      </c>
      <c r="O19" s="8">
        <f>1050153.16*(C19)+3483.29</f>
        <v>80632.308828946378</v>
      </c>
      <c r="P19" s="8">
        <f t="shared" ref="P19:Y19" si="43">1050153.16*(D19)+3483.29</f>
        <v>114310.88869465198</v>
      </c>
      <c r="Q19" s="8">
        <f>W19</f>
        <v>109735.05633058399</v>
      </c>
      <c r="R19" s="8">
        <f t="shared" si="43"/>
        <v>137529.67004693599</v>
      </c>
      <c r="S19" s="8">
        <f t="shared" si="43"/>
        <v>152386.711878036</v>
      </c>
      <c r="T19" s="18">
        <f t="shared" si="43"/>
        <v>150911.87678013201</v>
      </c>
      <c r="U19" s="8">
        <f t="shared" si="43"/>
        <v>101783.55914135398</v>
      </c>
      <c r="V19" s="8">
        <f t="shared" si="43"/>
        <v>127765.87104183598</v>
      </c>
      <c r="W19" s="8">
        <f t="shared" si="43"/>
        <v>109735.05633058399</v>
      </c>
      <c r="X19" s="8">
        <f t="shared" si="43"/>
        <v>153361.77908709599</v>
      </c>
      <c r="Y19" s="8">
        <f t="shared" si="43"/>
        <v>158365.23381791601</v>
      </c>
      <c r="Z19" s="9"/>
      <c r="AA19" s="112">
        <f>O29-O32</f>
        <v>165504.89412627521</v>
      </c>
      <c r="AB19" s="110">
        <f t="shared" ref="AB19:AF19" si="44">P29-P32</f>
        <v>101535.55999361881</v>
      </c>
      <c r="AC19" s="110">
        <f t="shared" si="44"/>
        <v>124825.65724699841</v>
      </c>
      <c r="AD19" s="112">
        <f t="shared" si="44"/>
        <v>138991.7403049448</v>
      </c>
      <c r="AE19" s="112">
        <f t="shared" si="44"/>
        <v>214258.84266504474</v>
      </c>
      <c r="AF19" s="107">
        <f t="shared" si="44"/>
        <v>230252.67529184479</v>
      </c>
      <c r="AG19" s="9"/>
      <c r="AH19" s="9"/>
      <c r="AW19" s="6"/>
      <c r="AX19" s="6"/>
    </row>
    <row r="20" spans="1:53" x14ac:dyDescent="0.45">
      <c r="B20" t="s">
        <v>3</v>
      </c>
      <c r="C20" s="34">
        <v>0.1203163</v>
      </c>
      <c r="D20" s="34">
        <v>0.1054679</v>
      </c>
      <c r="E20" s="34">
        <v>9.3909279999999998E-2</v>
      </c>
      <c r="F20" s="34">
        <v>0.11771139999999999</v>
      </c>
      <c r="G20" s="34">
        <v>0.12705230000000001</v>
      </c>
      <c r="H20" s="35">
        <v>0.15942899999999999</v>
      </c>
      <c r="I20" s="34">
        <v>0.1293822</v>
      </c>
      <c r="J20" s="34">
        <v>0.10236870000000001</v>
      </c>
      <c r="K20" s="34">
        <v>0.1049896</v>
      </c>
      <c r="L20" s="34">
        <v>0.1298415</v>
      </c>
      <c r="M20" s="34">
        <v>0.1346398</v>
      </c>
      <c r="O20" s="8">
        <f t="shared" ref="O20:O24" si="45">1050153.16*(C20)+3483.29</f>
        <v>129833.83264450799</v>
      </c>
      <c r="P20" s="8">
        <f t="shared" ref="P20:P24" si="46">1050153.16*(D20)+3483.29</f>
        <v>114240.73846356399</v>
      </c>
      <c r="Q20" s="8">
        <f t="shared" ref="Q20:Q24" si="47">1050153.16*(E20)+3483.29</f>
        <v>102102.41714532478</v>
      </c>
      <c r="R20" s="8">
        <f t="shared" ref="R20:R24" si="48">1050153.16*(F20)+3483.29</f>
        <v>127098.28867802398</v>
      </c>
      <c r="S20" s="8">
        <f t="shared" ref="S20:S24" si="49">1050153.16*(G20)+3483.29</f>
        <v>136907.66433026802</v>
      </c>
      <c r="T20" s="18">
        <f t="shared" ref="T20:T24" si="50">1050153.16*(H20)+3483.29</f>
        <v>170908.15814563999</v>
      </c>
      <c r="U20" s="8">
        <f t="shared" ref="U20:U24" si="51">1050153.16*(I20)+3483.29</f>
        <v>139354.41617775199</v>
      </c>
      <c r="V20" s="8">
        <f t="shared" ref="V20:V24" si="52">1050153.16*(J20)+3483.29</f>
        <v>110986.10379009199</v>
      </c>
      <c r="W20" s="8">
        <f t="shared" ref="W20:W24" si="53">1050153.16*(K20)+3483.29</f>
        <v>113738.45020713599</v>
      </c>
      <c r="X20" s="8">
        <f t="shared" ref="X20:X24" si="54">1050153.16*(L20)+3483.29</f>
        <v>139836.75152413998</v>
      </c>
      <c r="Y20" s="8">
        <f t="shared" ref="Y20:Y24" si="55">1050153.16*(M20)+3483.29</f>
        <v>144875.70143176802</v>
      </c>
      <c r="Z20" s="9"/>
      <c r="AA20" s="112">
        <f t="shared" ref="AA20:AA21" si="56">O30-O33</f>
        <v>179768.420895938</v>
      </c>
      <c r="AB20" s="110">
        <f t="shared" ref="AB20:AB21" si="57">P30-P33</f>
        <v>142592.76799824281</v>
      </c>
      <c r="AC20" s="110">
        <f t="shared" ref="AC20:AC21" si="58">Q30-Q33</f>
        <v>119661.70760873561</v>
      </c>
      <c r="AD20" s="112">
        <f t="shared" ref="AD20:AD21" si="59">R30-R33</f>
        <v>168045.06759887282</v>
      </c>
      <c r="AE20" s="112">
        <f t="shared" ref="AE20:AE21" si="60">S30-S33</f>
        <v>169534.65734867481</v>
      </c>
      <c r="AF20" s="107">
        <f t="shared" ref="AF20:AF21" si="61">T30-T33</f>
        <v>247651.38181302955</v>
      </c>
      <c r="AG20" s="9"/>
      <c r="AH20" s="9"/>
      <c r="AW20" s="6"/>
      <c r="AX20" s="6"/>
    </row>
    <row r="21" spans="1:53" x14ac:dyDescent="0.45">
      <c r="B21" t="s">
        <v>4</v>
      </c>
      <c r="C21" s="34">
        <v>0.10364429999999999</v>
      </c>
      <c r="D21" s="34">
        <v>0.10904659999999999</v>
      </c>
      <c r="E21" s="34">
        <v>9.1113710000000001E-2</v>
      </c>
      <c r="F21" s="34">
        <v>0.1101393</v>
      </c>
      <c r="G21" s="34">
        <v>0.1364707</v>
      </c>
      <c r="H21" s="35">
        <v>0.1262007</v>
      </c>
      <c r="I21" s="34">
        <v>0.109291</v>
      </c>
      <c r="J21" s="34">
        <v>0.1107564</v>
      </c>
      <c r="K21" s="34">
        <v>0.1007127</v>
      </c>
      <c r="L21" s="34">
        <v>0.1195446</v>
      </c>
      <c r="M21" s="34">
        <v>0.13939190000000001</v>
      </c>
      <c r="O21" s="8">
        <f t="shared" si="45"/>
        <v>112325.67916098797</v>
      </c>
      <c r="P21" s="8">
        <f t="shared" si="46"/>
        <v>117998.92157725598</v>
      </c>
      <c r="Q21" s="8">
        <f>W21</f>
        <v>109247.05015713199</v>
      </c>
      <c r="R21" s="8">
        <f t="shared" si="48"/>
        <v>119146.42393518798</v>
      </c>
      <c r="S21" s="8">
        <f t="shared" si="49"/>
        <v>146798.426852412</v>
      </c>
      <c r="T21" s="18">
        <f t="shared" si="50"/>
        <v>136013.353899212</v>
      </c>
      <c r="U21" s="8">
        <f t="shared" si="51"/>
        <v>118255.57900955998</v>
      </c>
      <c r="V21" s="8">
        <f t="shared" si="52"/>
        <v>119794.47345022399</v>
      </c>
      <c r="W21" s="8">
        <f t="shared" si="53"/>
        <v>109247.05015713199</v>
      </c>
      <c r="X21" s="8">
        <f t="shared" si="54"/>
        <v>129023.42945093599</v>
      </c>
      <c r="Y21" s="8">
        <f t="shared" si="55"/>
        <v>149866.134263404</v>
      </c>
      <c r="Z21" s="9"/>
      <c r="AA21" s="112">
        <f t="shared" si="56"/>
        <v>123588.24077550721</v>
      </c>
      <c r="AB21" s="110">
        <f t="shared" si="57"/>
        <v>144836.388719988</v>
      </c>
      <c r="AC21" s="110">
        <f t="shared" si="58"/>
        <v>122333.34975543362</v>
      </c>
      <c r="AD21" s="112">
        <f t="shared" si="59"/>
        <v>116700.6747557364</v>
      </c>
      <c r="AE21" s="112">
        <f t="shared" si="60"/>
        <v>176808.2281654668</v>
      </c>
      <c r="AF21" s="107">
        <f t="shared" si="61"/>
        <v>170669.07479823317</v>
      </c>
      <c r="AG21" s="9"/>
      <c r="AH21" s="9"/>
    </row>
    <row r="22" spans="1:53" x14ac:dyDescent="0.45">
      <c r="B22" t="s">
        <v>5</v>
      </c>
      <c r="C22" s="36">
        <v>6.4212829999999999E-2</v>
      </c>
      <c r="D22" s="36">
        <v>7.2344060000000002E-2</v>
      </c>
      <c r="E22" s="36">
        <v>6.5020690000000006E-2</v>
      </c>
      <c r="F22" s="36">
        <v>6.9487590000000002E-2</v>
      </c>
      <c r="G22" s="36">
        <v>6.7262920000000004E-2</v>
      </c>
      <c r="H22" s="37">
        <v>6.1585870000000001E-2</v>
      </c>
      <c r="I22" s="36">
        <v>5.9945890000000002E-2</v>
      </c>
      <c r="J22" s="36">
        <v>6.0994390000000002E-2</v>
      </c>
      <c r="K22" s="36">
        <v>6.5847649999999994E-2</v>
      </c>
      <c r="L22" s="36">
        <v>6.9673959999999993E-2</v>
      </c>
      <c r="M22" s="36">
        <v>7.2515700000000002E-2</v>
      </c>
      <c r="O22" s="40">
        <f t="shared" si="45"/>
        <v>70916.596337042793</v>
      </c>
      <c r="P22" s="40">
        <f t="shared" si="46"/>
        <v>79455.633216229588</v>
      </c>
      <c r="Q22" s="40">
        <f t="shared" si="47"/>
        <v>71764.973068880397</v>
      </c>
      <c r="R22" s="40">
        <f t="shared" si="48"/>
        <v>76455.902219284384</v>
      </c>
      <c r="S22" s="40">
        <f t="shared" si="49"/>
        <v>74119.657988827195</v>
      </c>
      <c r="T22" s="41">
        <f t="shared" si="50"/>
        <v>68157.885991849194</v>
      </c>
      <c r="U22" s="40">
        <f t="shared" si="51"/>
        <v>66435.655812512399</v>
      </c>
      <c r="V22" s="40">
        <f t="shared" si="52"/>
        <v>67536.7414007724</v>
      </c>
      <c r="W22" s="40">
        <f t="shared" si="53"/>
        <v>72633.407726073987</v>
      </c>
      <c r="X22" s="40">
        <f t="shared" si="54"/>
        <v>76651.619263713583</v>
      </c>
      <c r="Y22" s="40">
        <f t="shared" si="55"/>
        <v>79635.881504611985</v>
      </c>
      <c r="Z22" s="9"/>
      <c r="AA22" s="102"/>
      <c r="AB22" s="103"/>
      <c r="AC22" s="104"/>
      <c r="AD22" s="105"/>
      <c r="AE22" s="106"/>
      <c r="AF22" s="107"/>
      <c r="AG22" s="9"/>
      <c r="AH22" s="9"/>
      <c r="BA22" s="1"/>
    </row>
    <row r="23" spans="1:53" x14ac:dyDescent="0.45">
      <c r="B23" t="s">
        <v>6</v>
      </c>
      <c r="C23" s="36">
        <v>6.4169019999999993E-2</v>
      </c>
      <c r="D23" s="36">
        <v>6.0372719999999998E-2</v>
      </c>
      <c r="E23" s="36">
        <v>6.7977259999999998E-2</v>
      </c>
      <c r="F23" s="36">
        <v>6.5161880000000005E-2</v>
      </c>
      <c r="G23" s="36">
        <v>6.9504720000000006E-2</v>
      </c>
      <c r="H23" s="37">
        <v>6.5290529999999999E-2</v>
      </c>
      <c r="I23" s="36">
        <v>6.2312840000000001E-2</v>
      </c>
      <c r="J23" s="36">
        <v>6.5813730000000001E-2</v>
      </c>
      <c r="K23" s="36">
        <v>6.8575209999999998E-2</v>
      </c>
      <c r="L23" s="36">
        <v>7.3710869999999998E-2</v>
      </c>
      <c r="M23" s="36">
        <v>7.5066610000000006E-2</v>
      </c>
      <c r="O23" s="40">
        <f t="shared" si="45"/>
        <v>70870.589127103187</v>
      </c>
      <c r="P23" s="40">
        <f t="shared" si="46"/>
        <v>66883.892685795188</v>
      </c>
      <c r="Q23" s="40">
        <f t="shared" si="47"/>
        <v>74869.82439714158</v>
      </c>
      <c r="R23" s="40">
        <f t="shared" si="48"/>
        <v>71913.244193540799</v>
      </c>
      <c r="S23" s="40">
        <f t="shared" si="49"/>
        <v>76473.891342915187</v>
      </c>
      <c r="T23" s="41">
        <f t="shared" si="50"/>
        <v>72048.346397574787</v>
      </c>
      <c r="U23" s="40">
        <f t="shared" si="51"/>
        <v>68921.315834574387</v>
      </c>
      <c r="V23" s="40">
        <f t="shared" si="52"/>
        <v>72597.786530886791</v>
      </c>
      <c r="W23" s="40">
        <f t="shared" si="53"/>
        <v>75497.763479163579</v>
      </c>
      <c r="X23" s="40">
        <f t="shared" si="54"/>
        <v>80890.993056849184</v>
      </c>
      <c r="Y23" s="40">
        <f t="shared" si="55"/>
        <v>82314.727701987591</v>
      </c>
      <c r="Z23" s="9">
        <v>96</v>
      </c>
      <c r="AA23" s="102">
        <f>O28</f>
        <v>0.1</v>
      </c>
      <c r="AB23" s="103">
        <f t="shared" ref="AB23:AF23" si="62">P28</f>
        <v>1</v>
      </c>
      <c r="AC23" s="104">
        <f t="shared" si="62"/>
        <v>5</v>
      </c>
      <c r="AD23" s="105">
        <f t="shared" si="62"/>
        <v>10</v>
      </c>
      <c r="AE23" s="106">
        <f t="shared" si="62"/>
        <v>20</v>
      </c>
      <c r="AF23" s="107" t="str">
        <f t="shared" si="62"/>
        <v>Control</v>
      </c>
      <c r="AG23" s="9"/>
      <c r="AH23" s="9"/>
    </row>
    <row r="24" spans="1:53" x14ac:dyDescent="0.45">
      <c r="B24" t="s">
        <v>7</v>
      </c>
      <c r="C24" s="36">
        <v>6.2412589999999997E-2</v>
      </c>
      <c r="D24" s="36">
        <v>6.0885620000000001E-2</v>
      </c>
      <c r="E24" s="36">
        <v>7.0179619999999998E-2</v>
      </c>
      <c r="F24" s="36">
        <v>6.6575480000000006E-2</v>
      </c>
      <c r="G24" s="36">
        <v>7.1017750000000004E-2</v>
      </c>
      <c r="H24" s="37">
        <v>6.6509369999999998E-2</v>
      </c>
      <c r="I24" s="36">
        <v>6.5236559999999999E-2</v>
      </c>
      <c r="J24" s="36">
        <v>6.2548530000000005E-2</v>
      </c>
      <c r="K24" s="36">
        <v>7.2949920000000001E-2</v>
      </c>
      <c r="L24" s="36">
        <v>6.9025149999999993E-2</v>
      </c>
      <c r="M24" s="36">
        <v>7.4666170000000004E-2</v>
      </c>
      <c r="O24" s="40">
        <f t="shared" si="45"/>
        <v>69026.068612284391</v>
      </c>
      <c r="P24" s="40">
        <f t="shared" si="46"/>
        <v>67422.516241559191</v>
      </c>
      <c r="Q24" s="40">
        <f t="shared" si="47"/>
        <v>77182.639710599193</v>
      </c>
      <c r="R24" s="40">
        <f t="shared" si="48"/>
        <v>73397.740700516792</v>
      </c>
      <c r="S24" s="40">
        <f t="shared" si="49"/>
        <v>78062.804578589989</v>
      </c>
      <c r="T24" s="41">
        <f t="shared" si="50"/>
        <v>73328.315075109189</v>
      </c>
      <c r="U24" s="40">
        <f t="shared" si="51"/>
        <v>71991.669631529585</v>
      </c>
      <c r="V24" s="40">
        <f t="shared" si="52"/>
        <v>69168.826432854796</v>
      </c>
      <c r="W24" s="40">
        <f t="shared" si="53"/>
        <v>80091.879009747194</v>
      </c>
      <c r="X24" s="40">
        <f t="shared" si="54"/>
        <v>75970.269391973983</v>
      </c>
      <c r="Y24" s="40">
        <f t="shared" si="55"/>
        <v>81894.204370597188</v>
      </c>
      <c r="Z24" s="9"/>
      <c r="AA24" s="110">
        <f>O40-O43</f>
        <v>237860.44685027516</v>
      </c>
      <c r="AB24" s="110">
        <f t="shared" ref="AB24:AF24" si="63">P40-P43</f>
        <v>250850.96745785436</v>
      </c>
      <c r="AC24" s="110">
        <f t="shared" si="63"/>
        <v>188666.06407620155</v>
      </c>
      <c r="AD24" s="110">
        <f t="shared" si="63"/>
        <v>275914.92041991639</v>
      </c>
      <c r="AE24" s="112">
        <f t="shared" si="63"/>
        <v>397423.95245240798</v>
      </c>
      <c r="AF24" s="107">
        <f t="shared" si="63"/>
        <v>472890.15335011244</v>
      </c>
      <c r="AG24" s="9"/>
      <c r="AH24" s="9"/>
    </row>
    <row r="25" spans="1:53" x14ac:dyDescent="0.45">
      <c r="Z25" s="6"/>
      <c r="AA25" s="110">
        <f t="shared" ref="AA25:AA26" si="64">O41-O44</f>
        <v>316449.30967383436</v>
      </c>
      <c r="AB25" s="110">
        <f t="shared" ref="AB25:AB26" si="65">P41-P44</f>
        <v>323690.26273347676</v>
      </c>
      <c r="AC25" s="110">
        <f t="shared" ref="AC25:AC26" si="66">Q41-Q44</f>
        <v>201980.6409458936</v>
      </c>
      <c r="AD25" s="110">
        <f t="shared" ref="AD25:AD26" si="67">R41-R44</f>
        <v>341422.26686458237</v>
      </c>
      <c r="AE25" s="112">
        <f t="shared" ref="AE25:AE26" si="68">S41-S44</f>
        <v>296561.53013281757</v>
      </c>
      <c r="AF25" s="107">
        <f t="shared" ref="AF25:AF26" si="69">T41-T44</f>
        <v>411162.00358386996</v>
      </c>
      <c r="AG25" s="6"/>
      <c r="AH25" s="6"/>
    </row>
    <row r="26" spans="1:53" x14ac:dyDescent="0.45">
      <c r="A26" t="s">
        <v>12</v>
      </c>
      <c r="Z26" s="6"/>
      <c r="AA26" s="110">
        <f t="shared" si="64"/>
        <v>322397.59770423803</v>
      </c>
      <c r="AB26" s="110">
        <f t="shared" si="65"/>
        <v>316774.88865802914</v>
      </c>
      <c r="AC26" s="110">
        <f t="shared" si="66"/>
        <v>186390.16164631798</v>
      </c>
      <c r="AD26" s="110">
        <f t="shared" si="67"/>
        <v>285212.37791125511</v>
      </c>
      <c r="AE26" s="112">
        <f t="shared" si="68"/>
        <v>332966.58064170473</v>
      </c>
      <c r="AF26" s="107">
        <f t="shared" si="69"/>
        <v>342357.85881635803</v>
      </c>
      <c r="AG26" s="6"/>
      <c r="AH26" s="6"/>
    </row>
    <row r="27" spans="1:53" x14ac:dyDescent="0.45">
      <c r="B27" t="s">
        <v>0</v>
      </c>
      <c r="C27">
        <v>560</v>
      </c>
      <c r="D27" t="s">
        <v>1</v>
      </c>
      <c r="Z27" s="6"/>
      <c r="AA27" s="102"/>
      <c r="AB27" s="103"/>
      <c r="AC27" s="104"/>
      <c r="AD27" s="105"/>
      <c r="AE27" s="106"/>
      <c r="AF27" s="107"/>
      <c r="AG27" s="6"/>
      <c r="AH27" s="6"/>
    </row>
    <row r="28" spans="1:53" x14ac:dyDescent="0.45">
      <c r="C28">
        <v>0.1</v>
      </c>
      <c r="D28">
        <v>1</v>
      </c>
      <c r="E28">
        <v>5</v>
      </c>
      <c r="F28">
        <v>10</v>
      </c>
      <c r="G28">
        <v>20</v>
      </c>
      <c r="H28" t="s">
        <v>14</v>
      </c>
      <c r="I28">
        <v>0.1</v>
      </c>
      <c r="J28">
        <v>1</v>
      </c>
      <c r="K28">
        <v>5</v>
      </c>
      <c r="L28">
        <v>10</v>
      </c>
      <c r="M28">
        <v>20</v>
      </c>
      <c r="O28">
        <f>C28</f>
        <v>0.1</v>
      </c>
      <c r="P28">
        <f t="shared" ref="P28:Y28" si="70">D28</f>
        <v>1</v>
      </c>
      <c r="Q28">
        <f t="shared" si="70"/>
        <v>5</v>
      </c>
      <c r="R28">
        <f t="shared" si="70"/>
        <v>10</v>
      </c>
      <c r="S28">
        <f t="shared" si="70"/>
        <v>20</v>
      </c>
      <c r="T28" t="str">
        <f t="shared" si="70"/>
        <v>Control</v>
      </c>
      <c r="U28">
        <f t="shared" si="70"/>
        <v>0.1</v>
      </c>
      <c r="V28">
        <f t="shared" si="70"/>
        <v>1</v>
      </c>
      <c r="W28">
        <f t="shared" si="70"/>
        <v>5</v>
      </c>
      <c r="X28">
        <f t="shared" si="70"/>
        <v>10</v>
      </c>
      <c r="Y28">
        <f t="shared" si="70"/>
        <v>20</v>
      </c>
      <c r="Z28" s="6">
        <v>120</v>
      </c>
      <c r="AA28" s="102">
        <f>O50</f>
        <v>0.1</v>
      </c>
      <c r="AB28" s="103">
        <f t="shared" ref="AB28:AF28" si="71">P50</f>
        <v>1</v>
      </c>
      <c r="AC28" s="104">
        <f t="shared" si="71"/>
        <v>5</v>
      </c>
      <c r="AD28" s="105">
        <f t="shared" si="71"/>
        <v>10</v>
      </c>
      <c r="AE28" s="106">
        <f t="shared" si="71"/>
        <v>20</v>
      </c>
      <c r="AF28" s="107" t="str">
        <f t="shared" si="71"/>
        <v>Control</v>
      </c>
      <c r="AG28" s="6"/>
      <c r="AH28" s="6"/>
    </row>
    <row r="29" spans="1:53" x14ac:dyDescent="0.45">
      <c r="B29" t="s">
        <v>2</v>
      </c>
      <c r="C29" s="34">
        <v>0.22562170000000001</v>
      </c>
      <c r="D29" s="34">
        <v>0.2133968</v>
      </c>
      <c r="E29" s="34">
        <v>0.1526798</v>
      </c>
      <c r="F29" s="34">
        <v>0.20767939999999999</v>
      </c>
      <c r="G29" s="34">
        <v>0.27374609999999999</v>
      </c>
      <c r="H29" s="35">
        <v>0.28879589999999999</v>
      </c>
      <c r="I29" s="34">
        <v>0.21412120000000001</v>
      </c>
      <c r="J29" s="34">
        <v>0.23033400000000001</v>
      </c>
      <c r="K29" s="34">
        <v>0.1873852</v>
      </c>
      <c r="L29" s="34">
        <v>0.26716699999999999</v>
      </c>
      <c r="M29" s="34">
        <v>0.28837230000000003</v>
      </c>
      <c r="N29" s="43"/>
      <c r="O29" s="15">
        <f>1050153.16*(C29)+3483.29</f>
        <v>240420.63121957201</v>
      </c>
      <c r="P29" s="15">
        <f>V30</f>
        <v>183314.45754724799</v>
      </c>
      <c r="Q29" s="15">
        <f>W29</f>
        <v>200266.44991723201</v>
      </c>
      <c r="R29" s="15">
        <f t="shared" ref="R29:Y29" si="72">1050153.16*(F29)+3483.29</f>
        <v>221578.46817690399</v>
      </c>
      <c r="S29" s="15">
        <f t="shared" si="72"/>
        <v>290958.62195267592</v>
      </c>
      <c r="T29" s="16">
        <f t="shared" si="72"/>
        <v>306763.21698004397</v>
      </c>
      <c r="U29" s="15">
        <f t="shared" si="72"/>
        <v>228343.34480299201</v>
      </c>
      <c r="V29" s="15">
        <f t="shared" si="72"/>
        <v>245369.26795544001</v>
      </c>
      <c r="W29" s="15">
        <f t="shared" si="72"/>
        <v>200266.44991723201</v>
      </c>
      <c r="X29" s="15">
        <f t="shared" si="72"/>
        <v>284049.55929771997</v>
      </c>
      <c r="Y29" s="15">
        <f t="shared" si="72"/>
        <v>306318.37210146798</v>
      </c>
      <c r="Z29" s="42"/>
      <c r="AA29" s="110">
        <f>O51-O54</f>
        <v>248021.08823300758</v>
      </c>
      <c r="AB29" s="112">
        <f t="shared" ref="AB29:AF29" si="73">P51-P54</f>
        <v>377779.73493378994</v>
      </c>
      <c r="AC29" s="110">
        <f t="shared" si="73"/>
        <v>263409.86461514194</v>
      </c>
      <c r="AD29" s="110">
        <f t="shared" si="73"/>
        <v>378351.07076048799</v>
      </c>
      <c r="AE29" s="112">
        <f t="shared" si="73"/>
        <v>484854.85284640879</v>
      </c>
      <c r="AF29" s="107">
        <f t="shared" si="73"/>
        <v>582404.42000133672</v>
      </c>
      <c r="AG29" s="42"/>
      <c r="AH29" s="42"/>
    </row>
    <row r="30" spans="1:53" x14ac:dyDescent="0.45">
      <c r="B30" t="s">
        <v>3</v>
      </c>
      <c r="C30" s="34">
        <v>0.2383092</v>
      </c>
      <c r="D30" s="34">
        <v>0.19785240000000001</v>
      </c>
      <c r="E30" s="34">
        <v>0.1627267</v>
      </c>
      <c r="F30" s="34">
        <v>0.22656290000000001</v>
      </c>
      <c r="G30" s="34">
        <v>0.23393839999999999</v>
      </c>
      <c r="H30" s="35">
        <v>0.30589759999999999</v>
      </c>
      <c r="I30" s="34">
        <v>0.23598710000000001</v>
      </c>
      <c r="J30" s="34">
        <v>0.1712428</v>
      </c>
      <c r="K30" s="34">
        <v>0.17925640000000001</v>
      </c>
      <c r="L30" s="34">
        <v>0.24480279999999999</v>
      </c>
      <c r="M30" s="34">
        <v>0.25860139999999998</v>
      </c>
      <c r="N30" s="43"/>
      <c r="O30" s="15">
        <f t="shared" ref="O30:O34" si="74">1050153.16*(C30)+3483.29</f>
        <v>253744.44943707198</v>
      </c>
      <c r="P30" s="15">
        <f t="shared" ref="P30:P34" si="75">1050153.16*(D30)+3483.29</f>
        <v>211258.61307358401</v>
      </c>
      <c r="Q30" s="15">
        <f>W30</f>
        <v>191729.96491022399</v>
      </c>
      <c r="R30" s="15">
        <f t="shared" ref="R30:R34" si="76">1050153.16*(F30)+3483.29</f>
        <v>241409.035373764</v>
      </c>
      <c r="S30" s="15">
        <f t="shared" ref="S30:S34" si="77">1050153.16*(G30)+3483.29</f>
        <v>249154.44000534399</v>
      </c>
      <c r="T30" s="16">
        <f t="shared" ref="T30:T34" si="78">1050153.16*(H30)+3483.29</f>
        <v>324722.62127641594</v>
      </c>
      <c r="U30" s="15">
        <f t="shared" ref="U30:U34" si="79">1050153.16*(I30)+3483.29</f>
        <v>251305.88878423598</v>
      </c>
      <c r="V30" s="15">
        <f t="shared" ref="V30:V34" si="80">1050153.16*(J30)+3483.29</f>
        <v>183314.45754724799</v>
      </c>
      <c r="W30" s="15">
        <f t="shared" ref="W30:W34" si="81">1050153.16*(K30)+3483.29</f>
        <v>191729.96491022399</v>
      </c>
      <c r="X30" s="15">
        <f t="shared" ref="X30:X34" si="82">1050153.16*(L30)+3483.29</f>
        <v>260563.72399684798</v>
      </c>
      <c r="Y30" s="15">
        <f t="shared" ref="Y30:Y33" si="83">1050153.16*(M30)+3483.29</f>
        <v>275054.36739042395</v>
      </c>
      <c r="Z30" s="42"/>
      <c r="AA30" s="110">
        <f t="shared" ref="AA30:AA31" si="84">O52-O55</f>
        <v>438112.26265498716</v>
      </c>
      <c r="AB30" s="112">
        <f t="shared" ref="AB30:AB31" si="85">P52-P55</f>
        <v>453724.09156830556</v>
      </c>
      <c r="AC30" s="110">
        <f t="shared" ref="AC30:AC31" si="86">Q52-Q55</f>
        <v>333443.52870238194</v>
      </c>
      <c r="AD30" s="110">
        <f t="shared" ref="AD30:AD31" si="87">R52-R55</f>
        <v>428926.67797978316</v>
      </c>
      <c r="AE30" s="112">
        <f t="shared" ref="AE30:AE31" si="88">S52-S55</f>
        <v>436870.45654328715</v>
      </c>
      <c r="AF30" s="107">
        <f t="shared" ref="AF30:AF31" si="89">T52-T55</f>
        <v>494762.94289569277</v>
      </c>
      <c r="AG30" s="42"/>
      <c r="AH30" s="42"/>
    </row>
    <row r="31" spans="1:53" x14ac:dyDescent="0.45">
      <c r="B31" t="s">
        <v>4</v>
      </c>
      <c r="C31" s="34">
        <v>0.25529809999999997</v>
      </c>
      <c r="D31" s="34">
        <v>0.20078090000000001</v>
      </c>
      <c r="E31" s="34">
        <v>0.1452638</v>
      </c>
      <c r="F31" s="34">
        <v>0.1778921</v>
      </c>
      <c r="G31" s="34">
        <v>0.24231630000000001</v>
      </c>
      <c r="H31" s="35">
        <v>0.230292</v>
      </c>
      <c r="I31" s="34">
        <v>0.18270790000000001</v>
      </c>
      <c r="J31" s="34">
        <v>0.1917142</v>
      </c>
      <c r="K31" s="34">
        <v>0.16562730000000001</v>
      </c>
      <c r="L31" s="34">
        <v>0.20077320000000001</v>
      </c>
      <c r="M31" s="34">
        <v>0.27989150000000002</v>
      </c>
      <c r="N31" s="43"/>
      <c r="O31" s="15">
        <f>U31</f>
        <v>195354.56854196399</v>
      </c>
      <c r="P31" s="15">
        <f t="shared" si="75"/>
        <v>214333.986602644</v>
      </c>
      <c r="Q31" s="15">
        <f>W29</f>
        <v>200266.44991723201</v>
      </c>
      <c r="R31" s="15">
        <f t="shared" si="76"/>
        <v>190297.24095403598</v>
      </c>
      <c r="S31" s="15">
        <f t="shared" si="77"/>
        <v>257952.51816450799</v>
      </c>
      <c r="T31" s="16">
        <f t="shared" si="78"/>
        <v>245325.16152271998</v>
      </c>
      <c r="U31" s="15">
        <f t="shared" si="79"/>
        <v>195354.56854196399</v>
      </c>
      <c r="V31" s="15">
        <f t="shared" si="80"/>
        <v>204812.562946872</v>
      </c>
      <c r="W31" s="15">
        <f t="shared" si="81"/>
        <v>177417.322477268</v>
      </c>
      <c r="X31" s="15">
        <f t="shared" si="82"/>
        <v>214325.90042331201</v>
      </c>
      <c r="Y31" s="15">
        <f t="shared" si="83"/>
        <v>297412.23318213999</v>
      </c>
      <c r="Z31" s="42"/>
      <c r="AA31" s="110">
        <f t="shared" si="84"/>
        <v>409172.79296666634</v>
      </c>
      <c r="AB31" s="112">
        <f t="shared" si="85"/>
        <v>439569.36066601874</v>
      </c>
      <c r="AC31" s="110">
        <f t="shared" si="86"/>
        <v>264228.57452020957</v>
      </c>
      <c r="AD31" s="110">
        <f t="shared" si="87"/>
        <v>392370.3634097295</v>
      </c>
      <c r="AE31" s="112">
        <f t="shared" si="88"/>
        <v>431643.03564803395</v>
      </c>
      <c r="AF31" s="107">
        <f t="shared" si="89"/>
        <v>411141.66211716074</v>
      </c>
      <c r="AG31" s="42"/>
      <c r="AH31" s="42"/>
    </row>
    <row r="32" spans="1:53" x14ac:dyDescent="0.45">
      <c r="B32" t="s">
        <v>5</v>
      </c>
      <c r="C32" s="38">
        <v>6.8020979999999995E-2</v>
      </c>
      <c r="D32" s="38">
        <v>7.4556369999999997E-2</v>
      </c>
      <c r="E32" s="38">
        <v>6.8520960000000006E-2</v>
      </c>
      <c r="F32" s="38">
        <v>7.5325619999999996E-2</v>
      </c>
      <c r="G32" s="38">
        <v>6.9719820000000002E-2</v>
      </c>
      <c r="H32" s="37">
        <v>6.9539619999999996E-2</v>
      </c>
      <c r="I32" s="38">
        <v>6.4493640000000005E-2</v>
      </c>
      <c r="J32" s="38">
        <v>6.7999000000000004E-2</v>
      </c>
      <c r="K32" s="38">
        <v>7.3401939999999999E-2</v>
      </c>
      <c r="L32" s="38">
        <v>7.152791E-2</v>
      </c>
      <c r="M32" s="38">
        <v>7.3945689999999994E-2</v>
      </c>
      <c r="N32" s="43"/>
      <c r="O32" s="17">
        <f t="shared" si="74"/>
        <v>74915.73709329679</v>
      </c>
      <c r="P32" s="17">
        <f t="shared" si="75"/>
        <v>81778.897553629184</v>
      </c>
      <c r="Q32" s="17">
        <f t="shared" ref="Q32:Q34" si="90">1050153.16*(E32)+3483.29</f>
        <v>75440.792670233597</v>
      </c>
      <c r="R32" s="17">
        <f t="shared" si="76"/>
        <v>82586.727871959185</v>
      </c>
      <c r="S32" s="17">
        <f t="shared" si="77"/>
        <v>76699.779287631187</v>
      </c>
      <c r="T32" s="30">
        <f t="shared" si="78"/>
        <v>76510.541688199184</v>
      </c>
      <c r="U32" s="17">
        <f t="shared" si="79"/>
        <v>71211.489845902397</v>
      </c>
      <c r="V32" s="17">
        <f t="shared" si="80"/>
        <v>74892.654726839988</v>
      </c>
      <c r="W32" s="17">
        <f t="shared" si="81"/>
        <v>80566.56924113039</v>
      </c>
      <c r="X32" s="17">
        <f t="shared" si="82"/>
        <v>78598.550714695593</v>
      </c>
      <c r="Y32" s="17">
        <f t="shared" si="83"/>
        <v>81137.590021880387</v>
      </c>
      <c r="Z32" s="42"/>
      <c r="AA32" s="42"/>
      <c r="AB32" s="42"/>
      <c r="AC32" s="42"/>
      <c r="AD32" s="42"/>
      <c r="AE32" s="42"/>
      <c r="AF32" s="42"/>
      <c r="AG32" s="42"/>
      <c r="AH32" s="42"/>
    </row>
    <row r="33" spans="1:34" x14ac:dyDescent="0.45">
      <c r="B33" t="s">
        <v>6</v>
      </c>
      <c r="C33" s="38">
        <v>6.7126149999999996E-2</v>
      </c>
      <c r="D33" s="38">
        <v>6.2069569999999998E-2</v>
      </c>
      <c r="E33" s="38">
        <v>6.5309489999999998E-2</v>
      </c>
      <c r="F33" s="38">
        <v>6.6543320000000003E-2</v>
      </c>
      <c r="G33" s="38">
        <v>7.2500369999999995E-2</v>
      </c>
      <c r="H33" s="37">
        <v>7.0073540000000004E-2</v>
      </c>
      <c r="I33" s="38">
        <v>6.6921960000000003E-2</v>
      </c>
      <c r="J33" s="38">
        <v>6.9678889999999993E-2</v>
      </c>
      <c r="K33" s="38">
        <v>6.6988969999999995E-2</v>
      </c>
      <c r="L33" s="38">
        <v>7.0100029999999994E-2</v>
      </c>
      <c r="M33" s="38">
        <v>7.5325619999999996E-2</v>
      </c>
      <c r="N33" s="43"/>
      <c r="O33" s="17">
        <f t="shared" si="74"/>
        <v>73976.028541133986</v>
      </c>
      <c r="P33" s="17">
        <f t="shared" si="75"/>
        <v>68665.845075341189</v>
      </c>
      <c r="Q33" s="17">
        <f t="shared" si="90"/>
        <v>72068.257301488382</v>
      </c>
      <c r="R33" s="17">
        <f t="shared" si="76"/>
        <v>73363.967774891193</v>
      </c>
      <c r="S33" s="17">
        <f t="shared" si="77"/>
        <v>79619.78265666918</v>
      </c>
      <c r="T33" s="30">
        <f t="shared" si="78"/>
        <v>77071.239463386388</v>
      </c>
      <c r="U33" s="17">
        <f t="shared" si="79"/>
        <v>73761.597767393585</v>
      </c>
      <c r="V33" s="17">
        <f t="shared" si="80"/>
        <v>76656.796518792384</v>
      </c>
      <c r="W33" s="17">
        <f t="shared" si="81"/>
        <v>73831.968530645187</v>
      </c>
      <c r="X33" s="17">
        <f t="shared" si="82"/>
        <v>77099.058020594777</v>
      </c>
      <c r="Y33" s="17">
        <f t="shared" si="83"/>
        <v>82586.727871959185</v>
      </c>
      <c r="Z33" s="42"/>
      <c r="AA33" s="42"/>
      <c r="AB33" s="42"/>
      <c r="AC33" s="42"/>
      <c r="AD33" s="42"/>
      <c r="AE33" s="42"/>
      <c r="AF33" s="42"/>
      <c r="AG33" s="42"/>
      <c r="AH33" s="42"/>
    </row>
    <row r="34" spans="1:34" x14ac:dyDescent="0.45">
      <c r="B34" t="s">
        <v>7</v>
      </c>
      <c r="C34" s="38">
        <v>6.5021979999999993E-2</v>
      </c>
      <c r="D34" s="38">
        <v>6.2861600000000004E-2</v>
      </c>
      <c r="E34" s="38">
        <v>7.0894239999999997E-2</v>
      </c>
      <c r="F34" s="38">
        <v>6.6764809999999994E-2</v>
      </c>
      <c r="G34" s="38">
        <v>7.3952069999999995E-2</v>
      </c>
      <c r="H34" s="37">
        <v>6.7773730000000004E-2</v>
      </c>
      <c r="I34" s="38">
        <v>6.5570290000000003E-2</v>
      </c>
      <c r="J34" s="38">
        <v>6.4836900000000003E-2</v>
      </c>
      <c r="K34" s="38">
        <v>7.1863430000000006E-2</v>
      </c>
      <c r="L34" s="38">
        <v>7.1285550000000003E-2</v>
      </c>
      <c r="M34" s="38">
        <v>7.7585589999999996E-2</v>
      </c>
      <c r="N34" s="43"/>
      <c r="O34" s="17">
        <f t="shared" si="74"/>
        <v>71766.327766456787</v>
      </c>
      <c r="P34" s="17">
        <f t="shared" si="75"/>
        <v>69497.597882655988</v>
      </c>
      <c r="Q34" s="17">
        <f t="shared" si="90"/>
        <v>77933.100161798386</v>
      </c>
      <c r="R34" s="17">
        <f t="shared" si="76"/>
        <v>73596.566198299581</v>
      </c>
      <c r="S34" s="17">
        <f t="shared" si="77"/>
        <v>81144.289999041182</v>
      </c>
      <c r="T34" s="30">
        <f t="shared" si="78"/>
        <v>74656.086724486799</v>
      </c>
      <c r="U34" s="17">
        <f t="shared" si="79"/>
        <v>72342.137245616395</v>
      </c>
      <c r="V34" s="17">
        <f t="shared" si="80"/>
        <v>71571.965419603992</v>
      </c>
      <c r="W34" s="17">
        <f t="shared" si="81"/>
        <v>78950.898102938794</v>
      </c>
      <c r="X34" s="17">
        <f t="shared" si="82"/>
        <v>78344.035594837987</v>
      </c>
      <c r="Y34" s="17">
        <f>1050153.16*(M34)+3483.29</f>
        <v>84960.042508964383</v>
      </c>
      <c r="Z34" s="42"/>
      <c r="AA34" s="42"/>
      <c r="AB34" s="42"/>
      <c r="AC34" s="42"/>
      <c r="AD34" s="42"/>
      <c r="AE34" s="42"/>
      <c r="AF34" s="42"/>
      <c r="AG34" s="42"/>
      <c r="AH34" s="42"/>
    </row>
    <row r="35" spans="1:34" x14ac:dyDescent="0.45"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Z35" s="6"/>
      <c r="AA35" s="6"/>
      <c r="AB35" s="6"/>
      <c r="AC35" s="6"/>
      <c r="AD35" s="6"/>
      <c r="AE35" s="6"/>
      <c r="AF35" s="6"/>
      <c r="AG35" s="6"/>
      <c r="AH35" s="6"/>
    </row>
    <row r="36" spans="1:34" x14ac:dyDescent="0.45"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Z36" s="6"/>
      <c r="AA36" s="6"/>
      <c r="AB36" s="6"/>
      <c r="AC36" s="6"/>
      <c r="AD36" s="6"/>
      <c r="AE36" s="6"/>
      <c r="AF36" s="6"/>
      <c r="AG36" s="6"/>
      <c r="AH36" s="6"/>
    </row>
    <row r="37" spans="1:34" x14ac:dyDescent="0.45">
      <c r="A37" t="s">
        <v>19</v>
      </c>
      <c r="Z37" s="6"/>
      <c r="AA37" s="6"/>
      <c r="AB37" s="6"/>
      <c r="AC37" s="6"/>
      <c r="AD37" s="6"/>
      <c r="AE37" s="6"/>
      <c r="AF37" s="6"/>
      <c r="AG37" s="6"/>
      <c r="AH37" s="6"/>
    </row>
    <row r="38" spans="1:34" x14ac:dyDescent="0.45">
      <c r="B38" t="s">
        <v>0</v>
      </c>
      <c r="C38">
        <v>560</v>
      </c>
      <c r="D38" t="s">
        <v>1</v>
      </c>
      <c r="Z38" s="6"/>
      <c r="AA38" s="6"/>
      <c r="AB38" s="6"/>
      <c r="AC38" s="6"/>
      <c r="AD38" s="6"/>
      <c r="AE38" s="6"/>
      <c r="AF38" s="6"/>
      <c r="AG38" s="6"/>
      <c r="AH38" s="6"/>
    </row>
    <row r="39" spans="1:34" x14ac:dyDescent="0.45">
      <c r="C39">
        <f>C28</f>
        <v>0.1</v>
      </c>
      <c r="D39">
        <f t="shared" ref="D39:M39" si="91">D28</f>
        <v>1</v>
      </c>
      <c r="E39">
        <f t="shared" si="91"/>
        <v>5</v>
      </c>
      <c r="F39">
        <f t="shared" si="91"/>
        <v>10</v>
      </c>
      <c r="G39">
        <f t="shared" si="91"/>
        <v>20</v>
      </c>
      <c r="H39" t="str">
        <f t="shared" si="91"/>
        <v>Control</v>
      </c>
      <c r="I39">
        <f t="shared" si="91"/>
        <v>0.1</v>
      </c>
      <c r="J39">
        <f t="shared" si="91"/>
        <v>1</v>
      </c>
      <c r="K39">
        <f t="shared" si="91"/>
        <v>5</v>
      </c>
      <c r="L39">
        <f t="shared" si="91"/>
        <v>10</v>
      </c>
      <c r="M39">
        <f t="shared" si="91"/>
        <v>20</v>
      </c>
      <c r="Z39" s="6"/>
      <c r="AA39" s="6"/>
      <c r="AB39" s="6"/>
      <c r="AC39" s="6"/>
      <c r="AD39" s="6"/>
      <c r="AE39" s="6"/>
      <c r="AF39" s="6"/>
      <c r="AG39" s="6"/>
      <c r="AH39" s="6"/>
    </row>
    <row r="40" spans="1:34" x14ac:dyDescent="0.45">
      <c r="B40" t="s">
        <v>2</v>
      </c>
      <c r="C40" s="2">
        <v>0.2528706</v>
      </c>
      <c r="D40" s="2">
        <v>0.3155522</v>
      </c>
      <c r="E40" s="2">
        <v>0.2504364</v>
      </c>
      <c r="F40" s="2">
        <v>0.33910499999999999</v>
      </c>
      <c r="G40" s="2">
        <v>0.45638260000000003</v>
      </c>
      <c r="H40" s="13">
        <v>0.52068499999999995</v>
      </c>
      <c r="I40" s="2">
        <v>0.25263099999999999</v>
      </c>
      <c r="J40" s="2">
        <v>0.39305639999999997</v>
      </c>
      <c r="K40" s="2">
        <v>0.33191739999999997</v>
      </c>
      <c r="L40" s="2">
        <v>0.44004339999999997</v>
      </c>
      <c r="M40" s="2">
        <v>0.4456446</v>
      </c>
      <c r="O40" s="2">
        <f>U42</f>
        <v>320550.78283299995</v>
      </c>
      <c r="P40" s="2">
        <f t="shared" ref="P40:Y40" si="92">1050153.16*(D40)+3483.29</f>
        <v>334861.42997495196</v>
      </c>
      <c r="Q40" s="2">
        <f t="shared" si="92"/>
        <v>266479.86683902395</v>
      </c>
      <c r="R40" s="2">
        <f t="shared" si="92"/>
        <v>359595.47732179996</v>
      </c>
      <c r="S40" s="2">
        <f t="shared" si="92"/>
        <v>482754.91955901595</v>
      </c>
      <c r="T40" s="13">
        <f t="shared" si="92"/>
        <v>550282.2881146</v>
      </c>
      <c r="U40" s="2">
        <f t="shared" si="92"/>
        <v>268784.53296395997</v>
      </c>
      <c r="V40" s="2">
        <f t="shared" si="92"/>
        <v>416252.71051822393</v>
      </c>
      <c r="W40" s="2">
        <f t="shared" si="92"/>
        <v>352047.3964689839</v>
      </c>
      <c r="X40" s="2">
        <f t="shared" si="92"/>
        <v>465596.25704714394</v>
      </c>
      <c r="Y40" s="2">
        <f t="shared" si="92"/>
        <v>471478.37492693594</v>
      </c>
      <c r="Z40" s="6"/>
      <c r="AA40" s="6"/>
      <c r="AB40" s="6"/>
      <c r="AC40" s="6"/>
      <c r="AD40" s="6"/>
      <c r="AE40" s="6"/>
      <c r="AF40" s="6"/>
      <c r="AG40" s="6"/>
      <c r="AH40" s="6"/>
    </row>
    <row r="41" spans="1:34" x14ac:dyDescent="0.45">
      <c r="B41" t="s">
        <v>3</v>
      </c>
      <c r="C41" s="2">
        <v>0.4665956</v>
      </c>
      <c r="D41" s="2">
        <v>0.37415419999999999</v>
      </c>
      <c r="E41" s="2">
        <v>0.26086120000000002</v>
      </c>
      <c r="F41" s="2">
        <v>0.3937252</v>
      </c>
      <c r="G41" s="2">
        <v>0.35546759999999999</v>
      </c>
      <c r="H41" s="13">
        <v>0.46430379999999999</v>
      </c>
      <c r="I41" s="2">
        <v>0.37448510000000002</v>
      </c>
      <c r="J41" s="2">
        <v>0.3127027</v>
      </c>
      <c r="K41" s="2">
        <v>0.3352078</v>
      </c>
      <c r="L41" s="2">
        <v>0.39511810000000003</v>
      </c>
      <c r="M41" s="2">
        <v>0.44726290000000002</v>
      </c>
      <c r="O41" s="2">
        <f>U41</f>
        <v>396750.00113791594</v>
      </c>
      <c r="P41" s="2">
        <f t="shared" ref="P41:P45" si="93">1050153.16*(D41)+3483.29</f>
        <v>396402.50545727194</v>
      </c>
      <c r="Q41" s="2">
        <f t="shared" ref="Q41:Q45" si="94">1050153.16*(E41)+3483.29</f>
        <v>277427.50350139197</v>
      </c>
      <c r="R41" s="2">
        <f t="shared" ref="R41:R45" si="95">1050153.16*(F41)+3483.29</f>
        <v>416955.05295163195</v>
      </c>
      <c r="S41" s="2">
        <f t="shared" ref="S41:S45" si="96">1050153.16*(G41)+3483.29</f>
        <v>376778.71341761592</v>
      </c>
      <c r="T41" s="13">
        <f t="shared" ref="T41:T45" si="97">1050153.16*(H41)+3483.29</f>
        <v>491073.39277000795</v>
      </c>
      <c r="U41" s="2">
        <f t="shared" ref="U41:U45" si="98">1050153.16*(I41)+3483.29</f>
        <v>396750.00113791594</v>
      </c>
      <c r="V41" s="2">
        <f t="shared" ref="V41:V45" si="99">1050153.16*(J41)+3483.29</f>
        <v>331869.01854553196</v>
      </c>
      <c r="W41" s="2">
        <f t="shared" ref="W41:W45" si="100">1050153.16*(K41)+3483.29</f>
        <v>355502.82042664796</v>
      </c>
      <c r="X41" s="2">
        <f t="shared" ref="X41:X45" si="101">1050153.16*(L41)+3483.29</f>
        <v>418417.81128819595</v>
      </c>
      <c r="Y41" s="2">
        <f t="shared" ref="Y41:Y45" si="102">1050153.16*(M41)+3483.29</f>
        <v>473177.83778576396</v>
      </c>
      <c r="Z41" s="6"/>
      <c r="AA41" s="6"/>
      <c r="AB41" s="6"/>
      <c r="AC41" s="6"/>
      <c r="AD41" s="6"/>
      <c r="AE41" s="6"/>
      <c r="AF41" s="6"/>
      <c r="AG41" s="6"/>
      <c r="AH41" s="6"/>
    </row>
    <row r="42" spans="1:34" x14ac:dyDescent="0.45">
      <c r="B42" t="s">
        <v>4</v>
      </c>
      <c r="C42" s="2">
        <v>0.37752570000000002</v>
      </c>
      <c r="D42" s="2">
        <v>0.368506</v>
      </c>
      <c r="E42" s="2">
        <v>0.25212449999999997</v>
      </c>
      <c r="F42" s="2">
        <v>0.34086060000000001</v>
      </c>
      <c r="G42" s="2">
        <v>0.39338329999999999</v>
      </c>
      <c r="H42" s="13">
        <v>0.39664270000000001</v>
      </c>
      <c r="I42" s="2">
        <v>0.301925</v>
      </c>
      <c r="J42" s="2">
        <v>0.34527550000000001</v>
      </c>
      <c r="K42" s="2">
        <v>0.28876380000000001</v>
      </c>
      <c r="L42" s="2">
        <v>0.37450679999999997</v>
      </c>
      <c r="M42" s="2">
        <v>0.496419</v>
      </c>
      <c r="O42" s="2">
        <f t="shared" ref="O42:O45" si="103">1050153.16*(C42)+3483.29</f>
        <v>399943.09683621197</v>
      </c>
      <c r="P42" s="2">
        <f t="shared" si="93"/>
        <v>390471.03037895996</v>
      </c>
      <c r="Q42" s="2">
        <f t="shared" si="94"/>
        <v>268252.63038841996</v>
      </c>
      <c r="R42" s="2">
        <f t="shared" si="95"/>
        <v>361439.12620949594</v>
      </c>
      <c r="S42" s="2">
        <f t="shared" si="96"/>
        <v>416596.00558622793</v>
      </c>
      <c r="T42" s="13">
        <f t="shared" si="97"/>
        <v>420018.87479593197</v>
      </c>
      <c r="U42" s="2">
        <f t="shared" si="98"/>
        <v>320550.78283299995</v>
      </c>
      <c r="V42" s="2">
        <f t="shared" si="99"/>
        <v>366075.44739557995</v>
      </c>
      <c r="W42" s="2">
        <f t="shared" si="100"/>
        <v>306729.50706360798</v>
      </c>
      <c r="X42" s="2">
        <f t="shared" si="101"/>
        <v>396772.7894614879</v>
      </c>
      <c r="Y42" s="2">
        <f t="shared" si="102"/>
        <v>524799.27153403999</v>
      </c>
      <c r="Z42" s="6"/>
      <c r="AA42" s="6"/>
      <c r="AB42" s="6"/>
      <c r="AC42" s="6"/>
      <c r="AD42" s="6"/>
      <c r="AE42" s="6"/>
      <c r="AF42" s="6"/>
      <c r="AG42" s="6"/>
      <c r="AH42" s="6"/>
    </row>
    <row r="43" spans="1:34" x14ac:dyDescent="0.45">
      <c r="B43" t="s">
        <v>5</v>
      </c>
      <c r="C43" s="1">
        <v>7.5424279999999996E-2</v>
      </c>
      <c r="D43" s="1">
        <v>7.6681360000000004E-2</v>
      </c>
      <c r="E43" s="1">
        <v>7.0780640000000006E-2</v>
      </c>
      <c r="F43" s="1">
        <v>7.6367210000000005E-2</v>
      </c>
      <c r="G43" s="1">
        <v>7.7938800000000003E-2</v>
      </c>
      <c r="H43" s="51">
        <v>7.0379109999999995E-2</v>
      </c>
      <c r="I43" s="1">
        <v>6.8371940000000006E-2</v>
      </c>
      <c r="J43" s="1">
        <v>7.3025380000000001E-2</v>
      </c>
      <c r="K43" s="1">
        <v>7.3475170000000006E-2</v>
      </c>
      <c r="L43" s="1">
        <v>7.2591870000000003E-2</v>
      </c>
      <c r="M43" s="1">
        <v>7.8081620000000004E-2</v>
      </c>
      <c r="O43" s="1">
        <f t="shared" si="103"/>
        <v>82690.335982724777</v>
      </c>
      <c r="P43" s="1">
        <f t="shared" si="93"/>
        <v>84010.462517097592</v>
      </c>
      <c r="Q43" s="1">
        <f t="shared" si="94"/>
        <v>77813.802762822394</v>
      </c>
      <c r="R43" s="1">
        <f t="shared" si="95"/>
        <v>83680.556901883596</v>
      </c>
      <c r="S43" s="1">
        <f t="shared" si="96"/>
        <v>85330.96710660799</v>
      </c>
      <c r="T43" s="51">
        <f t="shared" si="97"/>
        <v>77392.134764487579</v>
      </c>
      <c r="U43" s="1">
        <f t="shared" si="98"/>
        <v>75284.298846330392</v>
      </c>
      <c r="V43" s="1">
        <f t="shared" si="99"/>
        <v>80171.12356720079</v>
      </c>
      <c r="W43" s="1">
        <f t="shared" si="100"/>
        <v>80643.471957037196</v>
      </c>
      <c r="X43" s="1">
        <f t="shared" si="101"/>
        <v>79715.871670809196</v>
      </c>
      <c r="Y43" s="1">
        <f t="shared" si="102"/>
        <v>85480.949980919191</v>
      </c>
      <c r="Z43" s="6"/>
      <c r="AA43" s="6"/>
      <c r="AB43" s="6"/>
      <c r="AC43" s="6"/>
      <c r="AD43" s="6"/>
      <c r="AE43" s="6"/>
      <c r="AF43" s="6"/>
      <c r="AG43" s="6"/>
      <c r="AH43" s="6"/>
    </row>
    <row r="44" spans="1:34" x14ac:dyDescent="0.45">
      <c r="B44" t="s">
        <v>6</v>
      </c>
      <c r="C44" s="1">
        <v>7.3148759999999993E-2</v>
      </c>
      <c r="D44" s="1">
        <v>6.5922720000000004E-2</v>
      </c>
      <c r="E44" s="1">
        <v>6.8526740000000003E-2</v>
      </c>
      <c r="F44" s="1">
        <v>6.8608559999999999E-2</v>
      </c>
      <c r="G44" s="1">
        <v>7.3069239999999994E-2</v>
      </c>
      <c r="H44" s="51">
        <v>7.2778049999999997E-2</v>
      </c>
      <c r="I44" s="1">
        <v>6.6132350000000006E-2</v>
      </c>
      <c r="J44" s="1">
        <v>7.2598880000000005E-2</v>
      </c>
      <c r="K44" s="1">
        <v>7.0003179999999998E-2</v>
      </c>
      <c r="L44" s="1">
        <v>7.2947789999999998E-2</v>
      </c>
      <c r="M44" s="1">
        <v>7.8352530000000004E-2</v>
      </c>
      <c r="O44" s="1">
        <f t="shared" si="103"/>
        <v>80300.691464081581</v>
      </c>
      <c r="P44" s="1">
        <f t="shared" si="93"/>
        <v>72712.242723795192</v>
      </c>
      <c r="Q44" s="1">
        <f t="shared" si="94"/>
        <v>75446.862555498388</v>
      </c>
      <c r="R44" s="1">
        <f t="shared" si="95"/>
        <v>75532.786087049593</v>
      </c>
      <c r="S44" s="1">
        <f t="shared" si="96"/>
        <v>80217.183284798375</v>
      </c>
      <c r="T44" s="51">
        <f t="shared" si="97"/>
        <v>79911.389186137982</v>
      </c>
      <c r="U44" s="1">
        <f t="shared" si="98"/>
        <v>72932.386330725989</v>
      </c>
      <c r="V44" s="1">
        <f t="shared" si="99"/>
        <v>79723.233244460789</v>
      </c>
      <c r="W44" s="1">
        <f t="shared" si="100"/>
        <v>76997.350687048791</v>
      </c>
      <c r="X44" s="1">
        <f t="shared" si="101"/>
        <v>80089.642183516393</v>
      </c>
      <c r="Y44" s="1">
        <f t="shared" si="102"/>
        <v>85765.446973494792</v>
      </c>
      <c r="Z44" s="6"/>
      <c r="AA44" s="6"/>
      <c r="AB44" s="6"/>
      <c r="AC44" s="6"/>
      <c r="AD44" s="6"/>
      <c r="AE44" s="6"/>
      <c r="AF44" s="6"/>
      <c r="AG44" s="6"/>
      <c r="AH44" s="6"/>
    </row>
    <row r="45" spans="1:34" x14ac:dyDescent="0.45">
      <c r="B45" t="s">
        <v>7</v>
      </c>
      <c r="C45" s="1">
        <v>7.0525149999999995E-2</v>
      </c>
      <c r="D45" s="1">
        <v>6.6859630000000003E-2</v>
      </c>
      <c r="E45" s="1">
        <v>7.4635950000000006E-2</v>
      </c>
      <c r="F45" s="1">
        <v>6.9269380000000005E-2</v>
      </c>
      <c r="G45" s="1">
        <v>7.6318520000000001E-2</v>
      </c>
      <c r="H45" s="51">
        <v>7.0635149999999994E-2</v>
      </c>
      <c r="I45" s="1">
        <v>6.9260569999999994E-2</v>
      </c>
      <c r="J45" s="1">
        <v>6.821091E-2</v>
      </c>
      <c r="K45" s="1">
        <v>7.4822979999999997E-2</v>
      </c>
      <c r="L45" s="1">
        <v>7.5055499999999997E-2</v>
      </c>
      <c r="M45" s="1">
        <v>7.9616790000000007E-2</v>
      </c>
      <c r="O45" s="1">
        <f t="shared" si="103"/>
        <v>77545.499131973978</v>
      </c>
      <c r="P45" s="1">
        <f t="shared" si="93"/>
        <v>73696.141720930798</v>
      </c>
      <c r="Q45" s="1">
        <f t="shared" si="94"/>
        <v>81862.468742101992</v>
      </c>
      <c r="R45" s="1">
        <f t="shared" si="95"/>
        <v>76226.748298240796</v>
      </c>
      <c r="S45" s="1">
        <f t="shared" si="96"/>
        <v>83629.424944523184</v>
      </c>
      <c r="T45" s="51">
        <f t="shared" si="97"/>
        <v>77661.015979573975</v>
      </c>
      <c r="U45" s="1">
        <f t="shared" si="98"/>
        <v>76217.496448901176</v>
      </c>
      <c r="V45" s="1">
        <f t="shared" si="99"/>
        <v>75115.192682975583</v>
      </c>
      <c r="W45" s="1">
        <f t="shared" si="100"/>
        <v>82058.878887616782</v>
      </c>
      <c r="X45" s="1">
        <f t="shared" si="101"/>
        <v>82303.060500379986</v>
      </c>
      <c r="Y45" s="1">
        <f t="shared" si="102"/>
        <v>87093.113607556399</v>
      </c>
      <c r="Z45" s="6"/>
      <c r="AA45" s="6"/>
      <c r="AB45" s="6"/>
      <c r="AC45" s="6"/>
      <c r="AD45" s="6"/>
      <c r="AE45" s="6"/>
      <c r="AF45" s="6"/>
      <c r="AG45" s="6"/>
      <c r="AH45" s="6"/>
    </row>
    <row r="46" spans="1:34" x14ac:dyDescent="0.45">
      <c r="Z46" s="6"/>
      <c r="AA46" s="6"/>
      <c r="AB46" s="6"/>
      <c r="AC46" s="6"/>
      <c r="AD46" s="6"/>
      <c r="AE46" s="6"/>
      <c r="AF46" s="6"/>
      <c r="AG46" s="6"/>
      <c r="AH46" s="6"/>
    </row>
    <row r="47" spans="1:34" x14ac:dyDescent="0.45">
      <c r="Z47" s="6"/>
      <c r="AA47" s="6"/>
      <c r="AB47" s="6"/>
      <c r="AC47" s="6"/>
      <c r="AD47" s="6"/>
      <c r="AE47" s="6"/>
      <c r="AF47" s="6"/>
      <c r="AG47" s="6"/>
      <c r="AH47" s="6"/>
    </row>
    <row r="48" spans="1:34" x14ac:dyDescent="0.45">
      <c r="A48" t="s">
        <v>20</v>
      </c>
      <c r="Z48" s="6"/>
      <c r="AA48" s="6"/>
      <c r="AB48" s="6"/>
      <c r="AC48" s="6"/>
      <c r="AD48" s="6"/>
      <c r="AE48" s="6"/>
      <c r="AF48" s="6"/>
      <c r="AG48" s="6"/>
      <c r="AH48" s="6"/>
    </row>
    <row r="49" spans="1:34" x14ac:dyDescent="0.45">
      <c r="B49" t="s">
        <v>0</v>
      </c>
      <c r="C49">
        <v>560</v>
      </c>
      <c r="D49" t="s">
        <v>1</v>
      </c>
      <c r="Z49" s="6"/>
      <c r="AA49" s="6"/>
      <c r="AB49" s="6"/>
      <c r="AC49" s="6"/>
      <c r="AD49" s="6"/>
      <c r="AE49" s="6"/>
      <c r="AF49" s="6"/>
      <c r="AG49" s="6"/>
      <c r="AH49" s="6"/>
    </row>
    <row r="50" spans="1:34" x14ac:dyDescent="0.45">
      <c r="C50">
        <f>C39</f>
        <v>0.1</v>
      </c>
      <c r="D50">
        <f t="shared" ref="D50:M50" si="104">D39</f>
        <v>1</v>
      </c>
      <c r="E50">
        <f t="shared" si="104"/>
        <v>5</v>
      </c>
      <c r="F50">
        <f t="shared" si="104"/>
        <v>10</v>
      </c>
      <c r="G50">
        <f t="shared" si="104"/>
        <v>20</v>
      </c>
      <c r="H50" t="str">
        <f t="shared" si="104"/>
        <v>Control</v>
      </c>
      <c r="I50">
        <f t="shared" si="104"/>
        <v>0.1</v>
      </c>
      <c r="J50">
        <f t="shared" si="104"/>
        <v>1</v>
      </c>
      <c r="K50">
        <f t="shared" si="104"/>
        <v>5</v>
      </c>
      <c r="L50">
        <f t="shared" si="104"/>
        <v>10</v>
      </c>
      <c r="M50">
        <f t="shared" si="104"/>
        <v>20</v>
      </c>
      <c r="O50" s="54">
        <f>C50</f>
        <v>0.1</v>
      </c>
      <c r="P50" s="54">
        <f t="shared" ref="P50:Y50" si="105">D50</f>
        <v>1</v>
      </c>
      <c r="Q50" s="54">
        <f t="shared" si="105"/>
        <v>5</v>
      </c>
      <c r="R50" s="54">
        <f t="shared" si="105"/>
        <v>10</v>
      </c>
      <c r="S50" s="54">
        <f t="shared" si="105"/>
        <v>20</v>
      </c>
      <c r="T50" s="54" t="str">
        <f t="shared" si="105"/>
        <v>Control</v>
      </c>
      <c r="U50" s="54">
        <f t="shared" si="105"/>
        <v>0.1</v>
      </c>
      <c r="V50" s="54">
        <f t="shared" si="105"/>
        <v>1</v>
      </c>
      <c r="W50" s="54">
        <f t="shared" si="105"/>
        <v>5</v>
      </c>
      <c r="X50" s="54">
        <f t="shared" si="105"/>
        <v>10</v>
      </c>
      <c r="Y50" s="54">
        <f t="shared" si="105"/>
        <v>20</v>
      </c>
      <c r="Z50" s="59"/>
      <c r="AA50" s="59"/>
      <c r="AB50" s="59"/>
      <c r="AC50" s="59"/>
      <c r="AD50" s="59"/>
      <c r="AE50" s="59"/>
      <c r="AF50" s="59"/>
      <c r="AG50" s="59"/>
      <c r="AH50" s="59"/>
    </row>
    <row r="51" spans="1:34" x14ac:dyDescent="0.45">
      <c r="B51" t="s">
        <v>2</v>
      </c>
      <c r="C51" s="33">
        <v>0.31367260000000002</v>
      </c>
      <c r="D51" s="33">
        <v>0.43166189999999999</v>
      </c>
      <c r="E51" s="33">
        <v>0.32837830000000001</v>
      </c>
      <c r="F51" s="33">
        <v>0.44623810000000003</v>
      </c>
      <c r="G51" s="33">
        <v>0.55089089999999996</v>
      </c>
      <c r="H51">
        <v>0.63107729999999995</v>
      </c>
      <c r="I51" s="33">
        <v>0.28545280000000001</v>
      </c>
      <c r="J51" s="33">
        <v>0.4870062</v>
      </c>
      <c r="K51" s="33">
        <v>0.42417870000000002</v>
      </c>
      <c r="L51" s="33">
        <v>0.6035452</v>
      </c>
      <c r="M51" s="33">
        <v>0.56434899999999999</v>
      </c>
      <c r="O51" s="33">
        <f>1050153.16*(C51)+3483.29</f>
        <v>332887.56209541595</v>
      </c>
      <c r="P51" s="33">
        <f t="shared" ref="P51:Y51" si="106">1050153.16*(D51)+3483.29</f>
        <v>456794.39833660395</v>
      </c>
      <c r="Q51" s="33">
        <f t="shared" si="106"/>
        <v>348330.79942042794</v>
      </c>
      <c r="R51" s="33">
        <f t="shared" si="106"/>
        <v>472101.64082739595</v>
      </c>
      <c r="S51" s="33">
        <f t="shared" si="106"/>
        <v>582003.109450244</v>
      </c>
      <c r="T51">
        <f t="shared" si="106"/>
        <v>666211.11079926789</v>
      </c>
      <c r="U51" s="33">
        <f t="shared" si="106"/>
        <v>303252.44995084795</v>
      </c>
      <c r="V51" s="33">
        <f t="shared" si="106"/>
        <v>514914.38986959192</v>
      </c>
      <c r="W51" s="33">
        <f t="shared" si="106"/>
        <v>448935.89220969199</v>
      </c>
      <c r="X51" s="33">
        <f t="shared" si="106"/>
        <v>637298.18898283201</v>
      </c>
      <c r="Y51" s="33">
        <f t="shared" si="106"/>
        <v>596136.17569284001</v>
      </c>
      <c r="Z51" s="6"/>
      <c r="AA51" s="6"/>
      <c r="AB51" s="6"/>
      <c r="AC51" s="6"/>
      <c r="AD51" s="6"/>
      <c r="AE51" s="6"/>
      <c r="AF51" s="6"/>
      <c r="AG51" s="6"/>
      <c r="AH51" s="6"/>
    </row>
    <row r="52" spans="1:34" x14ac:dyDescent="0.45">
      <c r="B52" t="s">
        <v>3</v>
      </c>
      <c r="C52" s="33">
        <v>0.55762750000000005</v>
      </c>
      <c r="D52" s="33">
        <v>0.49551479999999998</v>
      </c>
      <c r="E52" s="33">
        <v>0.3836907</v>
      </c>
      <c r="F52" s="33">
        <v>0.4734177</v>
      </c>
      <c r="G52" s="33">
        <v>0.48642590000000002</v>
      </c>
      <c r="H52">
        <v>0.555836</v>
      </c>
      <c r="I52" s="33">
        <v>0.49254369999999997</v>
      </c>
      <c r="J52" s="33">
        <v>0.39870270000000002</v>
      </c>
      <c r="K52" s="33">
        <v>0.4207127</v>
      </c>
      <c r="L52" s="33">
        <v>0.49096590000000001</v>
      </c>
      <c r="M52" s="33">
        <v>0.55807410000000002</v>
      </c>
      <c r="O52" s="33">
        <f>U52</f>
        <v>520729.61299309193</v>
      </c>
      <c r="P52" s="33">
        <f t="shared" ref="P52:P56" si="107">1050153.16*(D52)+3483.29</f>
        <v>523849.72304676793</v>
      </c>
      <c r="Q52" s="33">
        <f t="shared" ref="Q52:Q56" si="108">1050153.16*(E52)+3483.29</f>
        <v>406417.29106761195</v>
      </c>
      <c r="R52" s="33">
        <f t="shared" ref="R52:R56" si="109">1050153.16*(F52)+3483.29</f>
        <v>500644.38365493191</v>
      </c>
      <c r="S52" s="33">
        <f t="shared" ref="S52:S56" si="110">1050153.16*(G52)+3483.29</f>
        <v>514304.98599084397</v>
      </c>
      <c r="T52">
        <f t="shared" ref="T52:T56" si="111">1050153.16*(H52)+3483.29</f>
        <v>587196.22184175998</v>
      </c>
      <c r="U52" s="33">
        <f t="shared" ref="U52:U56" si="112">1050153.16*(I52)+3483.29</f>
        <v>520729.61299309193</v>
      </c>
      <c r="V52" s="33">
        <f t="shared" ref="V52:V56" si="113">1050153.16*(J52)+3483.29</f>
        <v>422182.19030553196</v>
      </c>
      <c r="W52" s="33">
        <f t="shared" ref="W52:W56" si="114">1050153.16*(K52)+3483.29</f>
        <v>445296.06135713193</v>
      </c>
      <c r="X52" s="33">
        <f t="shared" ref="X52:X56" si="115">1050153.16*(L52)+3483.29</f>
        <v>519072.68133724394</v>
      </c>
      <c r="Y52" s="33">
        <f t="shared" ref="Y52:Y56" si="116">1050153.16*(M52)+3483.29</f>
        <v>589546.56962915603</v>
      </c>
      <c r="Z52" s="6"/>
      <c r="AA52" s="6"/>
      <c r="AB52" s="6"/>
      <c r="AC52" s="6"/>
      <c r="AD52" s="6"/>
      <c r="AE52" s="6"/>
      <c r="AF52" s="6"/>
      <c r="AG52" s="6"/>
      <c r="AH52" s="6"/>
    </row>
    <row r="53" spans="1:34" x14ac:dyDescent="0.45">
      <c r="B53" t="s">
        <v>4</v>
      </c>
      <c r="C53" s="33">
        <v>0.46145399999999998</v>
      </c>
      <c r="D53" s="33">
        <v>0.48365160000000001</v>
      </c>
      <c r="E53" s="33">
        <v>0.3251214</v>
      </c>
      <c r="F53" s="33">
        <v>0.44071719999999998</v>
      </c>
      <c r="G53" s="33">
        <v>0.48603730000000001</v>
      </c>
      <c r="H53">
        <v>0.48551129999999998</v>
      </c>
      <c r="I53" s="33">
        <v>0.3867469</v>
      </c>
      <c r="J53" s="33">
        <v>0.42345519999999998</v>
      </c>
      <c r="K53" s="33">
        <v>0.33411940000000001</v>
      </c>
      <c r="L53" s="33">
        <v>0.47775780000000001</v>
      </c>
      <c r="M53" s="33">
        <v>0.59612149999999997</v>
      </c>
      <c r="O53" s="33">
        <f t="shared" ref="O53:O56" si="117">1050153.16*(C53)+3483.29</f>
        <v>488080.66629463993</v>
      </c>
      <c r="P53" s="33">
        <f t="shared" si="107"/>
        <v>511391.54607905593</v>
      </c>
      <c r="Q53" s="33">
        <f t="shared" si="108"/>
        <v>344910.55559362395</v>
      </c>
      <c r="R53" s="33">
        <f t="shared" si="109"/>
        <v>466303.85024635191</v>
      </c>
      <c r="S53" s="33">
        <f t="shared" si="110"/>
        <v>513896.89647286793</v>
      </c>
      <c r="T53">
        <f t="shared" si="111"/>
        <v>513344.51591070794</v>
      </c>
      <c r="U53" s="33">
        <f t="shared" si="112"/>
        <v>409626.76915520395</v>
      </c>
      <c r="V53" s="33">
        <f t="shared" si="113"/>
        <v>448176.10639843193</v>
      </c>
      <c r="W53" s="33">
        <f t="shared" si="114"/>
        <v>354359.83372730395</v>
      </c>
      <c r="X53" s="33">
        <f t="shared" si="115"/>
        <v>505202.15338464797</v>
      </c>
      <c r="Y53" s="33">
        <f t="shared" si="116"/>
        <v>629502.16696893994</v>
      </c>
      <c r="Z53" s="6"/>
      <c r="AA53" s="6"/>
      <c r="AB53" s="6"/>
      <c r="AC53" s="6"/>
      <c r="AD53" s="6"/>
      <c r="AE53" s="6"/>
      <c r="AF53" s="6"/>
      <c r="AG53" s="6"/>
      <c r="AH53" s="6"/>
    </row>
    <row r="54" spans="1:34" x14ac:dyDescent="0.45">
      <c r="B54" t="s">
        <v>5</v>
      </c>
      <c r="C54" s="1">
        <v>7.7496490000000001E-2</v>
      </c>
      <c r="D54" s="1">
        <v>7.1924150000000006E-2</v>
      </c>
      <c r="E54" s="1">
        <v>7.7548350000000002E-2</v>
      </c>
      <c r="F54" s="1">
        <v>8.5956299999999999E-2</v>
      </c>
      <c r="G54" s="1">
        <v>8.9191720000000002E-2</v>
      </c>
      <c r="H54">
        <v>7.6487319999999998E-2</v>
      </c>
      <c r="I54" s="1">
        <v>6.7625069999999995E-2</v>
      </c>
      <c r="J54" s="1">
        <v>6.3368659999999993E-2</v>
      </c>
      <c r="K54" s="1">
        <v>6.8278030000000003E-2</v>
      </c>
      <c r="L54" s="1">
        <v>6.8318619999999997E-2</v>
      </c>
      <c r="M54" s="1">
        <v>7.600208E-2</v>
      </c>
      <c r="O54" s="1">
        <f t="shared" si="117"/>
        <v>84866.473862408384</v>
      </c>
      <c r="P54" s="1">
        <f t="shared" si="107"/>
        <v>79014.663402813996</v>
      </c>
      <c r="Q54" s="1">
        <f t="shared" si="108"/>
        <v>84920.934805285986</v>
      </c>
      <c r="R54" s="1">
        <f t="shared" si="109"/>
        <v>93750.570066907982</v>
      </c>
      <c r="S54" s="1">
        <f t="shared" si="110"/>
        <v>97148.256603835194</v>
      </c>
      <c r="T54">
        <f t="shared" si="111"/>
        <v>83806.69079793118</v>
      </c>
      <c r="U54" s="1">
        <f t="shared" si="112"/>
        <v>74499.97095572119</v>
      </c>
      <c r="V54" s="1">
        <f t="shared" si="113"/>
        <v>70030.088543965583</v>
      </c>
      <c r="W54" s="1">
        <f t="shared" si="114"/>
        <v>75185.678963074795</v>
      </c>
      <c r="X54" s="1">
        <f t="shared" si="115"/>
        <v>75228.304679839188</v>
      </c>
      <c r="Y54" s="1">
        <f t="shared" si="116"/>
        <v>83297.114478572781</v>
      </c>
      <c r="Z54" s="6"/>
      <c r="AA54" s="6"/>
      <c r="AB54" s="6"/>
      <c r="AC54" s="6"/>
      <c r="AD54" s="6"/>
      <c r="AE54" s="6"/>
      <c r="AF54" s="6"/>
      <c r="AG54" s="6"/>
      <c r="AH54" s="6"/>
    </row>
    <row r="55" spans="1:34" x14ac:dyDescent="0.45">
      <c r="B55" t="s">
        <v>6</v>
      </c>
      <c r="C55" s="1">
        <v>7.5354779999999996E-2</v>
      </c>
      <c r="D55" s="1">
        <v>6.3459639999999998E-2</v>
      </c>
      <c r="E55" s="1">
        <v>6.6171750000000001E-2</v>
      </c>
      <c r="F55" s="1">
        <v>6.4975679999999994E-2</v>
      </c>
      <c r="G55" s="1">
        <v>7.0419480000000007E-2</v>
      </c>
      <c r="H55">
        <v>8.470192E-2</v>
      </c>
      <c r="I55" s="1">
        <v>6.2911620000000001E-2</v>
      </c>
      <c r="J55" s="1">
        <v>6.838843E-2</v>
      </c>
      <c r="K55" s="1">
        <v>6.6229189999999993E-2</v>
      </c>
      <c r="L55" s="1">
        <v>7.0150470000000006E-2</v>
      </c>
      <c r="M55" s="1">
        <v>7.7875120000000006E-2</v>
      </c>
      <c r="O55" s="1">
        <f t="shared" si="117"/>
        <v>82617.350338104778</v>
      </c>
      <c r="P55" s="1">
        <f t="shared" si="107"/>
        <v>70125.631478462383</v>
      </c>
      <c r="Q55" s="1">
        <f t="shared" si="108"/>
        <v>72973.762365229995</v>
      </c>
      <c r="R55" s="1">
        <f t="shared" si="109"/>
        <v>71717.705675148783</v>
      </c>
      <c r="S55" s="1">
        <f t="shared" si="110"/>
        <v>77434.529447556793</v>
      </c>
      <c r="T55">
        <f t="shared" si="111"/>
        <v>92433.278946067192</v>
      </c>
      <c r="U55" s="1">
        <f t="shared" si="112"/>
        <v>69550.126543719191</v>
      </c>
      <c r="V55" s="1">
        <f t="shared" si="113"/>
        <v>75301.615871938789</v>
      </c>
      <c r="W55" s="1">
        <f t="shared" si="114"/>
        <v>73034.083162740382</v>
      </c>
      <c r="X55" s="1">
        <f t="shared" si="115"/>
        <v>77152.027745985193</v>
      </c>
      <c r="Y55" s="1">
        <f t="shared" si="116"/>
        <v>85264.093353379198</v>
      </c>
      <c r="Z55" s="6"/>
      <c r="AA55" s="6"/>
      <c r="AB55" s="6"/>
      <c r="AC55" s="6"/>
      <c r="AD55" s="6"/>
      <c r="AE55" s="6"/>
      <c r="AF55" s="6"/>
      <c r="AG55" s="6"/>
      <c r="AH55" s="6"/>
    </row>
    <row r="56" spans="1:34" x14ac:dyDescent="0.45">
      <c r="B56" t="s">
        <v>7</v>
      </c>
      <c r="C56" s="1">
        <v>7.1822460000000005E-2</v>
      </c>
      <c r="D56" s="1">
        <v>6.5075170000000002E-2</v>
      </c>
      <c r="E56" s="1">
        <v>7.3511839999999995E-2</v>
      </c>
      <c r="F56" s="1">
        <v>6.7085640000000002E-2</v>
      </c>
      <c r="G56" s="1">
        <v>7.5008649999999996E-2</v>
      </c>
      <c r="H56">
        <v>9.4004920000000006E-2</v>
      </c>
      <c r="I56" s="1">
        <v>6.8444309999999994E-2</v>
      </c>
      <c r="J56" s="1">
        <v>6.7456569999999993E-2</v>
      </c>
      <c r="K56" s="1">
        <v>7.4009779999999997E-2</v>
      </c>
      <c r="L56" s="1">
        <v>7.3463680000000003E-2</v>
      </c>
      <c r="M56" s="1">
        <v>8.0082739999999999E-2</v>
      </c>
      <c r="O56" s="1">
        <f t="shared" si="117"/>
        <v>78907.87332797359</v>
      </c>
      <c r="P56" s="1">
        <f t="shared" si="107"/>
        <v>71822.185413037194</v>
      </c>
      <c r="Q56" s="1">
        <f t="shared" si="108"/>
        <v>80681.981073414383</v>
      </c>
      <c r="R56" s="1">
        <f t="shared" si="109"/>
        <v>73933.486836622396</v>
      </c>
      <c r="S56" s="1">
        <f t="shared" si="110"/>
        <v>82253.860824833988</v>
      </c>
      <c r="T56">
        <f t="shared" si="111"/>
        <v>102202.8537935472</v>
      </c>
      <c r="U56" s="1">
        <f t="shared" si="112"/>
        <v>75360.298430519586</v>
      </c>
      <c r="V56" s="1">
        <f t="shared" si="113"/>
        <v>74323.020148261188</v>
      </c>
      <c r="W56" s="1">
        <f t="shared" si="114"/>
        <v>81204.894337904785</v>
      </c>
      <c r="X56" s="1">
        <f t="shared" si="115"/>
        <v>80631.405697228794</v>
      </c>
      <c r="Y56" s="1">
        <f t="shared" si="116"/>
        <v>87582.432472458386</v>
      </c>
      <c r="Z56" s="6"/>
      <c r="AA56" s="6"/>
      <c r="AB56" s="6"/>
      <c r="AC56" s="6"/>
      <c r="AD56" s="6"/>
      <c r="AE56" s="6"/>
      <c r="AF56" s="6"/>
      <c r="AG56" s="6"/>
      <c r="AH56" s="6"/>
    </row>
    <row r="57" spans="1:34" x14ac:dyDescent="0.45">
      <c r="Z57" s="6"/>
      <c r="AA57" s="6"/>
      <c r="AB57" s="6"/>
      <c r="AC57" s="6"/>
      <c r="AD57" s="6"/>
      <c r="AE57" s="6"/>
      <c r="AF57" s="6"/>
      <c r="AG57" s="6"/>
      <c r="AH57" s="6"/>
    </row>
    <row r="58" spans="1:34" x14ac:dyDescent="0.45">
      <c r="A58" t="s">
        <v>27</v>
      </c>
      <c r="Z58" s="6"/>
      <c r="AA58" s="6"/>
      <c r="AB58" s="6"/>
      <c r="AC58" s="6"/>
      <c r="AD58" s="6"/>
      <c r="AE58" s="6"/>
      <c r="AF58" s="6"/>
      <c r="AG58" s="6"/>
      <c r="AH58" s="6"/>
    </row>
    <row r="59" spans="1:34" x14ac:dyDescent="0.45">
      <c r="B59" t="s">
        <v>0</v>
      </c>
      <c r="C59">
        <v>560</v>
      </c>
      <c r="D59" t="s">
        <v>1</v>
      </c>
      <c r="Z59" s="6"/>
      <c r="AA59" s="6"/>
      <c r="AB59" s="6"/>
      <c r="AC59" s="6"/>
      <c r="AD59" s="6"/>
      <c r="AE59" s="6"/>
      <c r="AF59" s="6"/>
      <c r="AG59" s="6"/>
      <c r="AH59" s="6"/>
    </row>
    <row r="60" spans="1:34" x14ac:dyDescent="0.45">
      <c r="C60">
        <f>C50</f>
        <v>0.1</v>
      </c>
      <c r="D60">
        <f t="shared" ref="D60:M60" si="118">D50</f>
        <v>1</v>
      </c>
      <c r="E60">
        <f t="shared" si="118"/>
        <v>5</v>
      </c>
      <c r="F60">
        <f t="shared" si="118"/>
        <v>10</v>
      </c>
      <c r="G60">
        <f t="shared" si="118"/>
        <v>20</v>
      </c>
      <c r="H60" t="str">
        <f t="shared" si="118"/>
        <v>Control</v>
      </c>
      <c r="I60">
        <f t="shared" si="118"/>
        <v>0.1</v>
      </c>
      <c r="J60">
        <f t="shared" si="118"/>
        <v>1</v>
      </c>
      <c r="K60">
        <f t="shared" si="118"/>
        <v>5</v>
      </c>
      <c r="L60">
        <f t="shared" si="118"/>
        <v>10</v>
      </c>
      <c r="M60">
        <f t="shared" si="118"/>
        <v>20</v>
      </c>
    </row>
    <row r="61" spans="1:34" x14ac:dyDescent="0.45">
      <c r="B61" t="s">
        <v>2</v>
      </c>
      <c r="C61">
        <v>0.3998661</v>
      </c>
      <c r="D61">
        <v>0.62054260000000006</v>
      </c>
      <c r="E61">
        <v>0.54104549999999996</v>
      </c>
      <c r="F61">
        <v>0.57538769999999995</v>
      </c>
      <c r="G61">
        <v>0.69748460000000001</v>
      </c>
      <c r="H61">
        <v>0.7729684</v>
      </c>
      <c r="I61">
        <v>0.45875179999999999</v>
      </c>
      <c r="J61">
        <v>0.67701259999999996</v>
      </c>
      <c r="K61">
        <v>0.6456807</v>
      </c>
      <c r="L61">
        <v>0.6942779</v>
      </c>
      <c r="M61">
        <v>0.70363739999999997</v>
      </c>
    </row>
    <row r="62" spans="1:34" x14ac:dyDescent="0.45">
      <c r="B62" t="s">
        <v>3</v>
      </c>
      <c r="C62">
        <v>0.69645170000000001</v>
      </c>
      <c r="D62">
        <v>0.72224969999999999</v>
      </c>
      <c r="E62">
        <v>0.56361870000000003</v>
      </c>
      <c r="F62">
        <v>0.61214420000000003</v>
      </c>
      <c r="G62">
        <v>0.63309309999999996</v>
      </c>
      <c r="H62">
        <v>0.67906259999999996</v>
      </c>
      <c r="I62">
        <v>0.60898220000000003</v>
      </c>
      <c r="J62">
        <v>0.53648700000000005</v>
      </c>
      <c r="K62">
        <v>0.60188059999999999</v>
      </c>
      <c r="L62">
        <v>0.64611819999999998</v>
      </c>
      <c r="M62">
        <v>0.70904659999999997</v>
      </c>
    </row>
    <row r="63" spans="1:34" x14ac:dyDescent="0.45">
      <c r="B63" t="s">
        <v>4</v>
      </c>
      <c r="C63">
        <v>0.60484680000000002</v>
      </c>
      <c r="D63">
        <v>0.71295319999999995</v>
      </c>
      <c r="E63">
        <v>0.51146230000000004</v>
      </c>
      <c r="F63">
        <v>0.59812829999999995</v>
      </c>
      <c r="G63">
        <v>0.61729880000000004</v>
      </c>
      <c r="H63">
        <v>0.58511250000000004</v>
      </c>
      <c r="I63">
        <v>0.52915590000000001</v>
      </c>
      <c r="J63">
        <v>0.52155280000000004</v>
      </c>
      <c r="K63">
        <v>0.55266230000000005</v>
      </c>
      <c r="L63">
        <v>0.60828729999999998</v>
      </c>
      <c r="M63">
        <v>0.73339889999999996</v>
      </c>
    </row>
    <row r="64" spans="1:34" x14ac:dyDescent="0.45">
      <c r="B64" t="s">
        <v>5</v>
      </c>
      <c r="C64">
        <v>7.9553520000000003E-2</v>
      </c>
      <c r="D64">
        <v>6.9167950000000006E-2</v>
      </c>
      <c r="E64">
        <v>9.1334419999999999E-2</v>
      </c>
      <c r="F64">
        <v>9.3301739999999994E-2</v>
      </c>
      <c r="G64">
        <v>0.10450669999999999</v>
      </c>
      <c r="H64">
        <v>8.281355E-2</v>
      </c>
      <c r="I64">
        <v>6.6607680000000002E-2</v>
      </c>
      <c r="J64">
        <v>6.2644450000000004E-2</v>
      </c>
      <c r="K64">
        <v>6.7551059999999996E-2</v>
      </c>
      <c r="L64">
        <v>6.7706559999999999E-2</v>
      </c>
      <c r="M64">
        <v>7.5198269999999998E-2</v>
      </c>
    </row>
    <row r="65" spans="2:13" x14ac:dyDescent="0.45">
      <c r="B65" t="s">
        <v>6</v>
      </c>
      <c r="C65">
        <v>7.7732469999999998E-2</v>
      </c>
      <c r="D65">
        <v>6.3291269999999997E-2</v>
      </c>
      <c r="E65">
        <v>6.5386540000000007E-2</v>
      </c>
      <c r="F65">
        <v>6.5211679999999994E-2</v>
      </c>
      <c r="G65">
        <v>7.1758119999999995E-2</v>
      </c>
      <c r="H65">
        <v>9.8356780000000005E-2</v>
      </c>
      <c r="I65">
        <v>6.5826919999999997E-2</v>
      </c>
      <c r="J65">
        <v>6.8282120000000002E-2</v>
      </c>
      <c r="K65">
        <v>6.6135490000000005E-2</v>
      </c>
      <c r="L65">
        <v>6.9399219999999998E-2</v>
      </c>
      <c r="M65">
        <v>7.770523E-2</v>
      </c>
    </row>
    <row r="66" spans="2:13" x14ac:dyDescent="0.45">
      <c r="B66" t="s">
        <v>7</v>
      </c>
      <c r="C66">
        <v>7.5744400000000003E-2</v>
      </c>
      <c r="D66">
        <v>6.6595000000000001E-2</v>
      </c>
      <c r="E66">
        <v>7.5192449999999994E-2</v>
      </c>
      <c r="F66">
        <v>6.6709660000000004E-2</v>
      </c>
      <c r="G66">
        <v>7.4865730000000005E-2</v>
      </c>
      <c r="H66">
        <v>0.1271082</v>
      </c>
      <c r="I66">
        <v>6.9206829999999997E-2</v>
      </c>
      <c r="J66">
        <v>6.7596059999999999E-2</v>
      </c>
      <c r="K66">
        <v>7.4212379999999994E-2</v>
      </c>
      <c r="L66">
        <v>7.4394160000000001E-2</v>
      </c>
      <c r="M66">
        <v>8.0222119999999994E-2</v>
      </c>
    </row>
    <row r="67" spans="2:13" x14ac:dyDescent="0.45">
      <c r="B67" t="s">
        <v>8</v>
      </c>
      <c r="C67">
        <v>6.039369E-2</v>
      </c>
      <c r="D67">
        <v>6.0019299999999998E-2</v>
      </c>
      <c r="E67">
        <v>6.2079389999999998E-2</v>
      </c>
      <c r="F67">
        <v>6.0212710000000003E-2</v>
      </c>
      <c r="G67">
        <v>6.2821420000000003E-2</v>
      </c>
      <c r="H67">
        <v>6.141746E-2</v>
      </c>
      <c r="I67">
        <v>6.3016719999999998E-2</v>
      </c>
      <c r="J67">
        <v>6.3323290000000004E-2</v>
      </c>
      <c r="K67">
        <v>6.3912620000000003E-2</v>
      </c>
      <c r="L67">
        <v>6.6330410000000006E-2</v>
      </c>
      <c r="M67">
        <v>6.5394129999999995E-2</v>
      </c>
    </row>
    <row r="68" spans="2:13" x14ac:dyDescent="0.45">
      <c r="B68" t="s">
        <v>9</v>
      </c>
      <c r="C68">
        <v>0.117449</v>
      </c>
      <c r="D68">
        <v>0.1118265</v>
      </c>
      <c r="E68">
        <v>6.0637249999999997E-2</v>
      </c>
      <c r="F68">
        <v>6.2343349999999999E-2</v>
      </c>
      <c r="G68">
        <v>6.0668470000000002E-2</v>
      </c>
      <c r="H68">
        <v>6.2259920000000003E-2</v>
      </c>
      <c r="I68">
        <v>6.2380339999999999E-2</v>
      </c>
      <c r="J68">
        <v>6.233139E-2</v>
      </c>
      <c r="K68">
        <v>6.182004E-2</v>
      </c>
      <c r="L68">
        <v>6.2641909999999995E-2</v>
      </c>
      <c r="M68">
        <v>6.2997239999999996E-2</v>
      </c>
    </row>
  </sheetData>
  <conditionalFormatting sqref="AK9:AU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9"/>
  <sheetViews>
    <sheetView topLeftCell="O18" zoomScale="55" zoomScaleNormal="55" zoomScalePageLayoutView="50" workbookViewId="0">
      <selection activeCell="AD46" sqref="AD46"/>
    </sheetView>
  </sheetViews>
  <sheetFormatPr baseColWidth="10" defaultRowHeight="14.25" x14ac:dyDescent="0.45"/>
  <cols>
    <col min="2" max="13" width="7.1328125" bestFit="1" customWidth="1"/>
    <col min="15" max="15" width="10.265625" bestFit="1" customWidth="1"/>
    <col min="16" max="16" width="12.86328125" customWidth="1"/>
    <col min="17" max="17" width="14.265625" bestFit="1" customWidth="1"/>
    <col min="18" max="18" width="13.3984375" bestFit="1" customWidth="1"/>
    <col min="19" max="19" width="13.86328125" bestFit="1" customWidth="1"/>
    <col min="20" max="20" width="14.1328125" bestFit="1" customWidth="1"/>
    <col min="21" max="22" width="13.86328125" bestFit="1" customWidth="1"/>
    <col min="23" max="24" width="13.3984375" bestFit="1" customWidth="1"/>
    <col min="25" max="27" width="14.1328125" bestFit="1" customWidth="1"/>
    <col min="30" max="30" width="13.86328125" bestFit="1" customWidth="1"/>
    <col min="31" max="31" width="13.1328125" bestFit="1" customWidth="1"/>
    <col min="32" max="33" width="12.3984375" bestFit="1" customWidth="1"/>
    <col min="34" max="35" width="13.1328125" bestFit="1" customWidth="1"/>
  </cols>
  <sheetData>
    <row r="1" spans="1:41" x14ac:dyDescent="0.45">
      <c r="A1" t="s">
        <v>10</v>
      </c>
    </row>
    <row r="2" spans="1:41" x14ac:dyDescent="0.45">
      <c r="B2" t="s">
        <v>0</v>
      </c>
      <c r="C2">
        <v>560</v>
      </c>
      <c r="D2" t="s">
        <v>1</v>
      </c>
      <c r="AD2" t="s">
        <v>15</v>
      </c>
    </row>
    <row r="3" spans="1:41" x14ac:dyDescent="0.45">
      <c r="C3" s="54">
        <f>Fe!C4</f>
        <v>0.1</v>
      </c>
      <c r="D3" s="54">
        <f>Fe!D4</f>
        <v>1</v>
      </c>
      <c r="E3" s="54">
        <f>Fe!E4</f>
        <v>5</v>
      </c>
      <c r="F3" s="54">
        <f>Fe!F4</f>
        <v>10</v>
      </c>
      <c r="G3" s="54">
        <f>Fe!G4</f>
        <v>20</v>
      </c>
      <c r="H3" s="54" t="str">
        <f>Fe!H4</f>
        <v>Control</v>
      </c>
      <c r="I3" s="54">
        <f>Fe!I4</f>
        <v>0.1</v>
      </c>
      <c r="J3" s="54">
        <f>Fe!J4</f>
        <v>1</v>
      </c>
      <c r="K3" s="54">
        <f>Fe!K4</f>
        <v>5</v>
      </c>
      <c r="L3" s="54">
        <f>Fe!L4</f>
        <v>10</v>
      </c>
      <c r="M3" s="54">
        <f>Fe!M4</f>
        <v>20</v>
      </c>
      <c r="N3" s="54" t="str">
        <f>Fe!N4</f>
        <v>Control</v>
      </c>
      <c r="P3" s="82">
        <f>C3</f>
        <v>0.1</v>
      </c>
      <c r="Q3" s="82">
        <f t="shared" ref="Q3:AA3" si="0">D3</f>
        <v>1</v>
      </c>
      <c r="R3" s="82">
        <f t="shared" si="0"/>
        <v>5</v>
      </c>
      <c r="S3" s="82">
        <f t="shared" si="0"/>
        <v>10</v>
      </c>
      <c r="T3" s="82">
        <f t="shared" si="0"/>
        <v>20</v>
      </c>
      <c r="U3" s="82" t="str">
        <f t="shared" si="0"/>
        <v>Control</v>
      </c>
      <c r="V3" s="82">
        <f t="shared" si="0"/>
        <v>0.1</v>
      </c>
      <c r="W3" s="82">
        <f t="shared" si="0"/>
        <v>1</v>
      </c>
      <c r="X3" s="82">
        <f t="shared" si="0"/>
        <v>5</v>
      </c>
      <c r="Y3" s="82">
        <f t="shared" si="0"/>
        <v>10</v>
      </c>
      <c r="Z3" s="82">
        <f t="shared" si="0"/>
        <v>20</v>
      </c>
      <c r="AA3" s="82" t="str">
        <f t="shared" si="0"/>
        <v>Control</v>
      </c>
      <c r="AB3" s="82"/>
      <c r="AC3" s="83"/>
      <c r="AD3" s="82">
        <f>P3</f>
        <v>0.1</v>
      </c>
      <c r="AE3" s="82">
        <f t="shared" ref="AE3:AH3" si="1">Q3</f>
        <v>1</v>
      </c>
      <c r="AF3" s="82">
        <f t="shared" si="1"/>
        <v>5</v>
      </c>
      <c r="AG3" s="82">
        <f t="shared" si="1"/>
        <v>10</v>
      </c>
      <c r="AH3" s="82">
        <f t="shared" si="1"/>
        <v>20</v>
      </c>
      <c r="AI3" s="82" t="str">
        <f>U3</f>
        <v>Control</v>
      </c>
      <c r="AJ3" s="82">
        <f t="shared" ref="AJ3" si="2">V3</f>
        <v>0.1</v>
      </c>
      <c r="AK3" s="82">
        <f t="shared" ref="AK3" si="3">W3</f>
        <v>1</v>
      </c>
      <c r="AL3" s="54">
        <f>X3</f>
        <v>5</v>
      </c>
      <c r="AM3" s="54">
        <f t="shared" ref="AM3" si="4">Y3</f>
        <v>10</v>
      </c>
      <c r="AN3" s="54">
        <f>Z3</f>
        <v>20</v>
      </c>
      <c r="AO3" s="54" t="str">
        <f t="shared" ref="AO3" si="5">AA3</f>
        <v>Control</v>
      </c>
    </row>
    <row r="4" spans="1:41" x14ac:dyDescent="0.45">
      <c r="B4" t="s">
        <v>2</v>
      </c>
      <c r="C4" s="65">
        <v>7.7571200000000007E-2</v>
      </c>
      <c r="D4" s="65">
        <v>8.2896289999999997E-2</v>
      </c>
      <c r="E4" s="65">
        <v>0.1034495</v>
      </c>
      <c r="F4" s="65">
        <v>9.5113900000000001E-2</v>
      </c>
      <c r="G4" s="65">
        <v>0.11949940000000001</v>
      </c>
      <c r="H4" s="64">
        <v>8.5732970000000006E-2</v>
      </c>
      <c r="I4" s="65">
        <v>8.9779520000000002E-2</v>
      </c>
      <c r="J4" s="65">
        <v>9.4132960000000002E-2</v>
      </c>
      <c r="K4" s="65">
        <v>0.1176811</v>
      </c>
      <c r="L4" s="65">
        <v>0.1095759</v>
      </c>
      <c r="M4" s="65">
        <v>0.12707789999999999</v>
      </c>
      <c r="N4" s="64">
        <v>8.2161339999999999E-2</v>
      </c>
      <c r="P4" s="84">
        <f>1050153.16*(C4)+3483.29</f>
        <v>84944.930804991993</v>
      </c>
      <c r="Q4" s="84">
        <f t="shared" ref="Q4:AA4" si="6">1050153.16*(D4)+3483.29</f>
        <v>90537.09089577639</v>
      </c>
      <c r="R4" s="84">
        <f t="shared" si="6"/>
        <v>112121.10932541998</v>
      </c>
      <c r="S4" s="84">
        <f t="shared" si="6"/>
        <v>103367.45264492399</v>
      </c>
      <c r="T4" s="84">
        <f t="shared" si="6"/>
        <v>128975.96252810399</v>
      </c>
      <c r="U4" s="85">
        <f t="shared" si="6"/>
        <v>93516.039361685194</v>
      </c>
      <c r="V4" s="84">
        <f t="shared" si="6"/>
        <v>97765.53663128319</v>
      </c>
      <c r="W4" s="84">
        <f t="shared" si="6"/>
        <v>102337.31540415359</v>
      </c>
      <c r="X4" s="84">
        <f t="shared" si="6"/>
        <v>127066.46903727598</v>
      </c>
      <c r="Y4" s="84">
        <f t="shared" si="6"/>
        <v>118554.76764484399</v>
      </c>
      <c r="Z4" s="84">
        <f t="shared" si="6"/>
        <v>136934.548251164</v>
      </c>
      <c r="AA4" s="85">
        <f t="shared" si="6"/>
        <v>89765.280830834381</v>
      </c>
      <c r="AB4" s="86"/>
      <c r="AC4" s="83" t="str">
        <f>Zn!AJ9</f>
        <v>0 hrs</v>
      </c>
      <c r="AD4" s="84">
        <f>AVERAGE(P4:P6)-AVERAGE(P7:P9)</f>
        <v>30654.418805748239</v>
      </c>
      <c r="AE4" s="84">
        <f t="shared" ref="AE4:AO4" si="7">AVERAGE(Q4:Q6)-AVERAGE(Q7:Q9)</f>
        <v>31326.355804663734</v>
      </c>
      <c r="AF4" s="84">
        <f t="shared" si="7"/>
        <v>34593.795345666673</v>
      </c>
      <c r="AG4" s="84">
        <f t="shared" si="7"/>
        <v>28677.908040759619</v>
      </c>
      <c r="AH4" s="84">
        <f t="shared" si="7"/>
        <v>35887.125471906795</v>
      </c>
      <c r="AI4" s="85">
        <f t="shared" si="7"/>
        <v>25154.689695596535</v>
      </c>
      <c r="AJ4" s="84">
        <f t="shared" si="7"/>
        <v>30075.455366598137</v>
      </c>
      <c r="AK4" s="84">
        <f t="shared" si="7"/>
        <v>29978.17617887682</v>
      </c>
      <c r="AL4" s="66">
        <f t="shared" si="7"/>
        <v>38796.823337934664</v>
      </c>
      <c r="AM4" s="66">
        <f t="shared" si="7"/>
        <v>33221.784244168783</v>
      </c>
      <c r="AN4" s="66">
        <f t="shared" si="7"/>
        <v>46018.051020721745</v>
      </c>
      <c r="AO4" s="70">
        <f t="shared" si="7"/>
        <v>18573.085798991742</v>
      </c>
    </row>
    <row r="5" spans="1:41" x14ac:dyDescent="0.45">
      <c r="B5" t="s">
        <v>3</v>
      </c>
      <c r="C5" s="65">
        <v>9.4052430000000006E-2</v>
      </c>
      <c r="D5" s="65">
        <v>9.1308520000000004E-2</v>
      </c>
      <c r="E5" s="65">
        <v>9.8628709999999994E-2</v>
      </c>
      <c r="F5" s="65">
        <v>9.4853770000000004E-2</v>
      </c>
      <c r="G5" s="65">
        <v>0.11258120000000001</v>
      </c>
      <c r="H5" s="64">
        <v>8.3081829999999995E-2</v>
      </c>
      <c r="I5" s="65">
        <v>9.4157589999999999E-2</v>
      </c>
      <c r="J5" s="65">
        <v>9.2217439999999998E-2</v>
      </c>
      <c r="K5" s="65">
        <v>9.9810679999999999E-2</v>
      </c>
      <c r="L5" s="65">
        <v>0.1011305</v>
      </c>
      <c r="M5" s="65">
        <v>0.1224102</v>
      </c>
      <c r="N5" s="64">
        <v>7.6707709999999998E-2</v>
      </c>
      <c r="P5" s="84">
        <f t="shared" ref="P5:P9" si="8">1050153.16*(C5)+3483.29</f>
        <v>102252.74657017879</v>
      </c>
      <c r="Q5" s="84">
        <f t="shared" ref="Q5:Q9" si="9">1050153.16*(D5)+3483.29</f>
        <v>99371.220812923188</v>
      </c>
      <c r="R5" s="84">
        <f t="shared" ref="R5:R9" si="10">1050153.16*(E5)+3483.29</f>
        <v>107058.54147322358</v>
      </c>
      <c r="S5" s="84">
        <f t="shared" ref="S5:S9" si="11">1050153.16*(F5)+3483.29</f>
        <v>103094.27630341319</v>
      </c>
      <c r="T5" s="84">
        <f t="shared" ref="T5:T9" si="12">1050153.16*(G5)+3483.29</f>
        <v>121710.79293659198</v>
      </c>
      <c r="U5" s="85">
        <f t="shared" ref="U5:U9" si="13">1050153.16*(H5)+3483.29</f>
        <v>90731.936313082784</v>
      </c>
      <c r="V5" s="84">
        <f t="shared" ref="V5:V9" si="14">1050153.16*(I5)+3483.29</f>
        <v>102363.18067648438</v>
      </c>
      <c r="W5" s="84">
        <f t="shared" ref="W5:W9" si="15">1050153.16*(J5)+3483.29</f>
        <v>100325.72602311039</v>
      </c>
      <c r="X5" s="84">
        <f t="shared" ref="X5:X9" si="16">1050153.16*(K5)+3483.29</f>
        <v>108299.79100374879</v>
      </c>
      <c r="Y5" s="84">
        <f t="shared" ref="Y5:Y9" si="17">1050153.16*(L5)+3483.29</f>
        <v>109685.80414737998</v>
      </c>
      <c r="Z5" s="84">
        <f t="shared" ref="Z5:Z9" si="18">1050153.16*(M5)+3483.29</f>
        <v>132032.74834623199</v>
      </c>
      <c r="AA5" s="85">
        <f t="shared" ref="AA5:AA9" si="19">1050153.16*(N5)+3483.29</f>
        <v>84038.134052863592</v>
      </c>
      <c r="AB5" s="86"/>
      <c r="AC5" s="83" t="str">
        <f>Zn!AJ10</f>
        <v>24 hrs</v>
      </c>
      <c r="AD5" s="87">
        <f>AVERAGE(P15:P17)-AVERAGE(P18:P20)</f>
        <v>82509.431120382011</v>
      </c>
      <c r="AE5" s="87">
        <f t="shared" ref="AE5:AI5" si="20">AVERAGE(Q15:Q17)-AVERAGE(Q18:Q20)</f>
        <v>70695.764651556834</v>
      </c>
      <c r="AF5" s="87">
        <f t="shared" si="20"/>
        <v>61661.072983402672</v>
      </c>
      <c r="AG5" s="87">
        <f t="shared" si="20"/>
        <v>80518.025683073982</v>
      </c>
      <c r="AH5" s="87">
        <f t="shared" si="20"/>
        <v>100951.78335248533</v>
      </c>
      <c r="AI5" s="88">
        <f t="shared" si="20"/>
        <v>69329.735922560416</v>
      </c>
      <c r="AJ5" s="87">
        <f t="shared" ref="AJ5" si="21">AVERAGE(V15:V17)-AVERAGE(V18:V20)</f>
        <v>79900.322093851486</v>
      </c>
      <c r="AK5" s="87">
        <f t="shared" ref="AK5" si="22">AVERAGE(W15:W17)-AVERAGE(W18:W20)</f>
        <v>77423.850911939473</v>
      </c>
      <c r="AL5" s="61">
        <f t="shared" ref="AL5" si="23">AVERAGE(X15:X17)-AVERAGE(X18:X20)</f>
        <v>63468.036520709342</v>
      </c>
      <c r="AM5" s="61">
        <f t="shared" ref="AM5" si="24">AVERAGE(Y15:Y17)-AVERAGE(Y18:Y20)</f>
        <v>100440.21874314403</v>
      </c>
      <c r="AN5" s="61">
        <f t="shared" ref="AN5" si="25">AVERAGE(Z15:Z17)-AVERAGE(Z18:Z20)</f>
        <v>130580.66458830406</v>
      </c>
      <c r="AO5" s="71">
        <f t="shared" ref="AO5" si="26">AVERAGE(AA15:AA17)-AVERAGE(AA18:AA20)</f>
        <v>76550.295007835579</v>
      </c>
    </row>
    <row r="6" spans="1:41" x14ac:dyDescent="0.45">
      <c r="B6" t="s">
        <v>4</v>
      </c>
      <c r="C6" s="65">
        <v>9.4946500000000003E-2</v>
      </c>
      <c r="D6" s="65">
        <v>9.4505240000000004E-2</v>
      </c>
      <c r="E6" s="65">
        <v>0.1081168</v>
      </c>
      <c r="F6" s="65">
        <v>9.3204709999999996E-2</v>
      </c>
      <c r="G6" s="65">
        <v>0.10254389999999999</v>
      </c>
      <c r="H6" s="64">
        <v>8.1500020000000006E-2</v>
      </c>
      <c r="I6" s="65">
        <v>8.9232220000000001E-2</v>
      </c>
      <c r="J6" s="65">
        <v>8.8652120000000001E-2</v>
      </c>
      <c r="K6" s="65">
        <v>0.1123513</v>
      </c>
      <c r="L6" s="65">
        <v>9.4435930000000001E-2</v>
      </c>
      <c r="M6" s="65">
        <v>0.123991</v>
      </c>
      <c r="N6" s="64">
        <v>8.3338860000000001E-2</v>
      </c>
      <c r="P6" s="84">
        <f t="shared" si="8"/>
        <v>103191.65700593998</v>
      </c>
      <c r="Q6" s="84">
        <f t="shared" si="9"/>
        <v>102728.26642255839</v>
      </c>
      <c r="R6" s="84">
        <f t="shared" si="10"/>
        <v>117022.48916908799</v>
      </c>
      <c r="S6" s="84">
        <f t="shared" si="11"/>
        <v>101362.51073338358</v>
      </c>
      <c r="T6" s="84">
        <f t="shared" si="12"/>
        <v>111170.09062372398</v>
      </c>
      <c r="U6" s="85">
        <f t="shared" si="13"/>
        <v>89070.793543063191</v>
      </c>
      <c r="V6" s="84">
        <f t="shared" si="14"/>
        <v>97190.787806815191</v>
      </c>
      <c r="W6" s="84">
        <f t="shared" si="15"/>
        <v>96581.593958699188</v>
      </c>
      <c r="X6" s="84">
        <f t="shared" si="16"/>
        <v>121469.36272510799</v>
      </c>
      <c r="Y6" s="84">
        <f t="shared" si="17"/>
        <v>102655.48030703879</v>
      </c>
      <c r="Z6" s="84">
        <f t="shared" si="18"/>
        <v>133692.83046155999</v>
      </c>
      <c r="AA6" s="85">
        <f t="shared" si="19"/>
        <v>91001.857179797589</v>
      </c>
      <c r="AB6" s="86"/>
      <c r="AC6" s="83" t="str">
        <f>Zn!AJ11</f>
        <v>48 hrs</v>
      </c>
      <c r="AD6" s="87">
        <f>AVERAGE(P26:P28)-AVERAGE(P29:P31)</f>
        <v>171333.80074545002</v>
      </c>
      <c r="AE6" s="87">
        <f t="shared" ref="AE6:AO6" si="27">AVERAGE(Q26:Q28)-AVERAGE(Q29:Q31)</f>
        <v>125604.74837384974</v>
      </c>
      <c r="AF6" s="87">
        <f t="shared" si="27"/>
        <v>69426.500535233296</v>
      </c>
      <c r="AG6" s="87">
        <f t="shared" si="27"/>
        <v>109719.82713127334</v>
      </c>
      <c r="AH6" s="87">
        <f t="shared" si="27"/>
        <v>95902.576948994654</v>
      </c>
      <c r="AI6" s="88">
        <f t="shared" si="27"/>
        <v>168379.772414028</v>
      </c>
      <c r="AJ6" s="87">
        <f t="shared" si="27"/>
        <v>144919.1232864433</v>
      </c>
      <c r="AK6" s="87">
        <f t="shared" si="27"/>
        <v>109307.90805477387</v>
      </c>
      <c r="AL6" s="48">
        <f t="shared" si="27"/>
        <v>74053.475358193333</v>
      </c>
      <c r="AM6" s="48">
        <f t="shared" si="27"/>
        <v>148578.53949543729</v>
      </c>
      <c r="AN6" s="48">
        <f t="shared" si="27"/>
        <v>151013.21458158127</v>
      </c>
      <c r="AO6" s="49">
        <f t="shared" si="27"/>
        <v>179365.76417030976</v>
      </c>
    </row>
    <row r="7" spans="1:41" x14ac:dyDescent="0.45">
      <c r="B7" t="s">
        <v>5</v>
      </c>
      <c r="C7" s="67">
        <v>5.982912E-2</v>
      </c>
      <c r="D7" s="67">
        <v>5.8766289999999999E-2</v>
      </c>
      <c r="E7" s="67">
        <v>6.9425959999999995E-2</v>
      </c>
      <c r="F7" s="67">
        <v>6.7468379999999994E-2</v>
      </c>
      <c r="G7" s="67">
        <v>7.5783349999999999E-2</v>
      </c>
      <c r="H7" s="72">
        <v>5.6787690000000002E-2</v>
      </c>
      <c r="I7" s="67">
        <v>6.1830339999999998E-2</v>
      </c>
      <c r="J7" s="67">
        <v>6.2706860000000003E-2</v>
      </c>
      <c r="K7" s="67">
        <v>7.3267550000000001E-2</v>
      </c>
      <c r="L7" s="67">
        <v>7.0505120000000004E-2</v>
      </c>
      <c r="M7" s="67">
        <v>8.1600259999999994E-2</v>
      </c>
      <c r="N7" s="72">
        <v>6.3248369999999998E-2</v>
      </c>
      <c r="P7" s="89">
        <f t="shared" si="8"/>
        <v>66313.029428019188</v>
      </c>
      <c r="Q7" s="89">
        <f t="shared" si="9"/>
        <v>65196.895144976392</v>
      </c>
      <c r="R7" s="89">
        <f t="shared" si="10"/>
        <v>76391.181280033576</v>
      </c>
      <c r="S7" s="89">
        <f t="shared" si="11"/>
        <v>74335.422457080786</v>
      </c>
      <c r="T7" s="89">
        <f t="shared" si="12"/>
        <v>83067.414477885992</v>
      </c>
      <c r="U7" s="90">
        <f t="shared" si="13"/>
        <v>63119.062102600401</v>
      </c>
      <c r="V7" s="89">
        <f t="shared" si="14"/>
        <v>68414.616934874386</v>
      </c>
      <c r="W7" s="89">
        <f t="shared" si="15"/>
        <v>69335.097182677593</v>
      </c>
      <c r="X7" s="89">
        <f t="shared" si="16"/>
        <v>80425.439157957982</v>
      </c>
      <c r="Y7" s="89">
        <f t="shared" si="17"/>
        <v>77524.464564179187</v>
      </c>
      <c r="Z7" s="89">
        <f t="shared" si="18"/>
        <v>89176.060895821574</v>
      </c>
      <c r="AA7" s="90">
        <f t="shared" si="19"/>
        <v>69903.765620349193</v>
      </c>
      <c r="AB7" s="86"/>
      <c r="AC7" s="83" t="str">
        <f>Zn!AJ12</f>
        <v>72 hrs</v>
      </c>
      <c r="AD7" s="83">
        <f>AVERAGE(P36:P38)-AVERAGE(P39:P41)</f>
        <v>230924.794317308</v>
      </c>
      <c r="AE7" s="83">
        <f t="shared" ref="AE7:AO7" si="28">AVERAGE(Q36:Q38)-AVERAGE(Q39:Q41)</f>
        <v>125110.15073906347</v>
      </c>
      <c r="AF7" s="83">
        <f t="shared" si="28"/>
        <v>57161.551748961298</v>
      </c>
      <c r="AG7" s="83">
        <f t="shared" si="28"/>
        <v>94697.771233631909</v>
      </c>
      <c r="AH7" s="83">
        <f t="shared" si="28"/>
        <v>73590.672860581282</v>
      </c>
      <c r="AI7" s="83">
        <f t="shared" si="28"/>
        <v>322022.95556440798</v>
      </c>
      <c r="AJ7" s="83">
        <f t="shared" si="28"/>
        <v>213961.78584067553</v>
      </c>
      <c r="AK7" s="83">
        <f t="shared" si="28"/>
        <v>126985.91331039222</v>
      </c>
      <c r="AL7" s="62">
        <f t="shared" si="28"/>
        <v>64335.883092133241</v>
      </c>
      <c r="AM7" s="62">
        <f t="shared" si="28"/>
        <v>141572.44268849728</v>
      </c>
      <c r="AN7" s="62">
        <f t="shared" si="28"/>
        <v>141113.17570652391</v>
      </c>
      <c r="AO7" s="62">
        <f t="shared" si="28"/>
        <v>372786.11663756863</v>
      </c>
    </row>
    <row r="8" spans="1:41" x14ac:dyDescent="0.45">
      <c r="B8" t="s">
        <v>6</v>
      </c>
      <c r="C8" s="67">
        <v>5.920955E-2</v>
      </c>
      <c r="D8" s="67">
        <v>5.9947260000000002E-2</v>
      </c>
      <c r="E8" s="67">
        <v>6.8853460000000005E-2</v>
      </c>
      <c r="F8" s="67">
        <v>6.608588E-2</v>
      </c>
      <c r="G8" s="67">
        <v>7.6988500000000001E-2</v>
      </c>
      <c r="H8" s="72">
        <v>6.211096E-2</v>
      </c>
      <c r="I8" s="67">
        <v>6.135666E-2</v>
      </c>
      <c r="J8" s="67">
        <v>6.358635E-2</v>
      </c>
      <c r="K8" s="67">
        <v>7.1213680000000001E-2</v>
      </c>
      <c r="L8" s="67">
        <v>7.0457249999999999E-2</v>
      </c>
      <c r="M8" s="67">
        <v>8.052935E-2</v>
      </c>
      <c r="N8" s="72">
        <v>6.2666609999999998E-2</v>
      </c>
      <c r="P8" s="89">
        <f t="shared" si="8"/>
        <v>65662.386034677998</v>
      </c>
      <c r="Q8" s="89">
        <f t="shared" si="9"/>
        <v>66437.094522341591</v>
      </c>
      <c r="R8" s="89">
        <f t="shared" si="10"/>
        <v>75789.968595933591</v>
      </c>
      <c r="S8" s="89">
        <f t="shared" si="11"/>
        <v>72883.585713380788</v>
      </c>
      <c r="T8" s="89">
        <f t="shared" si="12"/>
        <v>84333.006558659996</v>
      </c>
      <c r="U8" s="90">
        <f t="shared" si="13"/>
        <v>68709.310914633592</v>
      </c>
      <c r="V8" s="89">
        <f t="shared" si="14"/>
        <v>67917.180386045598</v>
      </c>
      <c r="W8" s="89">
        <f t="shared" si="15"/>
        <v>70258.696385365984</v>
      </c>
      <c r="X8" s="89">
        <f t="shared" si="16"/>
        <v>78268.561087228794</v>
      </c>
      <c r="Y8" s="89">
        <f t="shared" si="17"/>
        <v>77474.193732409985</v>
      </c>
      <c r="Z8" s="89">
        <f t="shared" si="18"/>
        <v>88051.44137524598</v>
      </c>
      <c r="AA8" s="90">
        <f t="shared" si="19"/>
        <v>69292.828517987582</v>
      </c>
      <c r="AB8" s="86"/>
      <c r="AC8" s="83" t="str">
        <f>Zn!AJ13</f>
        <v>96 hrs</v>
      </c>
      <c r="AD8" s="83">
        <f>AVERAGE(P46:P48)-AVERAGE(P49:P51)</f>
        <v>285059.80465914926</v>
      </c>
      <c r="AE8" s="83">
        <f t="shared" ref="AE8:AO8" si="29">AVERAGE(Q46:Q48)-AVERAGE(Q49:Q51)</f>
        <v>138358.79899337067</v>
      </c>
      <c r="AF8" s="83">
        <f t="shared" si="29"/>
        <v>53999.540584201284</v>
      </c>
      <c r="AG8" s="83">
        <f t="shared" si="29"/>
        <v>85735.939191718586</v>
      </c>
      <c r="AH8" s="83">
        <f t="shared" si="29"/>
        <v>58944.81682995733</v>
      </c>
      <c r="AI8" s="83">
        <f t="shared" si="29"/>
        <v>607818.95959484368</v>
      </c>
      <c r="AJ8" s="83">
        <f t="shared" si="29"/>
        <v>239974.12862102309</v>
      </c>
      <c r="AK8" s="83">
        <f t="shared" si="29"/>
        <v>121558.69727593854</v>
      </c>
      <c r="AL8" s="62">
        <f t="shared" si="29"/>
        <v>61715.015850721276</v>
      </c>
      <c r="AM8" s="62">
        <f t="shared" si="29"/>
        <v>135467.65733367993</v>
      </c>
      <c r="AN8" s="62">
        <f t="shared" si="29"/>
        <v>126152.20371768932</v>
      </c>
      <c r="AO8" s="62">
        <f t="shared" si="29"/>
        <v>645213.85646826273</v>
      </c>
    </row>
    <row r="9" spans="1:41" x14ac:dyDescent="0.45">
      <c r="B9" t="s">
        <v>7</v>
      </c>
      <c r="C9" s="67">
        <v>5.9960180000000002E-2</v>
      </c>
      <c r="D9" s="67">
        <v>6.0505679999999999E-2</v>
      </c>
      <c r="E9" s="67">
        <v>7.3090589999999997E-2</v>
      </c>
      <c r="F9" s="67">
        <v>6.769319E-2</v>
      </c>
      <c r="G9" s="67">
        <v>7.9332959999999994E-2</v>
      </c>
      <c r="H9" s="72">
        <v>5.9556110000000002E-2</v>
      </c>
      <c r="I9" s="67">
        <v>6.4064990000000002E-2</v>
      </c>
      <c r="J9" s="67">
        <v>6.306987E-2</v>
      </c>
      <c r="K9" s="67">
        <v>7.4529949999999998E-2</v>
      </c>
      <c r="L9" s="67">
        <v>6.9274420000000003E-2</v>
      </c>
      <c r="M9" s="67">
        <v>7.9888520000000005E-2</v>
      </c>
      <c r="N9" s="72">
        <v>6.323471E-2</v>
      </c>
      <c r="P9" s="89">
        <f t="shared" si="8"/>
        <v>66450.662501168801</v>
      </c>
      <c r="Q9" s="89">
        <f t="shared" si="9"/>
        <v>67023.521049948788</v>
      </c>
      <c r="R9" s="89">
        <f t="shared" si="10"/>
        <v>80239.604054764379</v>
      </c>
      <c r="S9" s="89">
        <f t="shared" si="11"/>
        <v>74571.50738898039</v>
      </c>
      <c r="T9" s="89">
        <f t="shared" si="12"/>
        <v>86795.048636153588</v>
      </c>
      <c r="U9" s="90">
        <f t="shared" si="13"/>
        <v>66026.327113807594</v>
      </c>
      <c r="V9" s="89">
        <f t="shared" si="14"/>
        <v>70761.341693868395</v>
      </c>
      <c r="W9" s="89">
        <f t="shared" si="15"/>
        <v>69716.313281289185</v>
      </c>
      <c r="X9" s="89">
        <f t="shared" si="16"/>
        <v>81751.152507141989</v>
      </c>
      <c r="Y9" s="89">
        <f t="shared" si="17"/>
        <v>76232.041070167194</v>
      </c>
      <c r="Z9" s="89">
        <f t="shared" si="18"/>
        <v>87378.471725723197</v>
      </c>
      <c r="AA9" s="90">
        <f t="shared" si="19"/>
        <v>69889.420528183589</v>
      </c>
      <c r="AB9" s="86"/>
      <c r="AC9" s="83"/>
      <c r="AD9" s="83"/>
      <c r="AE9" s="83"/>
      <c r="AF9" s="83"/>
      <c r="AG9" s="83"/>
      <c r="AH9" s="83"/>
      <c r="AI9" s="83"/>
      <c r="AJ9" s="83"/>
      <c r="AK9" s="83"/>
    </row>
    <row r="10" spans="1:41" x14ac:dyDescent="0.45"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 t="s">
        <v>16</v>
      </c>
      <c r="AD10" s="83"/>
      <c r="AE10" s="83"/>
      <c r="AF10" s="83"/>
      <c r="AG10" s="83"/>
      <c r="AH10" s="83"/>
      <c r="AI10" s="83"/>
      <c r="AJ10" s="83"/>
      <c r="AK10" s="83"/>
    </row>
    <row r="11" spans="1:41" x14ac:dyDescent="0.45"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91"/>
      <c r="AC11" s="83"/>
      <c r="AD11" s="83">
        <f t="shared" ref="AD11:AO11" si="30">AD3</f>
        <v>0.1</v>
      </c>
      <c r="AE11" s="83">
        <f t="shared" si="30"/>
        <v>1</v>
      </c>
      <c r="AF11" s="83">
        <f t="shared" si="30"/>
        <v>5</v>
      </c>
      <c r="AG11" s="83">
        <f t="shared" si="30"/>
        <v>10</v>
      </c>
      <c r="AH11" s="83">
        <f t="shared" si="30"/>
        <v>20</v>
      </c>
      <c r="AI11" s="83" t="str">
        <f t="shared" si="30"/>
        <v>Control</v>
      </c>
      <c r="AJ11" s="83">
        <f t="shared" si="30"/>
        <v>0.1</v>
      </c>
      <c r="AK11" s="83">
        <f t="shared" si="30"/>
        <v>1</v>
      </c>
      <c r="AL11">
        <f t="shared" si="30"/>
        <v>5</v>
      </c>
      <c r="AM11">
        <f t="shared" si="30"/>
        <v>10</v>
      </c>
      <c r="AN11">
        <f t="shared" si="30"/>
        <v>20</v>
      </c>
      <c r="AO11" t="str">
        <f t="shared" si="30"/>
        <v>Control</v>
      </c>
    </row>
    <row r="12" spans="1:41" x14ac:dyDescent="0.45">
      <c r="A12" s="6" t="s">
        <v>11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83" t="str">
        <f>AC4</f>
        <v>0 hrs</v>
      </c>
      <c r="AD12" s="92">
        <f t="shared" ref="AD12:AO12" si="31">STDEV(P4:P6)</f>
        <v>10274.442859350831</v>
      </c>
      <c r="AE12" s="92">
        <f t="shared" si="31"/>
        <v>6297.3058702777462</v>
      </c>
      <c r="AF12" s="92">
        <f t="shared" si="31"/>
        <v>4982.1911397150207</v>
      </c>
      <c r="AG12" s="92">
        <f t="shared" si="31"/>
        <v>1087.3077892783751</v>
      </c>
      <c r="AH12" s="92">
        <f t="shared" si="31"/>
        <v>8953.0085140612646</v>
      </c>
      <c r="AI12" s="83">
        <f t="shared" si="31"/>
        <v>2246.138741470274</v>
      </c>
      <c r="AJ12" s="92">
        <f t="shared" si="31"/>
        <v>2834.9695758451548</v>
      </c>
      <c r="AK12" s="92">
        <f t="shared" si="31"/>
        <v>2920.9971502708208</v>
      </c>
      <c r="AL12" s="27">
        <f t="shared" si="31"/>
        <v>9634.6027664853827</v>
      </c>
      <c r="AM12" s="27">
        <f t="shared" si="31"/>
        <v>7967.3427677144609</v>
      </c>
      <c r="AN12" s="27">
        <f t="shared" si="31"/>
        <v>2493.0653543064341</v>
      </c>
      <c r="AO12" s="27">
        <f t="shared" si="31"/>
        <v>3715.3459029595924</v>
      </c>
    </row>
    <row r="13" spans="1:41" x14ac:dyDescent="0.45">
      <c r="A13" s="6"/>
      <c r="B13" s="6" t="s">
        <v>0</v>
      </c>
      <c r="C13" s="6">
        <v>560</v>
      </c>
      <c r="D13" s="6" t="s">
        <v>1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83" t="str">
        <f>AC5</f>
        <v>24 hrs</v>
      </c>
      <c r="AD13" s="92">
        <f>STDEV(P15:P17)</f>
        <v>5465.7261027792183</v>
      </c>
      <c r="AE13" s="92">
        <f t="shared" ref="AE13:AO13" si="32">STDEV(Q15:Q17)</f>
        <v>7105.3847078318195</v>
      </c>
      <c r="AF13" s="92">
        <f t="shared" si="32"/>
        <v>6829.5015654948584</v>
      </c>
      <c r="AG13" s="92">
        <f t="shared" si="32"/>
        <v>8110.0949726224508</v>
      </c>
      <c r="AH13" s="92">
        <f t="shared" si="32"/>
        <v>24148.776976720135</v>
      </c>
      <c r="AI13" s="83">
        <f t="shared" si="32"/>
        <v>18393.309224025688</v>
      </c>
      <c r="AJ13" s="92">
        <f t="shared" si="32"/>
        <v>25519.431932597025</v>
      </c>
      <c r="AK13" s="92">
        <f t="shared" si="32"/>
        <v>20591.695893230662</v>
      </c>
      <c r="AL13" s="27">
        <f t="shared" si="32"/>
        <v>21681.047379539625</v>
      </c>
      <c r="AM13" s="27">
        <f t="shared" si="32"/>
        <v>15051.125146006221</v>
      </c>
      <c r="AN13" s="27">
        <f t="shared" si="32"/>
        <v>14752.54985699851</v>
      </c>
      <c r="AO13" s="27">
        <f t="shared" si="32"/>
        <v>19018.333573285432</v>
      </c>
    </row>
    <row r="14" spans="1:41" x14ac:dyDescent="0.45">
      <c r="A14" s="6"/>
      <c r="B14" s="6"/>
      <c r="C14" s="6">
        <f>C3</f>
        <v>0.1</v>
      </c>
      <c r="D14" s="6">
        <f t="shared" ref="D14:AA14" si="33">D3</f>
        <v>1</v>
      </c>
      <c r="E14" s="6">
        <f t="shared" si="33"/>
        <v>5</v>
      </c>
      <c r="F14" s="6">
        <f t="shared" si="33"/>
        <v>10</v>
      </c>
      <c r="G14" s="6">
        <f t="shared" si="33"/>
        <v>20</v>
      </c>
      <c r="H14" s="6" t="str">
        <f t="shared" si="33"/>
        <v>Control</v>
      </c>
      <c r="I14" s="6">
        <f t="shared" si="33"/>
        <v>0.1</v>
      </c>
      <c r="J14" s="6">
        <f t="shared" si="33"/>
        <v>1</v>
      </c>
      <c r="K14" s="6">
        <f t="shared" si="33"/>
        <v>5</v>
      </c>
      <c r="L14" s="6">
        <f t="shared" si="33"/>
        <v>10</v>
      </c>
      <c r="M14" s="6">
        <f t="shared" si="33"/>
        <v>20</v>
      </c>
      <c r="N14" s="6" t="str">
        <f t="shared" si="33"/>
        <v>Control</v>
      </c>
      <c r="O14" s="6"/>
      <c r="P14" s="91">
        <f t="shared" si="33"/>
        <v>0.1</v>
      </c>
      <c r="Q14" s="91">
        <f t="shared" si="33"/>
        <v>1</v>
      </c>
      <c r="R14" s="91">
        <f t="shared" si="33"/>
        <v>5</v>
      </c>
      <c r="S14" s="91">
        <f t="shared" si="33"/>
        <v>10</v>
      </c>
      <c r="T14" s="91">
        <f t="shared" si="33"/>
        <v>20</v>
      </c>
      <c r="U14" s="91" t="str">
        <f t="shared" si="33"/>
        <v>Control</v>
      </c>
      <c r="V14" s="91">
        <f t="shared" si="33"/>
        <v>0.1</v>
      </c>
      <c r="W14" s="91">
        <f t="shared" si="33"/>
        <v>1</v>
      </c>
      <c r="X14" s="91">
        <f t="shared" si="33"/>
        <v>5</v>
      </c>
      <c r="Y14" s="91">
        <f t="shared" si="33"/>
        <v>10</v>
      </c>
      <c r="Z14" s="91">
        <f t="shared" si="33"/>
        <v>20</v>
      </c>
      <c r="AA14" s="91" t="str">
        <f t="shared" si="33"/>
        <v>Control</v>
      </c>
      <c r="AB14" s="91"/>
      <c r="AC14" s="83" t="str">
        <f>AC6</f>
        <v>48 hrs</v>
      </c>
      <c r="AD14" s="92">
        <f>STDEV(P26:P28)</f>
        <v>2317.4424511684783</v>
      </c>
      <c r="AE14" s="92">
        <f t="shared" ref="AE14:AO14" si="34">STDEV(Q26:Q28)</f>
        <v>12797.636282923468</v>
      </c>
      <c r="AF14" s="92">
        <f t="shared" si="34"/>
        <v>11621.504444698841</v>
      </c>
      <c r="AG14" s="92">
        <f t="shared" si="34"/>
        <v>13154.895013877371</v>
      </c>
      <c r="AH14" s="92">
        <f>STDEV(T26:T28)</f>
        <v>35391.382890248016</v>
      </c>
      <c r="AI14" s="83">
        <f>STDEV(U26:U28)</f>
        <v>25901.547790164444</v>
      </c>
      <c r="AJ14" s="92">
        <f t="shared" si="34"/>
        <v>44148.205667943119</v>
      </c>
      <c r="AK14" s="92">
        <f t="shared" si="34"/>
        <v>28809.907260014083</v>
      </c>
      <c r="AL14" s="27">
        <f t="shared" si="34"/>
        <v>31603.61576712241</v>
      </c>
      <c r="AM14" s="27">
        <f t="shared" si="34"/>
        <v>33750.256366099209</v>
      </c>
      <c r="AN14" s="27">
        <f t="shared" si="34"/>
        <v>21526.790895494792</v>
      </c>
      <c r="AO14" s="27">
        <f t="shared" si="34"/>
        <v>26157.338775735261</v>
      </c>
    </row>
    <row r="15" spans="1:41" x14ac:dyDescent="0.45">
      <c r="A15" s="6"/>
      <c r="B15" s="6" t="s">
        <v>2</v>
      </c>
      <c r="C15" s="2">
        <v>0.16310369999999999</v>
      </c>
      <c r="D15" s="2">
        <v>0.14199490000000001</v>
      </c>
      <c r="E15" s="2">
        <v>0.1728729</v>
      </c>
      <c r="F15" s="2">
        <v>0.1752985</v>
      </c>
      <c r="G15" s="2">
        <v>0.2261369</v>
      </c>
      <c r="H15" s="13">
        <v>0.15936810000000001</v>
      </c>
      <c r="I15" s="2">
        <v>0.1789809</v>
      </c>
      <c r="J15" s="2">
        <v>0.15832669999999999</v>
      </c>
      <c r="K15" s="2">
        <v>0.19826859999999999</v>
      </c>
      <c r="L15" s="2">
        <v>0.20257629999999999</v>
      </c>
      <c r="M15" s="2">
        <v>0.2661906</v>
      </c>
      <c r="N15" s="13">
        <v>0.17646809999999999</v>
      </c>
      <c r="O15" s="6"/>
      <c r="P15" s="87">
        <f>1050153.16*(C15)+3483.29</f>
        <v>174767.15596269199</v>
      </c>
      <c r="Q15" s="87">
        <f t="shared" ref="Q15:AA15" si="35">1050153.16*(D15)+3483.29</f>
        <v>152599.68293888401</v>
      </c>
      <c r="R15" s="87">
        <f t="shared" si="35"/>
        <v>185026.312213364</v>
      </c>
      <c r="S15" s="87">
        <f t="shared" si="35"/>
        <v>187573.56371825997</v>
      </c>
      <c r="T15" s="87">
        <f t="shared" si="35"/>
        <v>240961.67012760398</v>
      </c>
      <c r="U15" s="88">
        <f t="shared" si="35"/>
        <v>170844.20381819599</v>
      </c>
      <c r="V15" s="87">
        <f t="shared" si="35"/>
        <v>191440.647714644</v>
      </c>
      <c r="W15" s="87">
        <f t="shared" si="35"/>
        <v>169750.57431737197</v>
      </c>
      <c r="X15" s="87">
        <f t="shared" si="35"/>
        <v>211695.68681877598</v>
      </c>
      <c r="Y15" s="87">
        <f t="shared" si="35"/>
        <v>216219.43158610797</v>
      </c>
      <c r="Z15" s="87">
        <f t="shared" si="35"/>
        <v>283024.18975229596</v>
      </c>
      <c r="AA15" s="88">
        <f t="shared" si="35"/>
        <v>188801.82285419598</v>
      </c>
      <c r="AB15" s="91"/>
      <c r="AC15" s="83" t="str">
        <f>AC7</f>
        <v>72 hrs</v>
      </c>
      <c r="AD15" s="93">
        <f>STDEV(P36:P38)</f>
        <v>3918.5148223346609</v>
      </c>
      <c r="AE15" s="93">
        <f t="shared" ref="AE15:AO15" si="36">STDEV(Q36:Q38)</f>
        <v>15845.392267338417</v>
      </c>
      <c r="AF15" s="93">
        <f t="shared" si="36"/>
        <v>17557.145628951785</v>
      </c>
      <c r="AG15" s="93">
        <f t="shared" si="36"/>
        <v>13188.257582017612</v>
      </c>
      <c r="AH15" s="93">
        <f t="shared" si="36"/>
        <v>42719.641418796775</v>
      </c>
      <c r="AI15" s="83">
        <f t="shared" si="36"/>
        <v>73674.000713735586</v>
      </c>
      <c r="AJ15" s="83">
        <f t="shared" si="36"/>
        <v>56613.595495015958</v>
      </c>
      <c r="AK15" s="83">
        <f t="shared" si="36"/>
        <v>33552.539645631092</v>
      </c>
      <c r="AL15">
        <f t="shared" si="36"/>
        <v>36996.367226855866</v>
      </c>
      <c r="AM15">
        <f t="shared" si="36"/>
        <v>37266.062047469932</v>
      </c>
      <c r="AN15">
        <f t="shared" si="36"/>
        <v>32345.948270300894</v>
      </c>
      <c r="AO15">
        <f t="shared" si="36"/>
        <v>58576.869664425612</v>
      </c>
    </row>
    <row r="16" spans="1:41" x14ac:dyDescent="0.45">
      <c r="A16" s="6"/>
      <c r="B16" s="6" t="s">
        <v>3</v>
      </c>
      <c r="C16" s="2">
        <v>0.15706519999999999</v>
      </c>
      <c r="D16" s="2">
        <v>0.15421480000000001</v>
      </c>
      <c r="E16" s="2">
        <v>0.15991739999999999</v>
      </c>
      <c r="F16" s="2">
        <v>0.1825994</v>
      </c>
      <c r="G16" s="2">
        <v>0.19581080000000001</v>
      </c>
      <c r="H16" s="13">
        <v>0.13250129999999999</v>
      </c>
      <c r="I16" s="2">
        <v>0.14508209999999999</v>
      </c>
      <c r="J16" s="2">
        <v>0.16817560000000001</v>
      </c>
      <c r="K16" s="2">
        <v>0.15764890000000001</v>
      </c>
      <c r="L16" s="2">
        <v>0.2103276</v>
      </c>
      <c r="M16" s="2">
        <v>0.24091750000000001</v>
      </c>
      <c r="N16" s="13">
        <v>0.14073649999999999</v>
      </c>
      <c r="O16" s="6"/>
      <c r="P16" s="87">
        <f t="shared" ref="P16:P20" si="37">1050153.16*(C16)+3483.29</f>
        <v>168425.80610603199</v>
      </c>
      <c r="Q16" s="87">
        <f t="shared" ref="Q16:Q20" si="38">1050153.16*(D16)+3483.29</f>
        <v>165432.44953876801</v>
      </c>
      <c r="R16" s="87">
        <f t="shared" ref="R16:R20" si="39">1050153.16*(E16)+3483.29</f>
        <v>171421.05294898397</v>
      </c>
      <c r="S16" s="87">
        <f t="shared" ref="S16:S20" si="40">1050153.16*(F16)+3483.29</f>
        <v>195240.626924104</v>
      </c>
      <c r="T16" s="87">
        <f t="shared" ref="T16:T20" si="41">1050153.16*(G16)+3483.29</f>
        <v>209114.62038212799</v>
      </c>
      <c r="U16" s="88">
        <f t="shared" ref="U16:U20" si="42">1050153.16*(H16)+3483.29</f>
        <v>142629.94889910799</v>
      </c>
      <c r="V16" s="87">
        <f t="shared" ref="V16:V20" si="43">1050153.16*(I16)+3483.29</f>
        <v>155841.71577443599</v>
      </c>
      <c r="W16" s="87">
        <f t="shared" ref="W16:W20" si="44">1050153.16*(J16)+3483.29</f>
        <v>180093.427774896</v>
      </c>
      <c r="X16" s="87">
        <f t="shared" ref="X16:X20" si="45">1050153.16*(K16)+3483.29</f>
        <v>169038.78050552402</v>
      </c>
      <c r="Y16" s="87">
        <f t="shared" ref="Y16:Y20" si="46">1050153.16*(L16)+3483.29</f>
        <v>224359.48377521598</v>
      </c>
      <c r="Z16" s="87">
        <f t="shared" ref="Z16:Z20" si="47">1050153.16*(M16)+3483.29</f>
        <v>256483.56392429999</v>
      </c>
      <c r="AA16" s="88">
        <f t="shared" ref="AA16:AA20" si="48">1050153.16*(N16)+3483.29</f>
        <v>151278.17020233997</v>
      </c>
      <c r="AB16" s="91"/>
      <c r="AC16" s="83" t="str">
        <f>AC8</f>
        <v>96 hrs</v>
      </c>
      <c r="AD16" s="83">
        <f>STDEV(P46:P48)</f>
        <v>7862.9139582834187</v>
      </c>
      <c r="AE16" s="83">
        <f t="shared" ref="AE16:AO16" si="49">STDEV(Q46:Q48)</f>
        <v>26335.548993279499</v>
      </c>
      <c r="AF16" s="83">
        <f t="shared" si="49"/>
        <v>15615.727526806377</v>
      </c>
      <c r="AG16" s="83">
        <f t="shared" si="49"/>
        <v>19593.730876453708</v>
      </c>
      <c r="AH16" s="83">
        <f t="shared" si="49"/>
        <v>46164.994711708961</v>
      </c>
      <c r="AI16" s="83">
        <f t="shared" si="49"/>
        <v>110801.36830198407</v>
      </c>
      <c r="AJ16" s="83">
        <f t="shared" si="49"/>
        <v>71939.409342674233</v>
      </c>
      <c r="AK16" s="83">
        <f t="shared" si="49"/>
        <v>31319.619165158903</v>
      </c>
      <c r="AL16">
        <f t="shared" si="49"/>
        <v>44036.14548401333</v>
      </c>
      <c r="AM16">
        <f t="shared" si="49"/>
        <v>43211.128834116585</v>
      </c>
      <c r="AN16">
        <f t="shared" si="49"/>
        <v>34051.921868613637</v>
      </c>
      <c r="AO16">
        <f t="shared" si="49"/>
        <v>53090.26457244077</v>
      </c>
    </row>
    <row r="17" spans="1:37" x14ac:dyDescent="0.45">
      <c r="A17" s="6"/>
      <c r="B17" s="6" t="s">
        <v>4</v>
      </c>
      <c r="C17" s="2">
        <v>0.1674274</v>
      </c>
      <c r="D17" s="2">
        <v>0.14307059999999999</v>
      </c>
      <c r="E17" s="2">
        <v>0.16539690000000001</v>
      </c>
      <c r="F17" s="2">
        <v>0.16716139999999999</v>
      </c>
      <c r="G17" s="2">
        <v>0.17611309999999999</v>
      </c>
      <c r="H17" s="13">
        <v>0.1264682</v>
      </c>
      <c r="I17" s="2">
        <v>0.13186990000000001</v>
      </c>
      <c r="J17" s="2">
        <v>0.1303771</v>
      </c>
      <c r="K17" s="2">
        <v>0.18438160000000001</v>
      </c>
      <c r="L17" s="2">
        <v>0.18255250000000001</v>
      </c>
      <c r="M17" s="2">
        <v>0.26418380000000002</v>
      </c>
      <c r="N17" s="13">
        <v>0.15346789999999999</v>
      </c>
      <c r="O17" s="6"/>
      <c r="P17" s="87">
        <f t="shared" si="37"/>
        <v>179307.70318058401</v>
      </c>
      <c r="Q17" s="87">
        <f t="shared" si="38"/>
        <v>153729.33269309599</v>
      </c>
      <c r="R17" s="87">
        <f t="shared" si="39"/>
        <v>177175.367189204</v>
      </c>
      <c r="S17" s="87">
        <f t="shared" si="40"/>
        <v>179028.36244002398</v>
      </c>
      <c r="T17" s="87">
        <f>Z16</f>
        <v>256483.56392429999</v>
      </c>
      <c r="U17" s="88">
        <f t="shared" si="42"/>
        <v>136294.26986951201</v>
      </c>
      <c r="V17" s="87">
        <f t="shared" si="43"/>
        <v>141966.882193884</v>
      </c>
      <c r="W17" s="87">
        <f t="shared" si="44"/>
        <v>140399.21355663598</v>
      </c>
      <c r="X17" s="87">
        <f t="shared" si="45"/>
        <v>197112.20988585599</v>
      </c>
      <c r="Y17" s="87">
        <f t="shared" si="46"/>
        <v>195191.37474090001</v>
      </c>
      <c r="Z17" s="87">
        <f t="shared" si="47"/>
        <v>280916.74239080801</v>
      </c>
      <c r="AA17" s="88">
        <f t="shared" si="48"/>
        <v>164648.09014356398</v>
      </c>
      <c r="AB17" s="91"/>
      <c r="AC17" s="83"/>
      <c r="AD17" s="83"/>
      <c r="AE17" s="83"/>
      <c r="AF17" s="83"/>
      <c r="AG17" s="83"/>
      <c r="AH17" s="83"/>
      <c r="AI17" s="83"/>
      <c r="AJ17" s="83"/>
      <c r="AK17" s="83"/>
    </row>
    <row r="18" spans="1:37" x14ac:dyDescent="0.45">
      <c r="A18" s="6"/>
      <c r="B18" s="6" t="s">
        <v>5</v>
      </c>
      <c r="C18" s="1">
        <v>8.4218580000000001E-2</v>
      </c>
      <c r="D18" s="1">
        <v>7.7113459999999995E-2</v>
      </c>
      <c r="E18" s="1">
        <v>0.1016714</v>
      </c>
      <c r="F18" s="1">
        <v>9.472672E-2</v>
      </c>
      <c r="G18" s="1">
        <v>0.1214486</v>
      </c>
      <c r="H18" s="51">
        <v>6.8533200000000002E-2</v>
      </c>
      <c r="I18" s="1">
        <v>7.2274740000000004E-2</v>
      </c>
      <c r="J18" s="1">
        <v>7.5216060000000001E-2</v>
      </c>
      <c r="K18" s="1">
        <v>0.12204280000000001</v>
      </c>
      <c r="L18" s="1">
        <v>0.1038179</v>
      </c>
      <c r="M18" s="1">
        <v>0.13594239999999999</v>
      </c>
      <c r="N18" s="51">
        <v>8.230759E-2</v>
      </c>
      <c r="O18" s="6"/>
      <c r="P18" s="94">
        <f t="shared" si="37"/>
        <v>91925.697917712794</v>
      </c>
      <c r="Q18" s="94">
        <f t="shared" si="38"/>
        <v>84464.233697533578</v>
      </c>
      <c r="R18" s="94">
        <f t="shared" si="39"/>
        <v>110253.83199162399</v>
      </c>
      <c r="S18" s="94">
        <f t="shared" si="40"/>
        <v>102960.85434443518</v>
      </c>
      <c r="T18" s="94">
        <f t="shared" si="41"/>
        <v>131022.92106757598</v>
      </c>
      <c r="U18" s="93">
        <f t="shared" si="42"/>
        <v>75453.646544911986</v>
      </c>
      <c r="V18" s="94">
        <f t="shared" si="43"/>
        <v>79382.836599178394</v>
      </c>
      <c r="W18" s="94">
        <f t="shared" si="44"/>
        <v>82471.673091749588</v>
      </c>
      <c r="X18" s="94">
        <f t="shared" si="45"/>
        <v>131646.922075248</v>
      </c>
      <c r="Y18" s="94">
        <f t="shared" si="46"/>
        <v>112507.98574956399</v>
      </c>
      <c r="Z18" s="94">
        <f t="shared" si="47"/>
        <v>146243.63093798398</v>
      </c>
      <c r="AA18" s="93">
        <f t="shared" si="48"/>
        <v>89918.86573048438</v>
      </c>
      <c r="AB18" s="91"/>
      <c r="AC18" s="83"/>
      <c r="AD18" s="83"/>
      <c r="AE18" s="83"/>
      <c r="AF18" s="83"/>
      <c r="AG18" s="83"/>
      <c r="AH18" s="83"/>
      <c r="AI18" s="83"/>
      <c r="AJ18" s="83"/>
      <c r="AK18" s="83"/>
    </row>
    <row r="19" spans="1:37" x14ac:dyDescent="0.45">
      <c r="A19" s="6"/>
      <c r="B19" s="6" t="s">
        <v>6</v>
      </c>
      <c r="C19" s="1">
        <v>8.2621139999999996E-2</v>
      </c>
      <c r="D19" s="1">
        <v>7.8315270000000006E-2</v>
      </c>
      <c r="E19" s="1">
        <v>0.1034997</v>
      </c>
      <c r="F19" s="1">
        <v>9.5671829999999999E-2</v>
      </c>
      <c r="G19" s="1">
        <v>0.1219369</v>
      </c>
      <c r="H19" s="51">
        <v>7.4918079999999998E-2</v>
      </c>
      <c r="I19" s="1">
        <v>7.2613720000000007E-2</v>
      </c>
      <c r="J19" s="1">
        <v>7.7564690000000006E-2</v>
      </c>
      <c r="K19" s="1">
        <v>0.11714380000000001</v>
      </c>
      <c r="L19" s="1">
        <v>0.10206759999999999</v>
      </c>
      <c r="M19" s="1">
        <v>0.13262289999999999</v>
      </c>
      <c r="N19" s="51">
        <v>8.4955790000000003E-2</v>
      </c>
      <c r="O19" s="6"/>
      <c r="P19" s="94">
        <f t="shared" si="37"/>
        <v>90248.141253802387</v>
      </c>
      <c r="Q19" s="94">
        <f t="shared" si="38"/>
        <v>85726.318266753195</v>
      </c>
      <c r="R19" s="94">
        <f t="shared" si="39"/>
        <v>112173.82701405199</v>
      </c>
      <c r="S19" s="94">
        <f t="shared" si="40"/>
        <v>103953.36459748278</v>
      </c>
      <c r="T19" s="94">
        <f t="shared" si="41"/>
        <v>131535.710855604</v>
      </c>
      <c r="U19" s="93">
        <f t="shared" si="42"/>
        <v>82158.748453132779</v>
      </c>
      <c r="V19" s="94">
        <f t="shared" si="43"/>
        <v>79738.817517355201</v>
      </c>
      <c r="W19" s="94">
        <f t="shared" si="44"/>
        <v>84938.094307920386</v>
      </c>
      <c r="X19" s="94">
        <f t="shared" si="45"/>
        <v>126502.22174440799</v>
      </c>
      <c r="Y19" s="94">
        <f t="shared" si="46"/>
        <v>110669.90267361597</v>
      </c>
      <c r="Z19" s="94">
        <f t="shared" si="47"/>
        <v>142757.64752336399</v>
      </c>
      <c r="AA19" s="93">
        <f t="shared" si="48"/>
        <v>92699.881328796386</v>
      </c>
      <c r="AB19" s="91"/>
      <c r="AC19" s="83"/>
      <c r="AD19" s="83"/>
      <c r="AE19" s="83"/>
      <c r="AF19" s="83"/>
      <c r="AG19" s="83"/>
      <c r="AH19" s="83"/>
      <c r="AI19" s="83"/>
      <c r="AJ19" s="83"/>
      <c r="AK19" s="83"/>
    </row>
    <row r="20" spans="1:37" x14ac:dyDescent="0.45">
      <c r="A20" s="6"/>
      <c r="B20" s="6" t="s">
        <v>7</v>
      </c>
      <c r="C20" s="1">
        <v>8.5049730000000004E-2</v>
      </c>
      <c r="D20" s="1">
        <v>8.1893129999999995E-2</v>
      </c>
      <c r="E20" s="1">
        <v>0.11686729999999999</v>
      </c>
      <c r="F20" s="1">
        <v>0.10464279999999999</v>
      </c>
      <c r="G20" s="1">
        <v>0.13108810000000001</v>
      </c>
      <c r="H20" s="51">
        <v>7.6830250000000003E-2</v>
      </c>
      <c r="I20" s="1">
        <v>8.2791100000000006E-2</v>
      </c>
      <c r="J20" s="1">
        <v>8.2919909999999999E-2</v>
      </c>
      <c r="K20" s="1">
        <v>0.1198017</v>
      </c>
      <c r="L20" s="1">
        <v>0.1026407</v>
      </c>
      <c r="M20" s="1">
        <v>0.12969339999999999</v>
      </c>
      <c r="N20" s="51">
        <v>8.4725889999999998E-2</v>
      </c>
      <c r="O20" s="6"/>
      <c r="P20" s="94">
        <f t="shared" si="37"/>
        <v>92798.532716646791</v>
      </c>
      <c r="Q20" s="94">
        <f t="shared" si="38"/>
        <v>89483.619251790777</v>
      </c>
      <c r="R20" s="94">
        <f t="shared" si="39"/>
        <v>126211.85439566798</v>
      </c>
      <c r="S20" s="94">
        <f t="shared" si="40"/>
        <v>113374.25709124799</v>
      </c>
      <c r="T20" s="94">
        <f t="shared" si="41"/>
        <v>141145.872453396</v>
      </c>
      <c r="U20" s="93">
        <f t="shared" si="42"/>
        <v>84166.819821089986</v>
      </c>
      <c r="V20" s="94">
        <f t="shared" si="43"/>
        <v>90426.62528487599</v>
      </c>
      <c r="W20" s="94">
        <f t="shared" si="44"/>
        <v>90561.895513415584</v>
      </c>
      <c r="X20" s="94">
        <f t="shared" si="45"/>
        <v>129293.42382837198</v>
      </c>
      <c r="Y20" s="94">
        <f t="shared" si="46"/>
        <v>111271.74544961199</v>
      </c>
      <c r="Z20" s="94">
        <f t="shared" si="47"/>
        <v>139681.22384114398</v>
      </c>
      <c r="AA20" s="93">
        <f t="shared" si="48"/>
        <v>92458.45111731239</v>
      </c>
      <c r="AB20" s="91"/>
      <c r="AC20" s="83"/>
      <c r="AD20" s="83"/>
      <c r="AE20" s="83"/>
      <c r="AF20" s="83"/>
      <c r="AG20" s="83"/>
      <c r="AH20" s="83"/>
      <c r="AI20" s="83"/>
      <c r="AJ20" s="83"/>
      <c r="AK20" s="83"/>
    </row>
    <row r="21" spans="1:37" x14ac:dyDescent="0.4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83"/>
      <c r="AD21" s="83"/>
      <c r="AE21" s="83"/>
      <c r="AF21" s="83"/>
      <c r="AG21" s="83"/>
      <c r="AH21" s="83"/>
      <c r="AI21" s="83"/>
      <c r="AJ21" s="83"/>
      <c r="AK21" s="83"/>
    </row>
    <row r="22" spans="1:37" x14ac:dyDescent="0.4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83"/>
      <c r="AD22" s="83"/>
      <c r="AE22" s="83"/>
      <c r="AF22" s="83"/>
      <c r="AG22" s="83"/>
      <c r="AH22" s="83"/>
      <c r="AI22" s="83"/>
      <c r="AJ22" s="83"/>
      <c r="AK22" s="83"/>
    </row>
    <row r="23" spans="1:37" x14ac:dyDescent="0.45">
      <c r="A23" s="6" t="s">
        <v>12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83"/>
      <c r="AD23" s="83"/>
      <c r="AE23" s="83"/>
      <c r="AF23" s="83"/>
      <c r="AG23" s="83"/>
      <c r="AH23" s="83"/>
      <c r="AI23" s="83"/>
      <c r="AJ23" s="83"/>
      <c r="AK23" s="83"/>
    </row>
    <row r="24" spans="1:37" x14ac:dyDescent="0.4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83"/>
      <c r="AD24" s="83"/>
      <c r="AE24" s="83"/>
      <c r="AF24" s="83"/>
      <c r="AG24" s="83"/>
      <c r="AH24" s="83"/>
      <c r="AI24" s="83"/>
      <c r="AJ24" s="83"/>
      <c r="AK24" s="83"/>
    </row>
    <row r="25" spans="1:37" x14ac:dyDescent="0.45">
      <c r="A25" s="6"/>
      <c r="B25" s="6"/>
      <c r="C25" s="6">
        <f>C3</f>
        <v>0.1</v>
      </c>
      <c r="D25" s="6">
        <f t="shared" ref="D25:AA25" si="50">D3</f>
        <v>1</v>
      </c>
      <c r="E25" s="6">
        <f t="shared" si="50"/>
        <v>5</v>
      </c>
      <c r="F25" s="6">
        <f t="shared" si="50"/>
        <v>10</v>
      </c>
      <c r="G25" s="6">
        <f t="shared" si="50"/>
        <v>20</v>
      </c>
      <c r="H25" s="6" t="str">
        <f t="shared" si="50"/>
        <v>Control</v>
      </c>
      <c r="I25" s="6">
        <f t="shared" si="50"/>
        <v>0.1</v>
      </c>
      <c r="J25" s="6">
        <f t="shared" si="50"/>
        <v>1</v>
      </c>
      <c r="K25" s="6">
        <f t="shared" si="50"/>
        <v>5</v>
      </c>
      <c r="L25" s="6">
        <f t="shared" si="50"/>
        <v>10</v>
      </c>
      <c r="M25" s="6">
        <f t="shared" si="50"/>
        <v>20</v>
      </c>
      <c r="N25" s="6" t="str">
        <f t="shared" si="50"/>
        <v>Control</v>
      </c>
      <c r="O25" s="6"/>
      <c r="P25" s="91">
        <f t="shared" si="50"/>
        <v>0.1</v>
      </c>
      <c r="Q25" s="91">
        <f t="shared" si="50"/>
        <v>1</v>
      </c>
      <c r="R25" s="91">
        <f t="shared" si="50"/>
        <v>5</v>
      </c>
      <c r="S25" s="91">
        <f t="shared" si="50"/>
        <v>10</v>
      </c>
      <c r="T25" s="91">
        <f t="shared" si="50"/>
        <v>20</v>
      </c>
      <c r="U25" s="91" t="str">
        <f t="shared" si="50"/>
        <v>Control</v>
      </c>
      <c r="V25" s="91">
        <f t="shared" si="50"/>
        <v>0.1</v>
      </c>
      <c r="W25" s="91">
        <f t="shared" si="50"/>
        <v>1</v>
      </c>
      <c r="X25" s="91">
        <f t="shared" si="50"/>
        <v>5</v>
      </c>
      <c r="Y25" s="91">
        <f t="shared" si="50"/>
        <v>10</v>
      </c>
      <c r="Z25" s="91">
        <f t="shared" si="50"/>
        <v>20</v>
      </c>
      <c r="AA25" s="91" t="str">
        <f t="shared" si="50"/>
        <v>Control</v>
      </c>
      <c r="AB25" s="91"/>
      <c r="AC25" s="83"/>
      <c r="AD25" s="83"/>
      <c r="AE25" s="83"/>
      <c r="AF25" s="83"/>
      <c r="AG25" s="83"/>
      <c r="AH25" s="83"/>
      <c r="AI25" s="83"/>
      <c r="AJ25" s="83"/>
      <c r="AK25" s="83"/>
    </row>
    <row r="26" spans="1:37" x14ac:dyDescent="0.45">
      <c r="A26" s="6"/>
      <c r="B26" s="6" t="s">
        <v>2</v>
      </c>
      <c r="C26" s="19">
        <v>0.26088670000000003</v>
      </c>
      <c r="D26" s="19">
        <v>0.210647</v>
      </c>
      <c r="E26" s="19">
        <v>0.21107490000000001</v>
      </c>
      <c r="F26" s="19">
        <v>0.23361480000000001</v>
      </c>
      <c r="G26" s="19">
        <v>0.27114519999999998</v>
      </c>
      <c r="H26" s="76">
        <v>0.26022960000000001</v>
      </c>
      <c r="I26" s="19">
        <v>0.26211390000000001</v>
      </c>
      <c r="J26" s="19">
        <v>0.1993048</v>
      </c>
      <c r="K26" s="19">
        <v>0.24005679999999999</v>
      </c>
      <c r="L26" s="19">
        <v>0.26666400000000001</v>
      </c>
      <c r="M26" s="19">
        <v>0.3099285</v>
      </c>
      <c r="N26" s="76">
        <v>0.2873368</v>
      </c>
      <c r="O26" s="6"/>
      <c r="P26" s="87">
        <f>1050153.16*(C26)+3483.29</f>
        <v>277454.28240697196</v>
      </c>
      <c r="Q26" s="87">
        <f t="shared" ref="Q26:AA26" si="51">1050153.16*(D26)+3483.29</f>
        <v>224694.90269451999</v>
      </c>
      <c r="R26" s="87">
        <f t="shared" si="51"/>
        <v>225144.26323168399</v>
      </c>
      <c r="S26" s="87">
        <f t="shared" si="51"/>
        <v>248814.610442768</v>
      </c>
      <c r="T26" s="87">
        <f t="shared" si="51"/>
        <v>288227.27859883191</v>
      </c>
      <c r="U26" s="88">
        <f t="shared" si="51"/>
        <v>276764.22676553595</v>
      </c>
      <c r="V26" s="87">
        <f t="shared" si="51"/>
        <v>278743.03036492399</v>
      </c>
      <c r="W26" s="87">
        <f t="shared" si="51"/>
        <v>212783.85552316799</v>
      </c>
      <c r="X26" s="87">
        <f t="shared" si="51"/>
        <v>255579.69709948797</v>
      </c>
      <c r="Y26" s="87">
        <f t="shared" si="51"/>
        <v>283521.33225823997</v>
      </c>
      <c r="Z26" s="87">
        <f t="shared" si="51"/>
        <v>328955.68364905997</v>
      </c>
      <c r="AA26" s="88">
        <f t="shared" si="51"/>
        <v>305230.93850428797</v>
      </c>
      <c r="AB26" s="91"/>
      <c r="AC26" s="83"/>
      <c r="AD26" s="83"/>
      <c r="AE26" s="83"/>
      <c r="AF26" s="83"/>
      <c r="AG26" s="83"/>
      <c r="AH26" s="83"/>
      <c r="AI26" s="83"/>
      <c r="AJ26" s="83"/>
      <c r="AK26" s="83"/>
    </row>
    <row r="27" spans="1:37" x14ac:dyDescent="0.45">
      <c r="A27" s="6"/>
      <c r="B27" s="6" t="s">
        <v>3</v>
      </c>
      <c r="C27" s="19">
        <v>0.264928</v>
      </c>
      <c r="D27" s="19">
        <v>0.21858900000000001</v>
      </c>
      <c r="E27" s="19">
        <v>0.18915219999999999</v>
      </c>
      <c r="F27" s="19">
        <v>0.23672309999999999</v>
      </c>
      <c r="G27" s="19">
        <v>0.22735559999999999</v>
      </c>
      <c r="H27" s="76">
        <v>0.21206059999999999</v>
      </c>
      <c r="I27" s="19">
        <v>0.21947539999999999</v>
      </c>
      <c r="J27" s="19">
        <v>0.21096239999999999</v>
      </c>
      <c r="K27" s="19">
        <v>0.1800583</v>
      </c>
      <c r="L27" s="19">
        <v>0.28237960000000001</v>
      </c>
      <c r="M27" s="19">
        <v>0.27094639999999998</v>
      </c>
      <c r="N27" s="76">
        <v>0.2453554</v>
      </c>
      <c r="O27" s="6"/>
      <c r="P27" s="87">
        <f t="shared" ref="P27:P31" si="52">1050153.16*(C27)+3483.29</f>
        <v>281698.26637247996</v>
      </c>
      <c r="Q27" s="87">
        <f t="shared" ref="Q27:Q31" si="53">1050153.16*(D27)+3483.29</f>
        <v>233035.21909124</v>
      </c>
      <c r="R27" s="87">
        <f t="shared" ref="R27:R31" si="54">1050153.16*(E27)+3483.29</f>
        <v>202122.07055095199</v>
      </c>
      <c r="S27" s="87">
        <f t="shared" ref="S27:S31" si="55">1050153.16*(F27)+3483.29</f>
        <v>252078.80150999597</v>
      </c>
      <c r="T27" s="87">
        <f t="shared" ref="T27:T31" si="56">1050153.16*(G27)+3483.29</f>
        <v>242241.49178369599</v>
      </c>
      <c r="U27" s="88">
        <f t="shared" ref="U27:U31" si="57">1050153.16*(H27)+3483.29</f>
        <v>226179.39920149598</v>
      </c>
      <c r="V27" s="87">
        <f t="shared" ref="V27:V31" si="58">1050153.16*(I27)+3483.29</f>
        <v>233966.07485226396</v>
      </c>
      <c r="W27" s="87">
        <f t="shared" ref="W27:W31" si="59">1050153.16*(J27)+3483.29</f>
        <v>225026.12100118399</v>
      </c>
      <c r="X27" s="87">
        <f t="shared" ref="X27:X31" si="60">1050153.16*(K27)+3483.29</f>
        <v>192572.08272922799</v>
      </c>
      <c r="Y27" s="87">
        <f t="shared" ref="Y27:Y31" si="61">1050153.16*(L27)+3483.29</f>
        <v>300025.11925953598</v>
      </c>
      <c r="Z27" s="87">
        <f t="shared" ref="Z27:Z31" si="62">1050153.16*(M27)+3483.29</f>
        <v>288018.50815062394</v>
      </c>
      <c r="AA27" s="88">
        <f t="shared" ref="AA27:AA31" si="63">1050153.16*(N27)+3483.29</f>
        <v>261144.03863306399</v>
      </c>
      <c r="AB27" s="91"/>
      <c r="AC27" s="83"/>
      <c r="AD27" s="83"/>
      <c r="AE27" s="83"/>
      <c r="AF27" s="83"/>
      <c r="AG27" s="83"/>
      <c r="AH27" s="83"/>
      <c r="AI27" s="83"/>
      <c r="AJ27" s="83"/>
      <c r="AK27" s="83"/>
    </row>
    <row r="28" spans="1:37" x14ac:dyDescent="0.45">
      <c r="A28" s="6"/>
      <c r="B28" s="6" t="s">
        <v>4</v>
      </c>
      <c r="C28" s="19">
        <v>0.2644437</v>
      </c>
      <c r="D28" s="19">
        <v>0.19466249999999999</v>
      </c>
      <c r="E28" s="19">
        <v>0.19747770000000001</v>
      </c>
      <c r="F28" s="19">
        <v>0.21363979999999999</v>
      </c>
      <c r="G28" s="19">
        <v>0.20487520000000001</v>
      </c>
      <c r="H28" s="76">
        <v>0.20643880000000001</v>
      </c>
      <c r="I28" s="19">
        <v>0.17803720000000001</v>
      </c>
      <c r="J28" s="19">
        <v>0.15870139999999999</v>
      </c>
      <c r="K28" s="19">
        <v>0.2059182</v>
      </c>
      <c r="L28" s="19">
        <v>0.22054589999999999</v>
      </c>
      <c r="M28" s="19">
        <v>0.30143239999999999</v>
      </c>
      <c r="N28" s="76">
        <v>0.2431208</v>
      </c>
      <c r="O28" s="6"/>
      <c r="P28" s="87">
        <f t="shared" si="52"/>
        <v>281189.67719709198</v>
      </c>
      <c r="Q28" s="87">
        <f t="shared" si="53"/>
        <v>207908.72950849999</v>
      </c>
      <c r="R28" s="87">
        <f t="shared" si="54"/>
        <v>210865.12068453201</v>
      </c>
      <c r="S28" s="87">
        <f t="shared" si="55"/>
        <v>227837.80107176799</v>
      </c>
      <c r="T28" s="87">
        <f t="shared" si="56"/>
        <v>218633.62868563199</v>
      </c>
      <c r="U28" s="88">
        <f>AA27</f>
        <v>261144.03863306399</v>
      </c>
      <c r="V28" s="87">
        <f t="shared" si="58"/>
        <v>190449.61817755201</v>
      </c>
      <c r="W28" s="87">
        <f t="shared" si="59"/>
        <v>170144.066706424</v>
      </c>
      <c r="X28" s="87">
        <f t="shared" si="60"/>
        <v>219728.93843151198</v>
      </c>
      <c r="Y28" s="87">
        <f t="shared" si="61"/>
        <v>235090.26381004398</v>
      </c>
      <c r="Z28" s="87">
        <f t="shared" si="62"/>
        <v>320033.47738638392</v>
      </c>
      <c r="AA28" s="88">
        <f t="shared" si="63"/>
        <v>258797.36638172797</v>
      </c>
      <c r="AB28" s="91"/>
      <c r="AC28" s="83"/>
      <c r="AD28" s="83"/>
      <c r="AE28" s="83"/>
      <c r="AF28" s="83"/>
      <c r="AG28" s="83"/>
      <c r="AH28" s="83"/>
      <c r="AI28" s="83"/>
      <c r="AJ28" s="83"/>
      <c r="AK28" s="83"/>
    </row>
    <row r="29" spans="1:37" x14ac:dyDescent="0.45">
      <c r="A29" s="6"/>
      <c r="B29" s="6" t="s">
        <v>5</v>
      </c>
      <c r="C29" s="76">
        <v>0.1016382</v>
      </c>
      <c r="D29" s="76">
        <v>8.5712029999999995E-2</v>
      </c>
      <c r="E29" s="76">
        <v>0.1240763</v>
      </c>
      <c r="F29" s="76">
        <v>0.11704630000000001</v>
      </c>
      <c r="G29" s="76">
        <v>0.13400590000000001</v>
      </c>
      <c r="H29" s="76">
        <v>7.4368939999999994E-2</v>
      </c>
      <c r="I29" s="76">
        <v>7.8468070000000001E-2</v>
      </c>
      <c r="J29" s="76">
        <v>8.2314750000000006E-2</v>
      </c>
      <c r="K29" s="76">
        <v>0.13737199999999999</v>
      </c>
      <c r="L29" s="76">
        <v>0.1117542</v>
      </c>
      <c r="M29" s="76">
        <v>0.1483073</v>
      </c>
      <c r="N29" s="76">
        <v>8.7201249999999994E-2</v>
      </c>
      <c r="O29" s="6"/>
      <c r="P29" s="94">
        <f t="shared" si="52"/>
        <v>110218.96690671198</v>
      </c>
      <c r="Q29" s="94">
        <f t="shared" si="53"/>
        <v>93494.049154514782</v>
      </c>
      <c r="R29" s="94">
        <f t="shared" si="54"/>
        <v>133782.40852610799</v>
      </c>
      <c r="S29" s="94">
        <f t="shared" si="55"/>
        <v>126399.83181130799</v>
      </c>
      <c r="T29" s="94">
        <f t="shared" si="56"/>
        <v>144210.00934364402</v>
      </c>
      <c r="U29" s="93">
        <f t="shared" si="57"/>
        <v>81582.067346850381</v>
      </c>
      <c r="V29" s="94">
        <f t="shared" si="58"/>
        <v>85886.781669601187</v>
      </c>
      <c r="W29" s="94">
        <f t="shared" si="59"/>
        <v>89926.38482711</v>
      </c>
      <c r="X29" s="94">
        <f t="shared" si="60"/>
        <v>147744.92989551998</v>
      </c>
      <c r="Y29" s="94">
        <f t="shared" si="61"/>
        <v>120842.31627327198</v>
      </c>
      <c r="Z29" s="94">
        <f t="shared" si="62"/>
        <v>159228.66974606799</v>
      </c>
      <c r="AA29" s="93">
        <f t="shared" si="63"/>
        <v>95057.958243449975</v>
      </c>
      <c r="AB29" s="91"/>
      <c r="AC29" s="83"/>
      <c r="AD29" s="83"/>
      <c r="AE29" s="83"/>
      <c r="AF29" s="83"/>
      <c r="AG29" s="83"/>
      <c r="AH29" s="83"/>
      <c r="AI29" s="83"/>
      <c r="AJ29" s="83"/>
      <c r="AK29" s="83"/>
    </row>
    <row r="30" spans="1:37" x14ac:dyDescent="0.45">
      <c r="A30" s="6"/>
      <c r="B30" s="6" t="s">
        <v>6</v>
      </c>
      <c r="C30" s="76">
        <v>9.839175E-2</v>
      </c>
      <c r="D30" s="76">
        <v>8.7498080000000006E-2</v>
      </c>
      <c r="E30" s="76">
        <v>0.12851670000000001</v>
      </c>
      <c r="F30" s="76">
        <v>0.11913840000000001</v>
      </c>
      <c r="G30" s="76">
        <v>0.13494919999999999</v>
      </c>
      <c r="H30" s="76">
        <v>8.1340750000000003E-2</v>
      </c>
      <c r="I30" s="76">
        <v>8.0017130000000006E-2</v>
      </c>
      <c r="J30" s="76">
        <v>8.5522399999999998E-2</v>
      </c>
      <c r="K30" s="76">
        <v>0.13583609999999999</v>
      </c>
      <c r="L30" s="76">
        <v>0.1125438</v>
      </c>
      <c r="M30" s="76">
        <v>0.14691199999999999</v>
      </c>
      <c r="N30" s="76">
        <v>8.6222140000000003E-2</v>
      </c>
      <c r="O30" s="6"/>
      <c r="P30" s="94">
        <f t="shared" si="52"/>
        <v>106809.69718042998</v>
      </c>
      <c r="Q30" s="94">
        <f t="shared" si="53"/>
        <v>95369.675205932799</v>
      </c>
      <c r="R30" s="94">
        <f t="shared" si="54"/>
        <v>138445.50861777202</v>
      </c>
      <c r="S30" s="94">
        <f t="shared" si="55"/>
        <v>128596.857237344</v>
      </c>
      <c r="T30" s="94">
        <f t="shared" si="56"/>
        <v>145200.618819472</v>
      </c>
      <c r="U30" s="93">
        <f t="shared" si="57"/>
        <v>88903.535649269994</v>
      </c>
      <c r="V30" s="94">
        <f t="shared" si="58"/>
        <v>87513.531923630799</v>
      </c>
      <c r="W30" s="94">
        <f t="shared" si="59"/>
        <v>93294.908610783983</v>
      </c>
      <c r="X30" s="94">
        <f t="shared" si="60"/>
        <v>146131.999657076</v>
      </c>
      <c r="Y30" s="94">
        <f t="shared" si="61"/>
        <v>121671.51720840798</v>
      </c>
      <c r="Z30" s="94">
        <f t="shared" si="62"/>
        <v>157763.39104192</v>
      </c>
      <c r="AA30" s="93">
        <f t="shared" si="63"/>
        <v>94029.742782962392</v>
      </c>
      <c r="AB30" s="91"/>
      <c r="AC30" s="83"/>
      <c r="AD30" s="83"/>
      <c r="AE30" s="83"/>
      <c r="AF30" s="83"/>
      <c r="AG30" s="83"/>
      <c r="AH30" s="83"/>
      <c r="AI30" s="83"/>
      <c r="AJ30" s="83"/>
      <c r="AK30" s="83"/>
    </row>
    <row r="31" spans="1:37" x14ac:dyDescent="0.45">
      <c r="A31" s="6"/>
      <c r="B31" s="6" t="s">
        <v>7</v>
      </c>
      <c r="C31" s="76">
        <v>0.10077469999999999</v>
      </c>
      <c r="D31" s="76">
        <v>9.1870019999999997E-2</v>
      </c>
      <c r="E31" s="76">
        <v>0.1467793</v>
      </c>
      <c r="F31" s="76">
        <v>0.13435349999999999</v>
      </c>
      <c r="G31" s="76">
        <v>0.1604535</v>
      </c>
      <c r="H31" s="76">
        <v>8.0921010000000002E-2</v>
      </c>
      <c r="I31" s="76">
        <v>8.7147050000000004E-2</v>
      </c>
      <c r="J31" s="76">
        <v>8.886869E-2</v>
      </c>
      <c r="K31" s="76">
        <v>0.1412747</v>
      </c>
      <c r="L31" s="76">
        <v>0.1208433</v>
      </c>
      <c r="M31" s="76">
        <v>0.15568460000000001</v>
      </c>
      <c r="N31" s="76">
        <v>8.999074E-2</v>
      </c>
      <c r="O31" s="6"/>
      <c r="P31" s="94">
        <f t="shared" si="52"/>
        <v>109312.15965305197</v>
      </c>
      <c r="Q31" s="94">
        <f t="shared" si="53"/>
        <v>99960.881812263178</v>
      </c>
      <c r="R31" s="94">
        <f t="shared" si="54"/>
        <v>157624.03571758801</v>
      </c>
      <c r="S31" s="94">
        <f t="shared" si="55"/>
        <v>144575.04258205998</v>
      </c>
      <c r="T31" s="94">
        <f t="shared" si="56"/>
        <v>171984.04005806</v>
      </c>
      <c r="U31" s="93">
        <f t="shared" si="57"/>
        <v>88462.744361891586</v>
      </c>
      <c r="V31" s="94">
        <f t="shared" si="58"/>
        <v>95001.039942177988</v>
      </c>
      <c r="W31" s="94">
        <f t="shared" si="59"/>
        <v>96809.025628560383</v>
      </c>
      <c r="X31" s="94">
        <f t="shared" si="60"/>
        <v>151843.36263305199</v>
      </c>
      <c r="Y31" s="94">
        <f t="shared" si="61"/>
        <v>130387.26335982798</v>
      </c>
      <c r="Z31" s="94">
        <f t="shared" si="62"/>
        <v>166975.96465333601</v>
      </c>
      <c r="AA31" s="93">
        <f t="shared" si="63"/>
        <v>97987.349981738385</v>
      </c>
      <c r="AB31" s="91"/>
      <c r="AC31" s="83"/>
      <c r="AD31" s="83"/>
      <c r="AE31" s="83"/>
      <c r="AF31" s="83"/>
      <c r="AG31" s="83"/>
      <c r="AH31" s="83"/>
      <c r="AI31" s="83"/>
      <c r="AJ31" s="83"/>
      <c r="AK31" s="83"/>
    </row>
    <row r="32" spans="1:37" x14ac:dyDescent="0.4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83"/>
      <c r="AD32" s="83"/>
      <c r="AE32" s="83"/>
      <c r="AF32" s="83"/>
      <c r="AG32" s="83"/>
      <c r="AH32" s="83"/>
      <c r="AI32" s="83"/>
      <c r="AJ32" s="83"/>
      <c r="AK32" s="83"/>
    </row>
    <row r="33" spans="1:38" x14ac:dyDescent="0.45">
      <c r="A33" s="6" t="s">
        <v>19</v>
      </c>
      <c r="B33" s="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6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83"/>
      <c r="AD33" s="83"/>
      <c r="AE33" s="83"/>
      <c r="AF33" s="83"/>
      <c r="AG33" s="83"/>
      <c r="AH33" s="83"/>
      <c r="AI33" s="83"/>
      <c r="AJ33" s="83"/>
      <c r="AK33" s="83"/>
    </row>
    <row r="34" spans="1:38" x14ac:dyDescent="0.45">
      <c r="A34" s="6"/>
      <c r="B34" s="6" t="s">
        <v>0</v>
      </c>
      <c r="C34" s="6">
        <v>560</v>
      </c>
      <c r="D34" s="6" t="s">
        <v>1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83"/>
      <c r="AD34" s="83"/>
      <c r="AE34" s="83"/>
      <c r="AF34" s="83"/>
      <c r="AG34" s="83"/>
      <c r="AH34" s="83"/>
      <c r="AI34" s="83"/>
      <c r="AJ34" s="83"/>
      <c r="AK34" s="83"/>
    </row>
    <row r="35" spans="1:38" x14ac:dyDescent="0.45">
      <c r="A35" s="6"/>
      <c r="B35" s="6"/>
      <c r="C35" s="6">
        <f>C3</f>
        <v>0.1</v>
      </c>
      <c r="D35" s="6">
        <f t="shared" ref="D35:N35" si="64">D25</f>
        <v>1</v>
      </c>
      <c r="E35" s="6">
        <f t="shared" si="64"/>
        <v>5</v>
      </c>
      <c r="F35" s="6">
        <f t="shared" si="64"/>
        <v>10</v>
      </c>
      <c r="G35" s="6">
        <f t="shared" si="64"/>
        <v>20</v>
      </c>
      <c r="H35" s="6" t="str">
        <f t="shared" si="64"/>
        <v>Control</v>
      </c>
      <c r="I35" s="6">
        <f t="shared" si="64"/>
        <v>0.1</v>
      </c>
      <c r="J35" s="6">
        <f t="shared" si="64"/>
        <v>1</v>
      </c>
      <c r="K35" s="6">
        <f t="shared" si="64"/>
        <v>5</v>
      </c>
      <c r="L35" s="6">
        <f t="shared" si="64"/>
        <v>10</v>
      </c>
      <c r="M35" s="6">
        <f t="shared" si="64"/>
        <v>20</v>
      </c>
      <c r="N35" s="6" t="str">
        <f t="shared" si="64"/>
        <v>Control</v>
      </c>
      <c r="O35" s="6"/>
      <c r="P35" s="91">
        <f>C35</f>
        <v>0.1</v>
      </c>
      <c r="Q35" s="91">
        <f t="shared" ref="Q35:AA35" si="65">D35</f>
        <v>1</v>
      </c>
      <c r="R35" s="91">
        <f t="shared" si="65"/>
        <v>5</v>
      </c>
      <c r="S35" s="91">
        <f t="shared" si="65"/>
        <v>10</v>
      </c>
      <c r="T35" s="91">
        <f t="shared" si="65"/>
        <v>20</v>
      </c>
      <c r="U35" s="91" t="str">
        <f t="shared" si="65"/>
        <v>Control</v>
      </c>
      <c r="V35" s="91">
        <f t="shared" si="65"/>
        <v>0.1</v>
      </c>
      <c r="W35" s="91">
        <f t="shared" si="65"/>
        <v>1</v>
      </c>
      <c r="X35" s="91">
        <f t="shared" si="65"/>
        <v>5</v>
      </c>
      <c r="Y35" s="91">
        <f t="shared" si="65"/>
        <v>10</v>
      </c>
      <c r="Z35" s="91">
        <f t="shared" si="65"/>
        <v>20</v>
      </c>
      <c r="AA35" s="91" t="str">
        <f t="shared" si="65"/>
        <v>Control</v>
      </c>
      <c r="AB35" s="91"/>
      <c r="AC35" s="83"/>
      <c r="AD35" s="83"/>
      <c r="AE35" s="83"/>
      <c r="AF35" s="83"/>
      <c r="AG35" s="83"/>
      <c r="AH35" s="83"/>
      <c r="AI35" s="83"/>
      <c r="AJ35" s="83"/>
      <c r="AK35" s="83"/>
    </row>
    <row r="36" spans="1:38" x14ac:dyDescent="0.45">
      <c r="A36" s="6"/>
      <c r="B36" s="6" t="s">
        <v>2</v>
      </c>
      <c r="C36" s="2">
        <v>0.33108690000000002</v>
      </c>
      <c r="D36" s="2">
        <v>0.2201651</v>
      </c>
      <c r="E36" s="2">
        <v>0.24023269999999999</v>
      </c>
      <c r="F36" s="2">
        <v>0.26592539999999998</v>
      </c>
      <c r="G36" s="2">
        <v>0.30375679999999999</v>
      </c>
      <c r="H36">
        <v>0.47491169999999999</v>
      </c>
      <c r="I36" s="2">
        <v>0.33761590000000002</v>
      </c>
      <c r="J36" s="2">
        <v>0.22982849999999999</v>
      </c>
      <c r="K36" s="2">
        <v>0.26901389999999997</v>
      </c>
      <c r="L36" s="2">
        <v>0.30120449999999999</v>
      </c>
      <c r="M36" s="2">
        <v>0.35598340000000001</v>
      </c>
      <c r="N36">
        <v>0.5141848</v>
      </c>
      <c r="O36" s="6"/>
      <c r="P36" s="87">
        <f>1050153.16*(C36)+3483.29</f>
        <v>351175.24426960398</v>
      </c>
      <c r="Q36" s="87">
        <f t="shared" ref="Q36:U36" si="66">1050153.16*(D36)+3483.29</f>
        <v>234690.36548671598</v>
      </c>
      <c r="R36" s="87">
        <f t="shared" si="66"/>
        <v>255764.419040332</v>
      </c>
      <c r="S36" s="87">
        <f t="shared" si="66"/>
        <v>282745.68913426396</v>
      </c>
      <c r="T36" s="87">
        <f t="shared" si="66"/>
        <v>322474.45339148794</v>
      </c>
      <c r="U36" s="88">
        <f t="shared" si="66"/>
        <v>502213.31247597194</v>
      </c>
      <c r="V36" s="87">
        <f>1050153.16*(I36)+3483.29</f>
        <v>358031.69425124396</v>
      </c>
      <c r="W36" s="87">
        <f t="shared" ref="W36" si="67">1050153.16*(J36)+3483.29</f>
        <v>244838.41553305998</v>
      </c>
      <c r="X36" s="87">
        <f t="shared" ref="X36" si="68">1050153.16*(K36)+3483.29</f>
        <v>285989.08716892393</v>
      </c>
      <c r="Y36" s="87">
        <f t="shared" ref="Y36" si="69">1050153.16*(L36)+3483.29</f>
        <v>319794.14748121996</v>
      </c>
      <c r="Z36" s="87">
        <f t="shared" ref="Z36" si="70">1050153.16*(M36)+3483.29</f>
        <v>377320.38241754397</v>
      </c>
      <c r="AA36" s="88">
        <f t="shared" ref="AA36" si="71">1050153.16*(N36)+3483.29</f>
        <v>543456.08254396799</v>
      </c>
      <c r="AB36" s="91"/>
      <c r="AC36" s="83"/>
      <c r="AD36" s="83"/>
      <c r="AE36" s="83"/>
      <c r="AF36" s="83"/>
      <c r="AG36" s="83"/>
      <c r="AH36" s="83"/>
      <c r="AI36" s="83"/>
      <c r="AJ36" s="83"/>
      <c r="AK36" s="83"/>
    </row>
    <row r="37" spans="1:38" x14ac:dyDescent="0.45">
      <c r="A37" s="6"/>
      <c r="B37" s="6" t="s">
        <v>3</v>
      </c>
      <c r="C37" s="2">
        <v>0.33666800000000002</v>
      </c>
      <c r="D37" s="2">
        <v>0.23518720000000001</v>
      </c>
      <c r="E37" s="2">
        <v>0.20979590000000001</v>
      </c>
      <c r="F37" s="2">
        <v>0.26312049999999998</v>
      </c>
      <c r="G37" s="2">
        <v>0.24735679999999999</v>
      </c>
      <c r="H37">
        <v>0.35215039999999997</v>
      </c>
      <c r="I37" s="2">
        <v>0.32185510000000001</v>
      </c>
      <c r="J37" s="2">
        <v>0.2371181</v>
      </c>
      <c r="K37" s="2">
        <v>0.2000429</v>
      </c>
      <c r="L37" s="2">
        <v>0.3061449</v>
      </c>
      <c r="M37" s="2">
        <v>0.2956105</v>
      </c>
      <c r="N37">
        <v>0.41994100000000001</v>
      </c>
      <c r="O37" s="6"/>
      <c r="P37" s="87">
        <f t="shared" ref="P37:P41" si="72">1050153.16*(C37)+3483.29</f>
        <v>357036.25407087995</v>
      </c>
      <c r="Q37" s="87">
        <f t="shared" ref="Q37:Q41" si="73">1050153.16*(D37)+3483.29</f>
        <v>250465.87127155199</v>
      </c>
      <c r="R37" s="87">
        <f t="shared" ref="R37:R41" si="74">1050153.16*(E37)+3483.29</f>
        <v>223801.117340044</v>
      </c>
      <c r="S37" s="87">
        <f t="shared" ref="S37:S41" si="75">1050153.16*(F37)+3483.29</f>
        <v>279800.11453577993</v>
      </c>
      <c r="T37" s="87">
        <f t="shared" ref="T37:T41" si="76">1050153.16*(G37)+3483.29</f>
        <v>263245.81516748795</v>
      </c>
      <c r="U37" s="88">
        <f t="shared" ref="U37:U41" si="77">1050153.16*(H37)+3483.29</f>
        <v>373295.1453552639</v>
      </c>
      <c r="V37" s="87">
        <f t="shared" ref="V37:V41" si="78">1050153.16*(I37)+3483.29</f>
        <v>341480.44032711594</v>
      </c>
      <c r="W37" s="87">
        <f t="shared" ref="W37:W41" si="79">1050153.16*(J37)+3483.29</f>
        <v>252493.61200819598</v>
      </c>
      <c r="X37" s="87">
        <f t="shared" ref="X37:X41" si="80">1050153.16*(K37)+3483.29</f>
        <v>213558.97357056398</v>
      </c>
      <c r="Y37" s="87">
        <f t="shared" ref="Y37:Y41" si="81">1050153.16*(L37)+3483.29</f>
        <v>324982.32415288396</v>
      </c>
      <c r="Z37" s="87">
        <f t="shared" ref="Z37:Z41" si="82">1050153.16*(M37)+3483.29</f>
        <v>313919.59070417995</v>
      </c>
      <c r="AA37" s="88">
        <f t="shared" ref="AA37:AA41" si="83">1050153.16*(N37)+3483.29</f>
        <v>444485.65816355997</v>
      </c>
      <c r="AB37" s="91"/>
      <c r="AC37" s="83"/>
      <c r="AD37" s="83"/>
      <c r="AE37" s="83"/>
      <c r="AF37" s="83"/>
      <c r="AG37" s="83"/>
      <c r="AH37" s="83"/>
      <c r="AI37" s="83"/>
      <c r="AJ37" s="83"/>
      <c r="AK37" s="83"/>
    </row>
    <row r="38" spans="1:38" x14ac:dyDescent="0.45">
      <c r="A38" s="6"/>
      <c r="B38" s="6" t="s">
        <v>4</v>
      </c>
      <c r="C38" s="2">
        <v>0.33816790000000002</v>
      </c>
      <c r="D38" s="2">
        <v>0.20501</v>
      </c>
      <c r="E38" s="2">
        <v>0.2130251</v>
      </c>
      <c r="F38" s="2">
        <v>0.24290719999999999</v>
      </c>
      <c r="G38" s="2">
        <v>0.22477559999999999</v>
      </c>
      <c r="H38">
        <v>0.35468699999999997</v>
      </c>
      <c r="I38" s="2">
        <v>0.23736389999999999</v>
      </c>
      <c r="J38" s="2">
        <v>0.1784953</v>
      </c>
      <c r="K38" s="2">
        <v>0.22205430000000001</v>
      </c>
      <c r="L38" s="2">
        <v>0.24235970000000001</v>
      </c>
      <c r="M38" s="2">
        <v>0.33640219999999998</v>
      </c>
      <c r="N38">
        <v>0.41536580000000001</v>
      </c>
      <c r="O38" s="6"/>
      <c r="P38" s="87">
        <f t="shared" si="72"/>
        <v>358611.378795564</v>
      </c>
      <c r="Q38" s="87">
        <f t="shared" si="73"/>
        <v>218775.18933159998</v>
      </c>
      <c r="R38" s="87">
        <f t="shared" si="74"/>
        <v>227192.27192431598</v>
      </c>
      <c r="S38" s="87">
        <f t="shared" si="75"/>
        <v>258573.05366675198</v>
      </c>
      <c r="T38" s="87">
        <f t="shared" si="76"/>
        <v>239532.09663089598</v>
      </c>
      <c r="U38" s="88">
        <f t="shared" si="77"/>
        <v>375958.96386091993</v>
      </c>
      <c r="V38" s="87">
        <f t="shared" si="78"/>
        <v>252751.73965492396</v>
      </c>
      <c r="W38" s="87">
        <f t="shared" si="79"/>
        <v>190930.69334014799</v>
      </c>
      <c r="X38" s="87">
        <f t="shared" si="80"/>
        <v>236674.31483658799</v>
      </c>
      <c r="Y38" s="87">
        <f t="shared" si="81"/>
        <v>257998.094811652</v>
      </c>
      <c r="Z38" s="87">
        <f t="shared" si="82"/>
        <v>356757.12336095195</v>
      </c>
      <c r="AA38" s="88">
        <f t="shared" si="83"/>
        <v>439680.99742592796</v>
      </c>
      <c r="AB38" s="91"/>
      <c r="AC38" s="83"/>
      <c r="AD38" s="83"/>
      <c r="AE38" s="83"/>
      <c r="AF38" s="83"/>
      <c r="AG38" s="83"/>
      <c r="AH38" s="83"/>
      <c r="AI38" s="83"/>
      <c r="AJ38" s="83"/>
      <c r="AK38" s="83"/>
    </row>
    <row r="39" spans="1:38" x14ac:dyDescent="0.45">
      <c r="A39" s="6"/>
      <c r="B39" s="6" t="s">
        <v>5</v>
      </c>
      <c r="C39">
        <v>0.1109581</v>
      </c>
      <c r="D39">
        <v>9.4391340000000004E-2</v>
      </c>
      <c r="E39">
        <v>0.14521800000000001</v>
      </c>
      <c r="F39">
        <v>0.14935580000000001</v>
      </c>
      <c r="G39">
        <v>0.1645073</v>
      </c>
      <c r="H39">
        <v>8.3428790000000003E-2</v>
      </c>
      <c r="I39">
        <v>8.7772890000000006E-2</v>
      </c>
      <c r="J39">
        <v>9.1161320000000004E-2</v>
      </c>
      <c r="K39">
        <v>0.15544530000000001</v>
      </c>
      <c r="L39">
        <v>0.1282259</v>
      </c>
      <c r="M39">
        <v>0.17549680000000001</v>
      </c>
      <c r="N39">
        <v>9.0482720000000003E-2</v>
      </c>
      <c r="O39" s="6"/>
      <c r="P39" s="94">
        <f t="shared" si="72"/>
        <v>120006.28934259599</v>
      </c>
      <c r="Q39" s="94">
        <f t="shared" si="73"/>
        <v>102608.65397763439</v>
      </c>
      <c r="R39" s="94">
        <f t="shared" si="74"/>
        <v>155984.43158888002</v>
      </c>
      <c r="S39" s="94">
        <f t="shared" si="75"/>
        <v>160329.75533432802</v>
      </c>
      <c r="T39" s="94">
        <f t="shared" si="76"/>
        <v>176241.15093806799</v>
      </c>
      <c r="U39" s="93">
        <f t="shared" si="77"/>
        <v>91096.297453476393</v>
      </c>
      <c r="V39" s="94">
        <f t="shared" si="78"/>
        <v>95658.267795832391</v>
      </c>
      <c r="W39" s="94">
        <f t="shared" si="79"/>
        <v>99216.638267771195</v>
      </c>
      <c r="X39" s="94">
        <f t="shared" si="80"/>
        <v>166724.66300214801</v>
      </c>
      <c r="Y39" s="94">
        <f t="shared" si="81"/>
        <v>138140.124078844</v>
      </c>
      <c r="Z39" s="94">
        <f t="shared" si="82"/>
        <v>187781.809089888</v>
      </c>
      <c r="AA39" s="93">
        <f t="shared" si="83"/>
        <v>98504.004333395191</v>
      </c>
      <c r="AB39" s="91"/>
      <c r="AC39" s="83"/>
      <c r="AD39" s="83"/>
      <c r="AE39" s="83"/>
      <c r="AF39" s="83"/>
      <c r="AG39" s="83"/>
      <c r="AH39" s="83"/>
      <c r="AI39" s="83"/>
      <c r="AJ39" s="83"/>
      <c r="AK39" s="83"/>
    </row>
    <row r="40" spans="1:38" x14ac:dyDescent="0.45">
      <c r="A40" s="6"/>
      <c r="B40" s="6" t="s">
        <v>6</v>
      </c>
      <c r="C40">
        <v>0.1110371</v>
      </c>
      <c r="D40">
        <v>9.7875719999999999E-2</v>
      </c>
      <c r="E40">
        <v>0.1580522</v>
      </c>
      <c r="F40">
        <v>0.1568959</v>
      </c>
      <c r="G40">
        <v>0.17091719999999999</v>
      </c>
      <c r="H40">
        <v>8.7830110000000003E-2</v>
      </c>
      <c r="I40">
        <v>8.5034180000000001E-2</v>
      </c>
      <c r="J40">
        <v>9.2516360000000006E-2</v>
      </c>
      <c r="K40">
        <v>0.15793160000000001</v>
      </c>
      <c r="L40">
        <v>0.14329520000000001</v>
      </c>
      <c r="M40">
        <v>0.18938459999999999</v>
      </c>
      <c r="N40">
        <v>9.3084330000000007E-2</v>
      </c>
      <c r="O40" s="6"/>
      <c r="P40" s="94">
        <f t="shared" si="72"/>
        <v>120089.25144223598</v>
      </c>
      <c r="Q40" s="94">
        <f t="shared" si="73"/>
        <v>106267.78664527519</v>
      </c>
      <c r="R40" s="94">
        <f t="shared" si="74"/>
        <v>169462.30727495201</v>
      </c>
      <c r="S40" s="94">
        <f t="shared" si="75"/>
        <v>168248.01517604399</v>
      </c>
      <c r="T40" s="94">
        <f t="shared" si="76"/>
        <v>182972.52767835199</v>
      </c>
      <c r="U40" s="93">
        <f t="shared" si="77"/>
        <v>95718.357559647586</v>
      </c>
      <c r="V40" s="94">
        <f t="shared" si="78"/>
        <v>92782.202835008793</v>
      </c>
      <c r="W40" s="94">
        <f t="shared" si="79"/>
        <v>100639.6378056976</v>
      </c>
      <c r="X40" s="94">
        <f t="shared" si="80"/>
        <v>169335.658803856</v>
      </c>
      <c r="Y40" s="94">
        <f t="shared" si="81"/>
        <v>153965.19709283201</v>
      </c>
      <c r="Z40" s="94">
        <f t="shared" si="82"/>
        <v>202366.12614533599</v>
      </c>
      <c r="AA40" s="93">
        <f t="shared" si="83"/>
        <v>101236.09329598279</v>
      </c>
      <c r="AB40" s="91"/>
      <c r="AC40" s="83"/>
      <c r="AD40" s="83"/>
      <c r="AE40" s="83"/>
      <c r="AF40" s="83"/>
      <c r="AG40" s="83"/>
      <c r="AH40" s="83"/>
      <c r="AI40" s="83"/>
      <c r="AJ40" s="83"/>
      <c r="AK40" s="83"/>
    </row>
    <row r="41" spans="1:38" x14ac:dyDescent="0.45">
      <c r="A41" s="6"/>
      <c r="B41" s="6" t="s">
        <v>7</v>
      </c>
      <c r="C41">
        <v>0.12423869999999999</v>
      </c>
      <c r="D41">
        <v>0.1106898</v>
      </c>
      <c r="E41">
        <v>0.19648860000000001</v>
      </c>
      <c r="F41">
        <v>0.19517580000000001</v>
      </c>
      <c r="G41">
        <v>0.2302363</v>
      </c>
      <c r="H41">
        <v>9.0558799999999995E-2</v>
      </c>
      <c r="I41">
        <v>0.1127976</v>
      </c>
      <c r="J41">
        <v>9.9000240000000003E-2</v>
      </c>
      <c r="K41">
        <v>0.19394420000000001</v>
      </c>
      <c r="L41">
        <v>0.1737543</v>
      </c>
      <c r="M41">
        <v>0.21999299999999999</v>
      </c>
      <c r="N41">
        <v>0.1009767</v>
      </c>
      <c r="O41" s="6"/>
      <c r="P41" s="94">
        <f t="shared" si="72"/>
        <v>133952.95339929199</v>
      </c>
      <c r="Q41" s="94">
        <f t="shared" si="73"/>
        <v>119724.53324976799</v>
      </c>
      <c r="R41" s="94">
        <f t="shared" si="74"/>
        <v>209826.414193976</v>
      </c>
      <c r="S41" s="94">
        <f t="shared" si="75"/>
        <v>208447.77312552801</v>
      </c>
      <c r="T41" s="94">
        <f t="shared" si="76"/>
        <v>245266.667991708</v>
      </c>
      <c r="U41" s="93">
        <f t="shared" si="77"/>
        <v>98583.899985807977</v>
      </c>
      <c r="V41" s="94">
        <f t="shared" si="78"/>
        <v>121938.04608041598</v>
      </c>
      <c r="W41" s="94">
        <f t="shared" si="79"/>
        <v>107448.70487675839</v>
      </c>
      <c r="X41" s="94">
        <f t="shared" si="80"/>
        <v>207154.40449367202</v>
      </c>
      <c r="Y41" s="94">
        <f t="shared" si="81"/>
        <v>185951.91720858798</v>
      </c>
      <c r="Z41" s="94">
        <f t="shared" si="82"/>
        <v>234509.63412787998</v>
      </c>
      <c r="AA41" s="93">
        <f t="shared" si="83"/>
        <v>109524.29059137199</v>
      </c>
      <c r="AB41" s="91"/>
      <c r="AC41" s="83"/>
      <c r="AD41" s="83"/>
      <c r="AE41" s="83"/>
      <c r="AF41" s="83"/>
      <c r="AG41" s="83"/>
      <c r="AH41" s="83"/>
      <c r="AI41" s="83"/>
      <c r="AJ41" s="83"/>
      <c r="AK41" s="83"/>
    </row>
    <row r="42" spans="1:38" x14ac:dyDescent="0.45">
      <c r="A42" s="6"/>
      <c r="B42" s="6"/>
      <c r="O42" s="6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83"/>
      <c r="AD42" s="83"/>
      <c r="AE42" s="83"/>
      <c r="AF42" s="83"/>
      <c r="AG42" s="83"/>
      <c r="AH42" s="83"/>
      <c r="AI42" s="83"/>
      <c r="AJ42" s="83"/>
      <c r="AK42" s="83"/>
      <c r="AL42" s="2"/>
    </row>
    <row r="43" spans="1:38" x14ac:dyDescent="0.45">
      <c r="A43" s="6" t="s">
        <v>20</v>
      </c>
      <c r="B43" s="6"/>
      <c r="O43" s="6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83"/>
      <c r="AD43" s="83"/>
      <c r="AE43" s="83"/>
      <c r="AF43" s="83"/>
      <c r="AG43" s="83"/>
      <c r="AH43" s="83"/>
      <c r="AI43" s="83"/>
      <c r="AJ43" s="83"/>
      <c r="AK43" s="83"/>
    </row>
    <row r="44" spans="1:38" x14ac:dyDescent="0.45">
      <c r="A44" s="6"/>
      <c r="B44" s="6" t="s">
        <v>0</v>
      </c>
      <c r="C44" s="6">
        <v>560</v>
      </c>
      <c r="D44" s="6" t="s">
        <v>1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83">
        <v>24</v>
      </c>
      <c r="AD44" s="117">
        <f>V3</f>
        <v>0.1</v>
      </c>
      <c r="AE44" s="118">
        <f t="shared" ref="AE44:AH44" si="84">W3</f>
        <v>1</v>
      </c>
      <c r="AF44" s="119">
        <f t="shared" si="84"/>
        <v>5</v>
      </c>
      <c r="AG44" s="120">
        <f>Y3</f>
        <v>10</v>
      </c>
      <c r="AH44" s="121">
        <f t="shared" si="84"/>
        <v>20</v>
      </c>
      <c r="AI44" s="122" t="str">
        <f>AA3</f>
        <v>Control</v>
      </c>
      <c r="AJ44" s="83"/>
      <c r="AK44" s="83"/>
    </row>
    <row r="45" spans="1:38" x14ac:dyDescent="0.45">
      <c r="A45" s="6"/>
      <c r="B45" s="6"/>
      <c r="C45" s="6">
        <f>C3</f>
        <v>0.1</v>
      </c>
      <c r="D45" s="6">
        <f t="shared" ref="D45:N45" si="85">D35</f>
        <v>1</v>
      </c>
      <c r="E45" s="6">
        <f t="shared" si="85"/>
        <v>5</v>
      </c>
      <c r="F45" s="6">
        <f t="shared" si="85"/>
        <v>10</v>
      </c>
      <c r="G45" s="6">
        <f t="shared" si="85"/>
        <v>20</v>
      </c>
      <c r="H45" s="6" t="str">
        <f t="shared" si="85"/>
        <v>Control</v>
      </c>
      <c r="I45" s="6">
        <f t="shared" si="85"/>
        <v>0.1</v>
      </c>
      <c r="J45" s="6">
        <f t="shared" si="85"/>
        <v>1</v>
      </c>
      <c r="K45" s="6">
        <f t="shared" si="85"/>
        <v>5</v>
      </c>
      <c r="L45" s="6">
        <f t="shared" si="85"/>
        <v>10</v>
      </c>
      <c r="M45" s="6">
        <f t="shared" si="85"/>
        <v>20</v>
      </c>
      <c r="N45" s="6" t="str">
        <f t="shared" si="85"/>
        <v>Control</v>
      </c>
      <c r="O45" s="6"/>
      <c r="P45" s="91">
        <f>C35</f>
        <v>0.1</v>
      </c>
      <c r="Q45" s="91">
        <f t="shared" ref="Q45:AA45" si="86">D35</f>
        <v>1</v>
      </c>
      <c r="R45" s="91">
        <f t="shared" si="86"/>
        <v>5</v>
      </c>
      <c r="S45" s="91">
        <f t="shared" si="86"/>
        <v>10</v>
      </c>
      <c r="T45" s="91">
        <f t="shared" si="86"/>
        <v>20</v>
      </c>
      <c r="U45" s="91" t="str">
        <f t="shared" si="86"/>
        <v>Control</v>
      </c>
      <c r="V45" s="91">
        <f t="shared" si="86"/>
        <v>0.1</v>
      </c>
      <c r="W45" s="91">
        <f t="shared" si="86"/>
        <v>1</v>
      </c>
      <c r="X45" s="91">
        <f t="shared" si="86"/>
        <v>5</v>
      </c>
      <c r="Y45" s="91">
        <f t="shared" si="86"/>
        <v>10</v>
      </c>
      <c r="Z45" s="91">
        <f t="shared" si="86"/>
        <v>20</v>
      </c>
      <c r="AA45" s="91" t="str">
        <f t="shared" si="86"/>
        <v>Control</v>
      </c>
      <c r="AB45" s="91"/>
      <c r="AC45" s="95"/>
      <c r="AD45" s="123">
        <f>P4-P7</f>
        <v>18631.901376972804</v>
      </c>
      <c r="AE45" s="123">
        <f t="shared" ref="AE45:AI45" si="87">Q4-Q7</f>
        <v>25340.195750799998</v>
      </c>
      <c r="AF45" s="123">
        <f t="shared" si="87"/>
        <v>35729.928045386405</v>
      </c>
      <c r="AG45" s="123">
        <f t="shared" si="87"/>
        <v>29032.030187843207</v>
      </c>
      <c r="AH45" s="123">
        <f t="shared" si="87"/>
        <v>45908.548050218</v>
      </c>
      <c r="AI45" s="124">
        <f t="shared" si="87"/>
        <v>30396.977259084793</v>
      </c>
      <c r="AJ45" s="95"/>
      <c r="AK45" s="83"/>
    </row>
    <row r="46" spans="1:38" x14ac:dyDescent="0.45">
      <c r="A46" s="6"/>
      <c r="B46" s="6" t="s">
        <v>2</v>
      </c>
      <c r="C46">
        <v>0.40202559999999998</v>
      </c>
      <c r="D46">
        <v>0.2470714</v>
      </c>
      <c r="E46">
        <v>0.2497964</v>
      </c>
      <c r="F46">
        <v>0.28503669999999998</v>
      </c>
      <c r="G46">
        <v>0.31728250000000002</v>
      </c>
      <c r="H46">
        <v>0.7872342</v>
      </c>
      <c r="I46">
        <v>0.39353630000000001</v>
      </c>
      <c r="J46">
        <v>0.21870310000000001</v>
      </c>
      <c r="K46">
        <v>0.28953719999999999</v>
      </c>
      <c r="L46">
        <v>0.32385999999999998</v>
      </c>
      <c r="M46">
        <v>0.37442229999999999</v>
      </c>
      <c r="N46">
        <v>0.77138580000000001</v>
      </c>
      <c r="O46" s="6"/>
      <c r="P46" s="91">
        <f>1050153.16*(C46)+3483.29</f>
        <v>425671.7442408959</v>
      </c>
      <c r="Q46" s="91">
        <f t="shared" ref="Q46:AA46" si="88">1050153.16*(D46)+3483.29</f>
        <v>262946.10145562398</v>
      </c>
      <c r="R46" s="91">
        <f t="shared" si="88"/>
        <v>265807.76881662395</v>
      </c>
      <c r="S46" s="91">
        <f t="shared" si="88"/>
        <v>302815.48122097191</v>
      </c>
      <c r="T46" s="91">
        <f t="shared" si="88"/>
        <v>336678.50998769997</v>
      </c>
      <c r="U46" s="91">
        <f t="shared" si="88"/>
        <v>830199.77279007202</v>
      </c>
      <c r="V46" s="91">
        <f t="shared" si="88"/>
        <v>416756.67901970795</v>
      </c>
      <c r="W46" s="91">
        <f t="shared" si="88"/>
        <v>233155.04156679599</v>
      </c>
      <c r="X46" s="91">
        <f t="shared" si="88"/>
        <v>307541.69551755197</v>
      </c>
      <c r="Y46" s="91">
        <f t="shared" si="88"/>
        <v>343585.89239759994</v>
      </c>
      <c r="Z46" s="91">
        <f t="shared" si="88"/>
        <v>396684.05151946796</v>
      </c>
      <c r="AA46" s="91">
        <f t="shared" si="88"/>
        <v>813556.52544912801</v>
      </c>
      <c r="AB46" s="91"/>
      <c r="AC46" s="95"/>
      <c r="AD46" s="123">
        <f t="shared" ref="AD46:AD47" si="89">P5-P8</f>
        <v>36590.360535500789</v>
      </c>
      <c r="AE46" s="123">
        <f t="shared" ref="AE46:AE47" si="90">Q5-Q8</f>
        <v>32934.126290581597</v>
      </c>
      <c r="AF46" s="123">
        <f t="shared" ref="AF46:AF47" si="91">R5-R8</f>
        <v>31268.572877289989</v>
      </c>
      <c r="AG46" s="123">
        <f t="shared" ref="AG46:AG47" si="92">S5-S8</f>
        <v>30210.690590032405</v>
      </c>
      <c r="AH46" s="123">
        <f t="shared" ref="AH46:AH47" si="93">T5-T8</f>
        <v>37377.786377931989</v>
      </c>
      <c r="AI46" s="124">
        <f t="shared" ref="AI46:AI47" si="94">U5-U8</f>
        <v>22022.625398449192</v>
      </c>
      <c r="AJ46" s="95"/>
      <c r="AK46" s="83"/>
    </row>
    <row r="47" spans="1:38" x14ac:dyDescent="0.45">
      <c r="A47" s="6"/>
      <c r="B47" s="6" t="s">
        <v>3</v>
      </c>
      <c r="C47">
        <v>0.40606490000000001</v>
      </c>
      <c r="D47">
        <v>0.25376759999999998</v>
      </c>
      <c r="E47">
        <v>0.22983439999999999</v>
      </c>
      <c r="F47">
        <v>0.27358919999999998</v>
      </c>
      <c r="G47">
        <v>0.25511309999999998</v>
      </c>
      <c r="H47">
        <v>0.60371439999999998</v>
      </c>
      <c r="I47">
        <v>0.34223579999999998</v>
      </c>
      <c r="J47">
        <v>0.24041650000000001</v>
      </c>
      <c r="K47">
        <v>0.21008260000000001</v>
      </c>
      <c r="L47">
        <v>0.31986490000000001</v>
      </c>
      <c r="M47">
        <v>0.30960399999999999</v>
      </c>
      <c r="N47">
        <v>0.69875670000000001</v>
      </c>
      <c r="O47" s="6"/>
      <c r="P47" s="91">
        <f t="shared" ref="P47:P51" si="95">1050153.16*(C47)+3483.29</f>
        <v>429913.62790008396</v>
      </c>
      <c r="Q47" s="91">
        <f t="shared" ref="Q47:Q51" si="96">1050153.16*(D47)+3483.29</f>
        <v>269978.13704561593</v>
      </c>
      <c r="R47" s="91">
        <f t="shared" ref="R47:R51" si="97">1050153.16*(E47)+3483.29</f>
        <v>244844.61143670397</v>
      </c>
      <c r="S47" s="91">
        <f t="shared" ref="S47:S51" si="98">1050153.16*(F47)+3483.29</f>
        <v>290793.85292187193</v>
      </c>
      <c r="T47" s="91">
        <f t="shared" ref="T47:T51" si="99">1050153.16*(G47)+3483.29</f>
        <v>271391.11812239594</v>
      </c>
      <c r="U47" s="91">
        <f t="shared" ref="U47:U51" si="100">1050153.16*(H47)+3483.29</f>
        <v>637475.87489750399</v>
      </c>
      <c r="V47" s="91">
        <f t="shared" ref="V47:V51" si="101">1050153.16*(I47)+3483.29</f>
        <v>362883.29683512793</v>
      </c>
      <c r="W47" s="91">
        <f t="shared" ref="W47:W51" si="102">1050153.16*(J47)+3483.29</f>
        <v>255957.43719113999</v>
      </c>
      <c r="X47" s="91">
        <f t="shared" ref="X47:X51" si="103">1050153.16*(K47)+3483.29</f>
        <v>224102.19625101599</v>
      </c>
      <c r="Y47" s="91">
        <f t="shared" ref="Y47:Y51" si="104">1050153.16*(L47)+3483.29</f>
        <v>339390.42550808395</v>
      </c>
      <c r="Z47" s="91">
        <f t="shared" ref="Z47:Z51" si="105">1050153.16*(M47)+3483.29</f>
        <v>328614.90894863993</v>
      </c>
      <c r="AA47" s="91">
        <f t="shared" ref="AA47:AA51" si="106">1050153.16*(N47)+3483.29</f>
        <v>737284.84657617204</v>
      </c>
      <c r="AB47" s="91"/>
      <c r="AC47" s="95"/>
      <c r="AD47" s="123">
        <f t="shared" si="89"/>
        <v>36740.994504771181</v>
      </c>
      <c r="AE47" s="123">
        <f t="shared" si="90"/>
        <v>35704.745372609599</v>
      </c>
      <c r="AF47" s="123">
        <f t="shared" si="91"/>
        <v>36782.88511432361</v>
      </c>
      <c r="AG47" s="123">
        <f t="shared" si="92"/>
        <v>26791.003344403187</v>
      </c>
      <c r="AH47" s="123">
        <f t="shared" si="93"/>
        <v>24375.041987570396</v>
      </c>
      <c r="AI47" s="124">
        <f t="shared" si="94"/>
        <v>23044.466429255597</v>
      </c>
      <c r="AJ47" s="95"/>
      <c r="AK47" s="83"/>
    </row>
    <row r="48" spans="1:38" x14ac:dyDescent="0.45">
      <c r="A48" s="6"/>
      <c r="B48" s="6" t="s">
        <v>4</v>
      </c>
      <c r="C48">
        <v>0.3915574</v>
      </c>
      <c r="D48">
        <v>0.20737230000000001</v>
      </c>
      <c r="E48">
        <v>0.2207239</v>
      </c>
      <c r="F48">
        <v>0.24855459999999999</v>
      </c>
      <c r="G48">
        <v>0.23235790000000001</v>
      </c>
      <c r="H48">
        <v>0.60526749999999996</v>
      </c>
      <c r="I48">
        <v>0.25786569999999998</v>
      </c>
      <c r="J48">
        <v>0.18144759999999999</v>
      </c>
      <c r="K48">
        <v>0.22656399999999999</v>
      </c>
      <c r="L48">
        <v>0.25067699999999998</v>
      </c>
      <c r="M48">
        <v>0.34380579999999999</v>
      </c>
      <c r="N48">
        <v>0.67415230000000004</v>
      </c>
      <c r="O48" s="6"/>
      <c r="P48" s="91">
        <f t="shared" si="95"/>
        <v>414678.53093138395</v>
      </c>
      <c r="Q48" s="91">
        <f t="shared" si="96"/>
        <v>221255.966141468</v>
      </c>
      <c r="R48" s="91">
        <f t="shared" si="97"/>
        <v>235277.191072524</v>
      </c>
      <c r="S48" s="91">
        <f t="shared" si="98"/>
        <v>264503.68862253596</v>
      </c>
      <c r="T48" s="91">
        <f t="shared" si="99"/>
        <v>247494.67293596399</v>
      </c>
      <c r="U48" s="91">
        <f t="shared" si="100"/>
        <v>639106.8677702999</v>
      </c>
      <c r="V48" s="91">
        <f t="shared" si="101"/>
        <v>274281.76971061196</v>
      </c>
      <c r="W48" s="91">
        <f t="shared" si="102"/>
        <v>194031.06051441599</v>
      </c>
      <c r="X48" s="91">
        <f t="shared" si="103"/>
        <v>241410.19054223999</v>
      </c>
      <c r="Y48" s="91">
        <f t="shared" si="104"/>
        <v>266732.53368931991</v>
      </c>
      <c r="Z48" s="91">
        <f t="shared" si="105"/>
        <v>364532.03729632794</v>
      </c>
      <c r="AA48" s="91">
        <f t="shared" si="106"/>
        <v>711446.45816626807</v>
      </c>
      <c r="AB48" s="91"/>
      <c r="AC48" s="95"/>
      <c r="AD48" s="125"/>
      <c r="AE48" s="126"/>
      <c r="AF48" s="127"/>
      <c r="AG48" s="128"/>
      <c r="AH48" s="129"/>
      <c r="AI48" s="124"/>
      <c r="AJ48" s="95"/>
      <c r="AK48" s="83"/>
    </row>
    <row r="49" spans="1:37" x14ac:dyDescent="0.45">
      <c r="A49" s="6"/>
      <c r="B49" s="6" t="s">
        <v>5</v>
      </c>
      <c r="C49">
        <v>0.11859989999999999</v>
      </c>
      <c r="D49">
        <v>9.355376E-2</v>
      </c>
      <c r="E49">
        <v>0.1570473</v>
      </c>
      <c r="F49">
        <v>0.1587431</v>
      </c>
      <c r="G49">
        <v>0.17995920000000001</v>
      </c>
      <c r="H49">
        <v>8.189188E-2</v>
      </c>
      <c r="I49">
        <v>8.1091609999999995E-2</v>
      </c>
      <c r="J49">
        <v>9.4353800000000002E-2</v>
      </c>
      <c r="K49">
        <v>0.1616814</v>
      </c>
      <c r="L49">
        <v>0.13892679999999999</v>
      </c>
      <c r="M49">
        <v>0.19780529999999999</v>
      </c>
      <c r="N49">
        <v>9.2583559999999995E-2</v>
      </c>
      <c r="O49" s="6"/>
      <c r="P49" s="91">
        <f t="shared" si="95"/>
        <v>128031.34976068398</v>
      </c>
      <c r="Q49" s="91">
        <f t="shared" si="96"/>
        <v>101729.06669388158</v>
      </c>
      <c r="R49" s="91">
        <f t="shared" si="97"/>
        <v>168407.008364468</v>
      </c>
      <c r="S49" s="91">
        <f t="shared" si="98"/>
        <v>170187.858093196</v>
      </c>
      <c r="T49" s="91">
        <f t="shared" si="99"/>
        <v>192468.012551072</v>
      </c>
      <c r="U49" s="91">
        <f t="shared" si="100"/>
        <v>89482.306560340789</v>
      </c>
      <c r="V49" s="91">
        <f t="shared" si="101"/>
        <v>88641.90049098758</v>
      </c>
      <c r="W49" s="91">
        <f t="shared" si="102"/>
        <v>102569.23122800799</v>
      </c>
      <c r="X49" s="91">
        <f t="shared" si="103"/>
        <v>173273.523123224</v>
      </c>
      <c r="Y49" s="91">
        <f t="shared" si="104"/>
        <v>149377.70802868798</v>
      </c>
      <c r="Z49" s="91">
        <f t="shared" si="105"/>
        <v>211209.15085974798</v>
      </c>
      <c r="AA49" s="91">
        <f t="shared" si="106"/>
        <v>100710.20809804958</v>
      </c>
      <c r="AB49" s="91"/>
      <c r="AC49" s="95">
        <v>48</v>
      </c>
      <c r="AD49" s="125">
        <f>P14</f>
        <v>0.1</v>
      </c>
      <c r="AE49" s="126">
        <f t="shared" ref="AE49:AI49" si="107">Q14</f>
        <v>1</v>
      </c>
      <c r="AF49" s="127">
        <f t="shared" si="107"/>
        <v>5</v>
      </c>
      <c r="AG49" s="128">
        <f t="shared" si="107"/>
        <v>10</v>
      </c>
      <c r="AH49" s="129">
        <f t="shared" si="107"/>
        <v>20</v>
      </c>
      <c r="AI49" s="124" t="str">
        <f t="shared" si="107"/>
        <v>Control</v>
      </c>
      <c r="AJ49" s="95"/>
      <c r="AK49" s="83"/>
    </row>
    <row r="50" spans="1:37" x14ac:dyDescent="0.45">
      <c r="A50" s="6"/>
      <c r="B50" s="6" t="s">
        <v>6</v>
      </c>
      <c r="C50">
        <v>0.1208192</v>
      </c>
      <c r="D50">
        <v>9.9488939999999998E-2</v>
      </c>
      <c r="E50">
        <v>0.1718102</v>
      </c>
      <c r="F50">
        <v>0.17576530000000001</v>
      </c>
      <c r="G50">
        <v>0.19331889999999999</v>
      </c>
      <c r="H50">
        <v>8.4130720000000006E-2</v>
      </c>
      <c r="I50">
        <v>8.2582320000000001E-2</v>
      </c>
      <c r="J50">
        <v>9.2276689999999995E-2</v>
      </c>
      <c r="K50">
        <v>0.17078109999999999</v>
      </c>
      <c r="L50">
        <v>0.15933040000000001</v>
      </c>
      <c r="M50">
        <v>0.21453520000000001</v>
      </c>
      <c r="N50">
        <v>9.9752540000000001E-2</v>
      </c>
      <c r="O50" s="6"/>
      <c r="P50" s="91">
        <f t="shared" si="95"/>
        <v>130361.95466867198</v>
      </c>
      <c r="Q50" s="91">
        <f t="shared" si="96"/>
        <v>107961.91472605038</v>
      </c>
      <c r="R50" s="91">
        <f t="shared" si="97"/>
        <v>183910.31445023199</v>
      </c>
      <c r="S50" s="91">
        <f t="shared" si="98"/>
        <v>188063.77521334801</v>
      </c>
      <c r="T50" s="91">
        <f t="shared" si="99"/>
        <v>206497.74372272397</v>
      </c>
      <c r="U50" s="91">
        <f t="shared" si="100"/>
        <v>91833.43146107519</v>
      </c>
      <c r="V50" s="91">
        <f t="shared" si="101"/>
        <v>90207.374308131184</v>
      </c>
      <c r="W50" s="91">
        <f t="shared" si="102"/>
        <v>100387.94759784038</v>
      </c>
      <c r="X50" s="91">
        <f t="shared" si="103"/>
        <v>182829.60183327598</v>
      </c>
      <c r="Y50" s="91">
        <f t="shared" si="104"/>
        <v>170804.613044064</v>
      </c>
      <c r="Z50" s="91">
        <f t="shared" si="105"/>
        <v>228778.108211232</v>
      </c>
      <c r="AA50" s="91">
        <f t="shared" si="106"/>
        <v>108238.73509902638</v>
      </c>
      <c r="AB50" s="91"/>
      <c r="AC50" s="95"/>
      <c r="AD50" s="123">
        <f>P15-P18</f>
        <v>82841.458044979197</v>
      </c>
      <c r="AE50" s="123">
        <f t="shared" ref="AE50:AI50" si="108">Q15-Q18</f>
        <v>68135.449241350434</v>
      </c>
      <c r="AF50" s="123">
        <f t="shared" si="108"/>
        <v>74772.480221740014</v>
      </c>
      <c r="AG50" s="123">
        <f t="shared" si="108"/>
        <v>84612.709373824793</v>
      </c>
      <c r="AH50" s="123">
        <f t="shared" si="108"/>
        <v>109938.749060028</v>
      </c>
      <c r="AI50" s="124">
        <f t="shared" si="108"/>
        <v>95390.557273284008</v>
      </c>
      <c r="AJ50" s="95"/>
      <c r="AK50" s="83"/>
    </row>
    <row r="51" spans="1:37" x14ac:dyDescent="0.45">
      <c r="A51" s="6"/>
      <c r="B51" s="6" t="s">
        <v>7</v>
      </c>
      <c r="C51">
        <v>0.14589099999999999</v>
      </c>
      <c r="D51">
        <v>0.11991540000000001</v>
      </c>
      <c r="E51">
        <v>0.21723529999999999</v>
      </c>
      <c r="F51">
        <v>0.22774800000000001</v>
      </c>
      <c r="G51">
        <v>0.26308619999999999</v>
      </c>
      <c r="H51">
        <v>9.3821180000000004E-2</v>
      </c>
      <c r="I51">
        <v>0.14442350000000001</v>
      </c>
      <c r="J51">
        <v>0.1066768</v>
      </c>
      <c r="K51">
        <v>0.21741840000000001</v>
      </c>
      <c r="L51">
        <v>0.20915069999999999</v>
      </c>
      <c r="M51">
        <v>0.25510929999999998</v>
      </c>
      <c r="N51">
        <v>0.10875940000000001</v>
      </c>
      <c r="O51" s="6"/>
      <c r="P51" s="91">
        <f t="shared" si="95"/>
        <v>156691.18466555999</v>
      </c>
      <c r="Q51" s="91">
        <f t="shared" si="96"/>
        <v>129412.82624266398</v>
      </c>
      <c r="R51" s="91">
        <f t="shared" si="97"/>
        <v>231613.62675854799</v>
      </c>
      <c r="S51" s="91">
        <f t="shared" si="98"/>
        <v>242653.57188368001</v>
      </c>
      <c r="T51" s="91">
        <f t="shared" si="99"/>
        <v>279764.09428239195</v>
      </c>
      <c r="U51" s="91">
        <f t="shared" si="100"/>
        <v>102009.89865192879</v>
      </c>
      <c r="V51" s="91">
        <f t="shared" si="101"/>
        <v>155150.08490325999</v>
      </c>
      <c r="W51" s="91">
        <f t="shared" si="102"/>
        <v>115510.26861868799</v>
      </c>
      <c r="X51" s="91">
        <f t="shared" si="103"/>
        <v>231805.90980214401</v>
      </c>
      <c r="Y51" s="91">
        <f t="shared" si="104"/>
        <v>223123.55852121199</v>
      </c>
      <c r="Z51" s="91">
        <f t="shared" si="105"/>
        <v>271387.12754038791</v>
      </c>
      <c r="AA51" s="91">
        <f t="shared" si="106"/>
        <v>117697.31758970399</v>
      </c>
      <c r="AB51" s="91"/>
      <c r="AC51" s="95"/>
      <c r="AD51" s="123">
        <f t="shared" ref="AD51:AD52" si="109">P16-P19</f>
        <v>78177.664852229602</v>
      </c>
      <c r="AE51" s="123">
        <f t="shared" ref="AE51:AE52" si="110">Q16-Q19</f>
        <v>79706.131272014813</v>
      </c>
      <c r="AF51" s="123">
        <f t="shared" ref="AF51:AF52" si="111">R16-R19</f>
        <v>59247.225934931979</v>
      </c>
      <c r="AG51" s="123">
        <f t="shared" ref="AG51:AG52" si="112">S16-S19</f>
        <v>91287.262326621218</v>
      </c>
      <c r="AH51" s="123">
        <f t="shared" ref="AH51:AH52" si="113">T16-T19</f>
        <v>77578.909526523988</v>
      </c>
      <c r="AI51" s="124">
        <f t="shared" ref="AI51:AI52" si="114">U16-U19</f>
        <v>60471.200445975206</v>
      </c>
      <c r="AJ51" s="95"/>
      <c r="AK51" s="83"/>
    </row>
    <row r="52" spans="1:37" x14ac:dyDescent="0.45">
      <c r="A52" s="6"/>
      <c r="B52" s="6"/>
      <c r="O52" s="6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5"/>
      <c r="AD52" s="123">
        <f t="shared" si="109"/>
        <v>86509.170463937218</v>
      </c>
      <c r="AE52" s="123">
        <f t="shared" si="110"/>
        <v>64245.713441305212</v>
      </c>
      <c r="AF52" s="123">
        <f t="shared" si="111"/>
        <v>50963.512793536021</v>
      </c>
      <c r="AG52" s="123">
        <f t="shared" si="112"/>
        <v>65654.105348775993</v>
      </c>
      <c r="AH52" s="123">
        <f t="shared" si="113"/>
        <v>115337.69147090398</v>
      </c>
      <c r="AI52" s="124">
        <f t="shared" si="114"/>
        <v>52127.450048422019</v>
      </c>
      <c r="AJ52" s="95"/>
      <c r="AK52" s="83"/>
    </row>
    <row r="53" spans="1:37" x14ac:dyDescent="0.45">
      <c r="A53" s="6"/>
      <c r="B53" s="6"/>
      <c r="O53" s="6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5"/>
      <c r="AD53" s="125"/>
      <c r="AE53" s="126"/>
      <c r="AF53" s="127"/>
      <c r="AG53" s="128"/>
      <c r="AH53" s="129"/>
      <c r="AI53" s="124"/>
      <c r="AJ53" s="95"/>
      <c r="AK53" s="83"/>
    </row>
    <row r="54" spans="1:37" x14ac:dyDescent="0.4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5">
        <v>72</v>
      </c>
      <c r="AD54" s="125">
        <f>P25</f>
        <v>0.1</v>
      </c>
      <c r="AE54" s="126">
        <f t="shared" ref="AE54:AI54" si="115">Q25</f>
        <v>1</v>
      </c>
      <c r="AF54" s="127">
        <f t="shared" si="115"/>
        <v>5</v>
      </c>
      <c r="AG54" s="128">
        <f t="shared" si="115"/>
        <v>10</v>
      </c>
      <c r="AH54" s="129">
        <f t="shared" si="115"/>
        <v>20</v>
      </c>
      <c r="AI54" s="124" t="str">
        <f t="shared" si="115"/>
        <v>Control</v>
      </c>
      <c r="AJ54" s="95"/>
      <c r="AK54" s="83"/>
    </row>
    <row r="55" spans="1:37" x14ac:dyDescent="0.4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5"/>
      <c r="AD55" s="123">
        <f>P26-P29</f>
        <v>167235.31550025998</v>
      </c>
      <c r="AE55" s="123">
        <f t="shared" ref="AE55:AI55" si="116">Q26-Q29</f>
        <v>131200.85354000522</v>
      </c>
      <c r="AF55" s="130">
        <f t="shared" si="116"/>
        <v>91361.854705575999</v>
      </c>
      <c r="AG55" s="123">
        <f t="shared" si="116"/>
        <v>122414.77863146001</v>
      </c>
      <c r="AH55" s="123">
        <f t="shared" si="116"/>
        <v>144017.26925518789</v>
      </c>
      <c r="AI55" s="124">
        <f t="shared" si="116"/>
        <v>195182.15941868557</v>
      </c>
      <c r="AJ55" s="95"/>
      <c r="AK55" s="83"/>
    </row>
    <row r="56" spans="1:37" x14ac:dyDescent="0.4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5"/>
      <c r="AD56" s="123">
        <f t="shared" ref="AD56:AD57" si="117">P27-P30</f>
        <v>174888.56919204997</v>
      </c>
      <c r="AE56" s="123">
        <f t="shared" ref="AE56:AE57" si="118">Q27-Q30</f>
        <v>137665.54388530721</v>
      </c>
      <c r="AF56" s="130">
        <f t="shared" ref="AF56:AF57" si="119">R27-R30</f>
        <v>63676.561933179968</v>
      </c>
      <c r="AG56" s="123">
        <f t="shared" ref="AG56:AG57" si="120">S27-S30</f>
        <v>123481.94427265198</v>
      </c>
      <c r="AH56" s="123">
        <f t="shared" ref="AH56:AH57" si="121">T27-T30</f>
        <v>97040.872964223992</v>
      </c>
      <c r="AI56" s="124">
        <f t="shared" ref="AI56:AI57" si="122">U27-U30</f>
        <v>137275.86355222599</v>
      </c>
      <c r="AJ56" s="95"/>
      <c r="AK56" s="83"/>
    </row>
    <row r="57" spans="1:37" x14ac:dyDescent="0.4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5"/>
      <c r="AD57" s="123">
        <f t="shared" si="117"/>
        <v>171877.51754403999</v>
      </c>
      <c r="AE57" s="123">
        <f t="shared" si="118"/>
        <v>107947.84769623681</v>
      </c>
      <c r="AF57" s="130">
        <f t="shared" si="119"/>
        <v>53241.084966944007</v>
      </c>
      <c r="AG57" s="123">
        <f t="shared" si="120"/>
        <v>83262.758489708009</v>
      </c>
      <c r="AH57" s="123">
        <f t="shared" si="121"/>
        <v>46649.588627571997</v>
      </c>
      <c r="AI57" s="124">
        <f t="shared" si="122"/>
        <v>172681.2942711724</v>
      </c>
      <c r="AJ57" s="95"/>
      <c r="AK57" s="83"/>
    </row>
    <row r="58" spans="1:37" x14ac:dyDescent="0.4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5"/>
      <c r="AD58" s="125"/>
      <c r="AE58" s="126"/>
      <c r="AF58" s="127"/>
      <c r="AG58" s="128"/>
      <c r="AH58" s="129"/>
      <c r="AI58" s="124"/>
      <c r="AJ58" s="95"/>
      <c r="AK58" s="83"/>
    </row>
    <row r="59" spans="1:37" x14ac:dyDescent="0.4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5"/>
      <c r="AD59" s="125"/>
      <c r="AE59" s="126"/>
      <c r="AF59" s="127"/>
      <c r="AG59" s="128"/>
      <c r="AH59" s="129"/>
      <c r="AI59" s="124"/>
      <c r="AJ59" s="95"/>
      <c r="AK59" s="83"/>
    </row>
    <row r="60" spans="1:37" x14ac:dyDescent="0.4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5">
        <v>96</v>
      </c>
      <c r="AD60" s="125">
        <f>P35</f>
        <v>0.1</v>
      </c>
      <c r="AE60" s="126">
        <f t="shared" ref="AE60:AI60" si="123">Q35</f>
        <v>1</v>
      </c>
      <c r="AF60" s="127">
        <f t="shared" si="123"/>
        <v>5</v>
      </c>
      <c r="AG60" s="128">
        <f t="shared" si="123"/>
        <v>10</v>
      </c>
      <c r="AH60" s="129">
        <f t="shared" si="123"/>
        <v>20</v>
      </c>
      <c r="AI60" s="124" t="str">
        <f t="shared" si="123"/>
        <v>Control</v>
      </c>
      <c r="AJ60" s="95"/>
      <c r="AK60" s="83"/>
    </row>
    <row r="61" spans="1:37" x14ac:dyDescent="0.45">
      <c r="A61" s="6"/>
      <c r="B61" s="97"/>
      <c r="C61" s="96"/>
      <c r="D61" s="96"/>
      <c r="E61" s="96"/>
      <c r="F61" s="96"/>
      <c r="G61" s="96"/>
      <c r="H61" s="96"/>
      <c r="I61" s="97"/>
      <c r="J61" s="96"/>
      <c r="K61" s="96"/>
      <c r="L61" s="96"/>
      <c r="M61" s="96"/>
      <c r="N61" s="96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5"/>
      <c r="AD61" s="130">
        <f>P36-P39</f>
        <v>231168.95492700799</v>
      </c>
      <c r="AE61" s="130">
        <f t="shared" ref="AE61:AI61" si="124">Q36-Q39</f>
        <v>132081.71150908159</v>
      </c>
      <c r="AF61" s="130">
        <f t="shared" si="124"/>
        <v>99779.987451451976</v>
      </c>
      <c r="AG61" s="130">
        <f t="shared" si="124"/>
        <v>122415.93379993594</v>
      </c>
      <c r="AH61" s="130">
        <f t="shared" si="124"/>
        <v>146233.30245341995</v>
      </c>
      <c r="AI61" s="124">
        <f t="shared" si="124"/>
        <v>411117.01502249553</v>
      </c>
      <c r="AJ61" s="95"/>
      <c r="AK61" s="83"/>
    </row>
    <row r="62" spans="1:37" x14ac:dyDescent="0.45">
      <c r="A62" s="6"/>
      <c r="B62" s="97"/>
      <c r="C62" s="96"/>
      <c r="D62" s="96"/>
      <c r="E62" s="96"/>
      <c r="F62" s="96"/>
      <c r="G62" s="96"/>
      <c r="H62" s="96"/>
      <c r="I62" s="97"/>
      <c r="J62" s="96"/>
      <c r="K62" s="96"/>
      <c r="L62" s="96"/>
      <c r="M62" s="96"/>
      <c r="N62" s="96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5"/>
      <c r="AD62" s="130">
        <f t="shared" ref="AD62:AD63" si="125">P37-P40</f>
        <v>236947.00262864397</v>
      </c>
      <c r="AE62" s="130">
        <f t="shared" ref="AE62:AE63" si="126">Q37-Q40</f>
        <v>144198.0846262768</v>
      </c>
      <c r="AF62" s="130">
        <f t="shared" ref="AF62:AF63" si="127">R37-R40</f>
        <v>54338.810065091995</v>
      </c>
      <c r="AG62" s="130">
        <f t="shared" ref="AG62:AG63" si="128">S37-S40</f>
        <v>111552.09935973593</v>
      </c>
      <c r="AH62" s="130">
        <f t="shared" ref="AH62:AH63" si="129">T37-T40</f>
        <v>80273.287489135953</v>
      </c>
      <c r="AI62" s="124">
        <f t="shared" ref="AI62:AI63" si="130">U37-U40</f>
        <v>277576.78779561631</v>
      </c>
      <c r="AJ62" s="95"/>
      <c r="AK62" s="83"/>
    </row>
    <row r="63" spans="1:37" x14ac:dyDescent="0.45">
      <c r="A63" s="6"/>
      <c r="B63" s="97"/>
      <c r="C63" s="96"/>
      <c r="D63" s="96"/>
      <c r="E63" s="96"/>
      <c r="F63" s="96"/>
      <c r="G63" s="96"/>
      <c r="H63" s="96"/>
      <c r="I63" s="97"/>
      <c r="J63" s="96"/>
      <c r="K63" s="96"/>
      <c r="L63" s="96"/>
      <c r="M63" s="96"/>
      <c r="N63" s="96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5"/>
      <c r="AD63" s="130">
        <f t="shared" si="125"/>
        <v>224658.42539627201</v>
      </c>
      <c r="AE63" s="130">
        <f t="shared" si="126"/>
        <v>99050.656081831985</v>
      </c>
      <c r="AF63" s="130">
        <f t="shared" si="127"/>
        <v>17365.85773033998</v>
      </c>
      <c r="AG63" s="130">
        <f t="shared" si="128"/>
        <v>50125.280541223969</v>
      </c>
      <c r="AH63" s="130">
        <f t="shared" si="129"/>
        <v>-5734.5713608120277</v>
      </c>
      <c r="AI63" s="124">
        <f t="shared" si="130"/>
        <v>277375.06387511198</v>
      </c>
      <c r="AJ63" s="95"/>
      <c r="AK63" s="83"/>
    </row>
    <row r="64" spans="1:37" x14ac:dyDescent="0.45">
      <c r="A64" s="6"/>
      <c r="B64" s="97"/>
      <c r="C64" s="96"/>
      <c r="D64" s="96"/>
      <c r="E64" s="96"/>
      <c r="F64" s="96"/>
      <c r="G64" s="96"/>
      <c r="H64" s="96"/>
      <c r="I64" s="97"/>
      <c r="J64" s="96"/>
      <c r="K64" s="96"/>
      <c r="L64" s="96"/>
      <c r="M64" s="96"/>
      <c r="N64" s="96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5"/>
      <c r="AD64" s="125"/>
      <c r="AE64" s="126"/>
      <c r="AF64" s="127"/>
      <c r="AG64" s="128"/>
      <c r="AH64" s="129"/>
      <c r="AI64" s="124"/>
      <c r="AJ64" s="95"/>
      <c r="AK64" s="83"/>
    </row>
    <row r="65" spans="1:37" x14ac:dyDescent="0.45">
      <c r="A65" s="6"/>
      <c r="B65" s="97"/>
      <c r="C65" s="96"/>
      <c r="D65" s="96"/>
      <c r="E65" s="96"/>
      <c r="F65" s="96"/>
      <c r="G65" s="96"/>
      <c r="H65" s="96"/>
      <c r="I65" s="97"/>
      <c r="J65" s="96"/>
      <c r="K65" s="96"/>
      <c r="L65" s="96"/>
      <c r="M65" s="96"/>
      <c r="N65" s="96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5">
        <v>120</v>
      </c>
      <c r="AD65" s="125">
        <f>P45</f>
        <v>0.1</v>
      </c>
      <c r="AE65" s="126">
        <f t="shared" ref="AE65:AI65" si="131">Q45</f>
        <v>1</v>
      </c>
      <c r="AF65" s="127">
        <f t="shared" si="131"/>
        <v>5</v>
      </c>
      <c r="AG65" s="128">
        <f t="shared" si="131"/>
        <v>10</v>
      </c>
      <c r="AH65" s="129">
        <f t="shared" si="131"/>
        <v>20</v>
      </c>
      <c r="AI65" s="124" t="str">
        <f t="shared" si="131"/>
        <v>Control</v>
      </c>
      <c r="AJ65" s="95"/>
      <c r="AK65" s="83"/>
    </row>
    <row r="66" spans="1:37" x14ac:dyDescent="0.45">
      <c r="A66" s="6"/>
      <c r="B66" s="97"/>
      <c r="C66" s="96"/>
      <c r="D66" s="96"/>
      <c r="E66" s="96"/>
      <c r="F66" s="96"/>
      <c r="G66" s="96"/>
      <c r="H66" s="96"/>
      <c r="I66" s="97"/>
      <c r="J66" s="96"/>
      <c r="K66" s="96"/>
      <c r="L66" s="96"/>
      <c r="M66" s="96"/>
      <c r="N66" s="96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5"/>
      <c r="AD66" s="130">
        <f>P46-P49</f>
        <v>297640.39448021189</v>
      </c>
      <c r="AE66" s="130">
        <f t="shared" ref="AE66:AI66" si="132">Q46-Q49</f>
        <v>161217.0347617424</v>
      </c>
      <c r="AF66" s="130">
        <f t="shared" si="132"/>
        <v>97400.760452155955</v>
      </c>
      <c r="AG66" s="130">
        <f t="shared" si="132"/>
        <v>132627.62312777591</v>
      </c>
      <c r="AH66" s="130">
        <f t="shared" si="132"/>
        <v>144210.49743662798</v>
      </c>
      <c r="AI66" s="124">
        <f t="shared" si="132"/>
        <v>740717.46622973122</v>
      </c>
      <c r="AJ66" s="95"/>
      <c r="AK66" s="83"/>
    </row>
    <row r="67" spans="1:37" x14ac:dyDescent="0.45">
      <c r="A67" s="6"/>
      <c r="B67" s="97"/>
      <c r="C67" s="96"/>
      <c r="D67" s="96"/>
      <c r="E67" s="96"/>
      <c r="F67" s="96"/>
      <c r="G67" s="96"/>
      <c r="H67" s="96"/>
      <c r="I67" s="97"/>
      <c r="J67" s="96"/>
      <c r="K67" s="96"/>
      <c r="L67" s="96"/>
      <c r="M67" s="96"/>
      <c r="N67" s="96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5"/>
      <c r="AD67" s="130">
        <f t="shared" ref="AD67:AD68" si="133">P47-P50</f>
        <v>299551.67323141196</v>
      </c>
      <c r="AE67" s="130">
        <f t="shared" ref="AE67:AE68" si="134">Q47-Q50</f>
        <v>162016.22231956554</v>
      </c>
      <c r="AF67" s="130">
        <f t="shared" ref="AF67:AF68" si="135">R47-R50</f>
        <v>60934.296986471978</v>
      </c>
      <c r="AG67" s="130">
        <f t="shared" ref="AG67:AG68" si="136">S47-S50</f>
        <v>102730.07770852392</v>
      </c>
      <c r="AH67" s="130">
        <f t="shared" ref="AH67:AH68" si="137">T47-T50</f>
        <v>64893.374399671971</v>
      </c>
      <c r="AI67" s="124">
        <f t="shared" ref="AI67:AI68" si="138">U47-U50</f>
        <v>545642.44343642879</v>
      </c>
      <c r="AJ67" s="95"/>
      <c r="AK67" s="83"/>
    </row>
    <row r="68" spans="1:37" x14ac:dyDescent="0.45">
      <c r="A68" s="6"/>
      <c r="B68" s="97"/>
      <c r="C68" s="96"/>
      <c r="D68" s="96"/>
      <c r="E68" s="96"/>
      <c r="F68" s="96"/>
      <c r="G68" s="96"/>
      <c r="H68" s="96"/>
      <c r="I68" s="97"/>
      <c r="J68" s="96"/>
      <c r="K68" s="96"/>
      <c r="L68" s="96"/>
      <c r="M68" s="96"/>
      <c r="N68" s="96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5"/>
      <c r="AD68" s="130">
        <f t="shared" si="133"/>
        <v>257987.34626582396</v>
      </c>
      <c r="AE68" s="130">
        <f t="shared" si="134"/>
        <v>91843.139898804016</v>
      </c>
      <c r="AF68" s="130">
        <f t="shared" si="135"/>
        <v>3663.5643139760068</v>
      </c>
      <c r="AG68" s="130">
        <f t="shared" si="136"/>
        <v>21850.116738855955</v>
      </c>
      <c r="AH68" s="130">
        <f t="shared" si="137"/>
        <v>-32269.42134642796</v>
      </c>
      <c r="AI68" s="124">
        <f t="shared" si="138"/>
        <v>537096.96911837114</v>
      </c>
      <c r="AJ68" s="95"/>
      <c r="AK68" s="83"/>
    </row>
    <row r="69" spans="1:37" x14ac:dyDescent="0.45">
      <c r="A69" s="6"/>
      <c r="B69" s="97"/>
      <c r="C69" s="96"/>
      <c r="D69" s="96"/>
      <c r="E69" s="96"/>
      <c r="F69" s="96"/>
      <c r="G69" s="96"/>
      <c r="H69" s="96"/>
      <c r="I69" s="97"/>
      <c r="J69" s="96"/>
      <c r="K69" s="96"/>
      <c r="L69" s="96"/>
      <c r="M69" s="96"/>
      <c r="N69" s="96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83"/>
      <c r="AD69" s="83"/>
      <c r="AE69" s="83"/>
      <c r="AF69" s="83"/>
      <c r="AG69" s="83"/>
      <c r="AH69" s="83"/>
      <c r="AI69" s="83"/>
      <c r="AJ69" s="83"/>
      <c r="AK69" s="83"/>
    </row>
    <row r="70" spans="1:37" x14ac:dyDescent="0.45">
      <c r="A70" s="6"/>
      <c r="B70" s="97"/>
      <c r="C70" s="96"/>
      <c r="D70" s="96"/>
      <c r="E70" s="96"/>
      <c r="F70" s="96"/>
      <c r="G70" s="96"/>
      <c r="H70" s="96"/>
      <c r="I70" s="97"/>
      <c r="J70" s="96"/>
      <c r="K70" s="96"/>
      <c r="L70" s="96"/>
      <c r="M70" s="96"/>
      <c r="N70" s="96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83"/>
      <c r="AD70" s="83"/>
      <c r="AE70" s="83"/>
      <c r="AF70" s="83"/>
      <c r="AG70" s="83"/>
      <c r="AH70" s="83"/>
      <c r="AI70" s="83"/>
      <c r="AJ70" s="83"/>
      <c r="AK70" s="83"/>
    </row>
    <row r="71" spans="1:37" x14ac:dyDescent="0.45">
      <c r="A71" s="6"/>
      <c r="B71" s="97"/>
      <c r="C71" s="96"/>
      <c r="D71" s="96"/>
      <c r="E71" s="96"/>
      <c r="F71" s="96"/>
      <c r="G71" s="96"/>
      <c r="H71" s="96"/>
      <c r="I71" s="97"/>
      <c r="J71" s="96"/>
      <c r="K71" s="96"/>
      <c r="L71" s="96"/>
      <c r="M71" s="96"/>
      <c r="N71" s="96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83"/>
      <c r="AD71" s="83"/>
      <c r="AE71" s="83"/>
      <c r="AF71" s="83"/>
      <c r="AG71" s="83"/>
      <c r="AH71" s="83"/>
      <c r="AI71" s="83"/>
      <c r="AJ71" s="83"/>
      <c r="AK71" s="83"/>
    </row>
    <row r="72" spans="1:37" x14ac:dyDescent="0.45">
      <c r="A72" s="6"/>
      <c r="B72" s="97"/>
      <c r="C72" s="96"/>
      <c r="D72" s="96"/>
      <c r="E72" s="96"/>
      <c r="F72" s="96"/>
      <c r="G72" s="96"/>
      <c r="H72" s="96"/>
      <c r="I72" s="97"/>
      <c r="J72" s="96"/>
      <c r="K72" s="96"/>
      <c r="L72" s="96"/>
      <c r="M72" s="96"/>
      <c r="N72" s="96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83"/>
      <c r="AD72" s="83"/>
      <c r="AE72" s="83"/>
      <c r="AF72" s="83"/>
      <c r="AG72" s="83"/>
      <c r="AH72" s="83"/>
      <c r="AI72" s="83"/>
      <c r="AJ72" s="83"/>
      <c r="AK72" s="83"/>
    </row>
    <row r="73" spans="1:37" x14ac:dyDescent="0.45">
      <c r="A73" s="6"/>
      <c r="B73" s="97"/>
      <c r="C73" s="96"/>
      <c r="D73" s="96"/>
      <c r="E73" s="96"/>
      <c r="F73" s="96"/>
      <c r="G73" s="96"/>
      <c r="H73" s="96"/>
      <c r="I73" s="97"/>
      <c r="J73" s="96"/>
      <c r="K73" s="96"/>
      <c r="L73" s="96"/>
      <c r="M73" s="96"/>
      <c r="N73" s="96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83"/>
      <c r="AD73" s="83"/>
      <c r="AE73" s="83"/>
      <c r="AF73" s="83"/>
      <c r="AG73" s="83"/>
      <c r="AH73" s="83"/>
      <c r="AI73" s="83"/>
      <c r="AJ73" s="83"/>
      <c r="AK73" s="83"/>
    </row>
    <row r="74" spans="1:37" x14ac:dyDescent="0.45">
      <c r="B74" s="97"/>
      <c r="C74" s="96"/>
      <c r="D74" s="96"/>
      <c r="E74" s="96"/>
      <c r="F74" s="96"/>
      <c r="G74" s="96"/>
      <c r="H74" s="96"/>
      <c r="I74" s="97"/>
      <c r="J74" s="96"/>
      <c r="K74" s="96"/>
      <c r="L74" s="96"/>
      <c r="M74" s="96"/>
      <c r="N74" s="96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</row>
    <row r="75" spans="1:37" x14ac:dyDescent="0.45">
      <c r="B75" s="97"/>
      <c r="C75" s="96"/>
      <c r="D75" s="96"/>
      <c r="E75" s="96"/>
      <c r="F75" s="96"/>
      <c r="G75" s="96"/>
      <c r="H75" s="96"/>
      <c r="I75" s="97"/>
      <c r="J75" s="96"/>
      <c r="K75" s="96"/>
      <c r="L75" s="96"/>
      <c r="M75" s="96"/>
      <c r="N75" s="96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</row>
    <row r="76" spans="1:37" x14ac:dyDescent="0.45">
      <c r="B76" s="97"/>
      <c r="C76" s="96"/>
      <c r="D76" s="96"/>
      <c r="E76" s="96"/>
      <c r="F76" s="96"/>
      <c r="G76" s="96"/>
      <c r="H76" s="96"/>
      <c r="I76" s="97"/>
      <c r="J76" s="96"/>
      <c r="K76" s="96"/>
      <c r="L76" s="96"/>
      <c r="M76" s="96"/>
      <c r="N76" s="96"/>
    </row>
    <row r="77" spans="1:37" x14ac:dyDescent="0.45">
      <c r="B77" s="97"/>
      <c r="C77" s="96"/>
      <c r="D77" s="96"/>
      <c r="E77" s="96"/>
      <c r="F77" s="96"/>
      <c r="G77" s="96"/>
      <c r="H77" s="96"/>
      <c r="I77" s="97"/>
      <c r="J77" s="96"/>
      <c r="K77" s="96"/>
      <c r="L77" s="96"/>
      <c r="M77" s="96"/>
      <c r="N77" s="96"/>
    </row>
    <row r="78" spans="1:37" x14ac:dyDescent="0.45">
      <c r="B78" s="97"/>
      <c r="C78" s="96"/>
      <c r="D78" s="96"/>
      <c r="E78" s="96"/>
      <c r="F78" s="96"/>
      <c r="G78" s="96"/>
      <c r="H78" s="96"/>
      <c r="I78" s="97"/>
      <c r="J78" s="96"/>
      <c r="K78" s="96"/>
      <c r="L78" s="96"/>
      <c r="M78" s="96"/>
      <c r="N78" s="96"/>
    </row>
    <row r="79" spans="1:37" x14ac:dyDescent="0.45">
      <c r="B79" s="97"/>
      <c r="C79" s="96"/>
      <c r="D79" s="96"/>
      <c r="E79" s="96"/>
      <c r="F79" s="96"/>
      <c r="G79" s="96"/>
      <c r="H79" s="96"/>
      <c r="I79" s="96"/>
      <c r="J79" s="96"/>
    </row>
    <row r="80" spans="1:37" x14ac:dyDescent="0.45">
      <c r="B80" s="97"/>
      <c r="C80" s="96"/>
      <c r="D80" s="96"/>
      <c r="E80" s="96"/>
      <c r="F80" s="96"/>
      <c r="G80" s="96"/>
      <c r="H80" s="96"/>
      <c r="I80" s="96"/>
      <c r="J80" s="96"/>
    </row>
    <row r="81" spans="2:10" x14ac:dyDescent="0.45">
      <c r="B81" s="97"/>
      <c r="C81" s="96"/>
      <c r="D81" s="96"/>
      <c r="E81" s="96"/>
      <c r="F81" s="96"/>
      <c r="G81" s="96"/>
      <c r="H81" s="96"/>
      <c r="I81" s="96"/>
      <c r="J81" s="96"/>
    </row>
    <row r="82" spans="2:10" x14ac:dyDescent="0.45">
      <c r="B82" s="97"/>
      <c r="C82" s="96"/>
      <c r="D82" s="96"/>
      <c r="E82" s="96"/>
      <c r="F82" s="96"/>
      <c r="G82" s="96"/>
      <c r="H82" s="96"/>
      <c r="I82" s="96"/>
      <c r="J82" s="96"/>
    </row>
    <row r="83" spans="2:10" x14ac:dyDescent="0.45">
      <c r="B83" s="97"/>
      <c r="C83" s="96"/>
      <c r="D83" s="96"/>
      <c r="E83" s="96"/>
      <c r="F83" s="96"/>
      <c r="G83" s="96"/>
      <c r="H83" s="96"/>
      <c r="I83" s="96"/>
      <c r="J83" s="96"/>
    </row>
    <row r="84" spans="2:10" x14ac:dyDescent="0.45">
      <c r="B84" s="97"/>
      <c r="C84" s="96"/>
      <c r="D84" s="96"/>
      <c r="E84" s="96"/>
      <c r="F84" s="96"/>
      <c r="G84" s="96"/>
      <c r="H84" s="96"/>
      <c r="I84" s="96"/>
      <c r="J84" s="96"/>
    </row>
    <row r="85" spans="2:10" x14ac:dyDescent="0.45">
      <c r="B85" s="97"/>
      <c r="C85" s="96"/>
      <c r="D85" s="96"/>
      <c r="E85" s="96"/>
      <c r="F85" s="96"/>
      <c r="G85" s="96"/>
      <c r="H85" s="96"/>
      <c r="I85" s="96"/>
      <c r="J85" s="96"/>
    </row>
    <row r="86" spans="2:10" x14ac:dyDescent="0.45">
      <c r="B86" s="97"/>
      <c r="C86" s="96"/>
      <c r="D86" s="96"/>
      <c r="E86" s="96"/>
      <c r="F86" s="96"/>
      <c r="G86" s="96"/>
      <c r="H86" s="96"/>
      <c r="I86" s="96"/>
      <c r="J86" s="96"/>
    </row>
    <row r="87" spans="2:10" x14ac:dyDescent="0.45">
      <c r="B87" s="97"/>
      <c r="C87" s="96"/>
      <c r="D87" s="96"/>
      <c r="E87" s="96"/>
      <c r="F87" s="96"/>
      <c r="G87" s="96"/>
      <c r="H87" s="96"/>
      <c r="I87" s="96"/>
      <c r="J87" s="96"/>
    </row>
    <row r="88" spans="2:10" x14ac:dyDescent="0.45">
      <c r="B88" s="97"/>
      <c r="C88" s="96"/>
      <c r="D88" s="96"/>
      <c r="E88" s="96"/>
      <c r="F88" s="96"/>
      <c r="G88" s="96"/>
      <c r="H88" s="96"/>
      <c r="I88" s="96"/>
      <c r="J88" s="96"/>
    </row>
    <row r="89" spans="2:10" x14ac:dyDescent="0.45">
      <c r="B89" s="97"/>
      <c r="C89" s="96"/>
      <c r="D89" s="96"/>
      <c r="E89" s="96"/>
      <c r="F89" s="96"/>
      <c r="G89" s="96"/>
      <c r="H89" s="96"/>
      <c r="I89" s="96"/>
      <c r="J89" s="96"/>
    </row>
    <row r="90" spans="2:10" x14ac:dyDescent="0.45">
      <c r="B90" s="97"/>
      <c r="C90" s="96"/>
      <c r="D90" s="96"/>
      <c r="E90" s="96"/>
      <c r="F90" s="96"/>
      <c r="G90" s="96"/>
      <c r="H90" s="96"/>
      <c r="I90" s="96"/>
      <c r="J90" s="96"/>
    </row>
    <row r="91" spans="2:10" x14ac:dyDescent="0.45">
      <c r="B91" s="97"/>
      <c r="C91" s="96"/>
      <c r="D91" s="96"/>
      <c r="E91" s="96"/>
      <c r="F91" s="96"/>
      <c r="G91" s="96"/>
      <c r="H91" s="96"/>
      <c r="I91" s="96"/>
      <c r="J91" s="96"/>
    </row>
    <row r="92" spans="2:10" x14ac:dyDescent="0.45">
      <c r="B92" s="97"/>
      <c r="C92" s="96"/>
      <c r="D92" s="96"/>
      <c r="E92" s="96"/>
      <c r="F92" s="96"/>
      <c r="G92" s="96"/>
      <c r="H92" s="96"/>
      <c r="I92" s="96"/>
      <c r="J92" s="96"/>
    </row>
    <row r="93" spans="2:10" x14ac:dyDescent="0.45">
      <c r="B93" s="97"/>
      <c r="C93" s="96"/>
      <c r="D93" s="96"/>
      <c r="E93" s="96"/>
      <c r="F93" s="96"/>
      <c r="G93" s="96"/>
      <c r="H93" s="96"/>
      <c r="I93" s="96"/>
      <c r="J93" s="96"/>
    </row>
    <row r="94" spans="2:10" x14ac:dyDescent="0.45">
      <c r="B94" s="97"/>
      <c r="C94" s="96"/>
      <c r="D94" s="96"/>
      <c r="E94" s="96"/>
      <c r="F94" s="96"/>
      <c r="G94" s="96"/>
      <c r="H94" s="96"/>
      <c r="I94" s="96"/>
      <c r="J94" s="96"/>
    </row>
    <row r="95" spans="2:10" x14ac:dyDescent="0.45">
      <c r="B95" s="97"/>
      <c r="C95" s="96"/>
      <c r="D95" s="96"/>
      <c r="E95" s="96"/>
      <c r="F95" s="96"/>
      <c r="G95" s="96"/>
      <c r="H95" s="96"/>
      <c r="I95" s="96"/>
      <c r="J95" s="96"/>
    </row>
    <row r="96" spans="2:10" x14ac:dyDescent="0.45">
      <c r="B96" s="97"/>
      <c r="C96" s="96"/>
      <c r="D96" s="96"/>
      <c r="E96" s="96"/>
      <c r="F96" s="96"/>
      <c r="G96" s="96"/>
      <c r="H96" s="96"/>
      <c r="I96" s="96"/>
      <c r="J96" s="96"/>
    </row>
    <row r="97" spans="2:10" x14ac:dyDescent="0.45">
      <c r="B97" s="97"/>
      <c r="C97" s="96"/>
      <c r="D97" s="96"/>
      <c r="E97" s="96"/>
      <c r="F97" s="96"/>
      <c r="G97" s="96"/>
      <c r="H97" s="96"/>
      <c r="I97" s="96"/>
      <c r="J97" s="96"/>
    </row>
    <row r="98" spans="2:10" x14ac:dyDescent="0.45">
      <c r="B98" s="97"/>
      <c r="C98" s="96"/>
      <c r="D98" s="96"/>
      <c r="E98" s="96"/>
      <c r="F98" s="96"/>
      <c r="G98" s="96"/>
      <c r="H98" s="96"/>
      <c r="I98" s="96"/>
      <c r="J98" s="96"/>
    </row>
    <row r="99" spans="2:10" x14ac:dyDescent="0.45">
      <c r="B99" s="97"/>
      <c r="C99" s="96"/>
      <c r="D99" s="96"/>
      <c r="E99" s="96"/>
      <c r="F99" s="96"/>
      <c r="G99" s="96"/>
      <c r="H99" s="96"/>
      <c r="I99" s="96"/>
      <c r="J99" s="96"/>
    </row>
    <row r="100" spans="2:10" x14ac:dyDescent="0.45">
      <c r="B100" s="97"/>
      <c r="C100" s="96"/>
      <c r="D100" s="96"/>
      <c r="E100" s="96"/>
      <c r="F100" s="96"/>
      <c r="G100" s="96"/>
      <c r="H100" s="96"/>
      <c r="I100" s="96"/>
      <c r="J100" s="96"/>
    </row>
    <row r="101" spans="2:10" x14ac:dyDescent="0.45">
      <c r="B101" s="97"/>
      <c r="C101" s="96"/>
      <c r="D101" s="96"/>
      <c r="E101" s="96"/>
      <c r="F101" s="96"/>
      <c r="G101" s="96"/>
      <c r="H101" s="96"/>
      <c r="I101" s="96"/>
      <c r="J101" s="96"/>
    </row>
    <row r="102" spans="2:10" x14ac:dyDescent="0.45">
      <c r="B102" s="97"/>
      <c r="C102" s="96"/>
      <c r="D102" s="96"/>
      <c r="E102" s="96"/>
      <c r="F102" s="96"/>
      <c r="G102" s="96"/>
      <c r="H102" s="96"/>
      <c r="I102" s="96"/>
      <c r="J102" s="96"/>
    </row>
    <row r="103" spans="2:10" x14ac:dyDescent="0.45">
      <c r="B103" s="97"/>
      <c r="C103" s="96"/>
      <c r="D103" s="96"/>
      <c r="E103" s="96"/>
      <c r="F103" s="96"/>
      <c r="G103" s="96"/>
      <c r="H103" s="96"/>
      <c r="I103" s="96"/>
      <c r="J103" s="96"/>
    </row>
    <row r="104" spans="2:10" x14ac:dyDescent="0.45">
      <c r="B104" s="97"/>
      <c r="C104" s="96"/>
      <c r="D104" s="96"/>
      <c r="E104" s="96"/>
      <c r="F104" s="96"/>
      <c r="G104" s="96"/>
      <c r="H104" s="96"/>
      <c r="I104" s="96"/>
      <c r="J104" s="96"/>
    </row>
    <row r="105" spans="2:10" x14ac:dyDescent="0.45">
      <c r="B105" s="97"/>
      <c r="C105" s="96"/>
      <c r="D105" s="96"/>
      <c r="E105" s="96"/>
      <c r="F105" s="96"/>
      <c r="G105" s="96"/>
      <c r="H105" s="96"/>
      <c r="I105" s="96"/>
      <c r="J105" s="96"/>
    </row>
    <row r="106" spans="2:10" x14ac:dyDescent="0.45">
      <c r="B106" s="97"/>
      <c r="C106" s="96"/>
      <c r="D106" s="96"/>
      <c r="E106" s="96"/>
      <c r="F106" s="96"/>
      <c r="G106" s="96"/>
      <c r="H106" s="96"/>
      <c r="I106" s="96"/>
      <c r="J106" s="96"/>
    </row>
    <row r="107" spans="2:10" x14ac:dyDescent="0.45">
      <c r="B107" s="97"/>
      <c r="C107" s="96"/>
      <c r="D107" s="96"/>
      <c r="E107" s="96"/>
      <c r="F107" s="96"/>
      <c r="G107" s="96"/>
      <c r="H107" s="96"/>
      <c r="I107" s="96"/>
      <c r="J107" s="96"/>
    </row>
    <row r="108" spans="2:10" x14ac:dyDescent="0.45">
      <c r="B108" s="97"/>
      <c r="C108" s="96"/>
      <c r="D108" s="96"/>
      <c r="E108" s="96"/>
      <c r="F108" s="96"/>
      <c r="G108" s="96"/>
      <c r="H108" s="96"/>
      <c r="I108" s="96"/>
      <c r="J108" s="96"/>
    </row>
    <row r="109" spans="2:10" x14ac:dyDescent="0.45">
      <c r="B109" s="97"/>
      <c r="C109" s="96"/>
      <c r="D109" s="96"/>
      <c r="E109" s="96"/>
      <c r="F109" s="96"/>
      <c r="G109" s="96"/>
      <c r="H109" s="96"/>
      <c r="I109" s="96"/>
      <c r="J109" s="96"/>
    </row>
    <row r="110" spans="2:10" x14ac:dyDescent="0.45">
      <c r="B110" s="97"/>
      <c r="C110" s="96"/>
      <c r="D110" s="96"/>
      <c r="E110" s="96"/>
      <c r="F110" s="96"/>
      <c r="G110" s="96"/>
      <c r="H110" s="96"/>
      <c r="I110" s="96"/>
      <c r="J110" s="96"/>
    </row>
    <row r="111" spans="2:10" x14ac:dyDescent="0.45">
      <c r="B111" s="97"/>
      <c r="C111" s="96"/>
      <c r="D111" s="96"/>
      <c r="E111" s="96"/>
      <c r="F111" s="96"/>
      <c r="G111" s="96"/>
      <c r="H111" s="96"/>
      <c r="I111" s="96"/>
      <c r="J111" s="96"/>
    </row>
    <row r="112" spans="2:10" x14ac:dyDescent="0.45">
      <c r="B112" s="97"/>
      <c r="C112" s="96"/>
      <c r="D112" s="96"/>
      <c r="E112" s="96"/>
      <c r="F112" s="96"/>
      <c r="G112" s="96"/>
      <c r="H112" s="96"/>
      <c r="I112" s="96"/>
      <c r="J112" s="96"/>
    </row>
    <row r="113" spans="2:10" x14ac:dyDescent="0.45">
      <c r="B113" s="97"/>
      <c r="C113" s="96"/>
      <c r="D113" s="96"/>
      <c r="E113" s="96"/>
      <c r="F113" s="96"/>
      <c r="G113" s="96"/>
      <c r="H113" s="96"/>
      <c r="I113" s="96"/>
      <c r="J113" s="96"/>
    </row>
    <row r="114" spans="2:10" x14ac:dyDescent="0.45">
      <c r="B114" s="97"/>
      <c r="C114" s="96"/>
      <c r="D114" s="96"/>
      <c r="E114" s="96"/>
      <c r="F114" s="96"/>
      <c r="G114" s="96"/>
      <c r="H114" s="96"/>
      <c r="I114" s="96"/>
      <c r="J114" s="96"/>
    </row>
    <row r="115" spans="2:10" x14ac:dyDescent="0.45">
      <c r="B115" s="97"/>
      <c r="C115" s="96"/>
      <c r="D115" s="96"/>
      <c r="E115" s="96"/>
      <c r="F115" s="96"/>
      <c r="G115" s="96"/>
      <c r="H115" s="96"/>
      <c r="I115" s="96"/>
      <c r="J115" s="96"/>
    </row>
    <row r="116" spans="2:10" x14ac:dyDescent="0.45">
      <c r="B116" s="97"/>
      <c r="C116" s="96"/>
      <c r="D116" s="96"/>
      <c r="E116" s="96"/>
      <c r="F116" s="96"/>
      <c r="G116" s="96"/>
      <c r="H116" s="96"/>
      <c r="I116" s="96"/>
      <c r="J116" s="96"/>
    </row>
    <row r="117" spans="2:10" x14ac:dyDescent="0.45">
      <c r="B117" s="97"/>
      <c r="C117" s="96"/>
      <c r="D117" s="96"/>
      <c r="E117" s="96"/>
      <c r="F117" s="96"/>
      <c r="G117" s="96"/>
      <c r="H117" s="96"/>
      <c r="I117" s="96"/>
      <c r="J117" s="96"/>
    </row>
    <row r="118" spans="2:10" x14ac:dyDescent="0.45">
      <c r="B118" s="97"/>
      <c r="C118" s="96"/>
      <c r="D118" s="96"/>
      <c r="E118" s="96"/>
      <c r="F118" s="96"/>
      <c r="G118" s="96"/>
      <c r="H118" s="96"/>
      <c r="I118" s="96"/>
      <c r="J118" s="96"/>
    </row>
    <row r="119" spans="2:10" x14ac:dyDescent="0.45">
      <c r="B119" s="97"/>
      <c r="C119" s="96"/>
      <c r="D119" s="96"/>
      <c r="E119" s="96"/>
      <c r="F119" s="96"/>
      <c r="G119" s="96"/>
      <c r="H119" s="96"/>
      <c r="I119" s="96"/>
      <c r="J119" s="96"/>
    </row>
    <row r="120" spans="2:10" x14ac:dyDescent="0.45">
      <c r="B120" s="97"/>
      <c r="C120" s="96"/>
      <c r="D120" s="96"/>
      <c r="E120" s="96"/>
      <c r="F120" s="96"/>
      <c r="G120" s="96"/>
      <c r="H120" s="96"/>
      <c r="I120" s="96"/>
      <c r="J120" s="96"/>
    </row>
    <row r="121" spans="2:10" x14ac:dyDescent="0.45">
      <c r="B121" s="97"/>
      <c r="C121" s="96"/>
      <c r="D121" s="96"/>
      <c r="E121" s="96"/>
      <c r="F121" s="96"/>
      <c r="G121" s="96"/>
      <c r="H121" s="96"/>
      <c r="I121" s="96"/>
      <c r="J121" s="96"/>
    </row>
    <row r="122" spans="2:10" x14ac:dyDescent="0.45">
      <c r="B122" s="97"/>
      <c r="C122" s="96"/>
      <c r="D122" s="96"/>
      <c r="E122" s="96"/>
      <c r="F122" s="96"/>
      <c r="G122" s="96"/>
      <c r="H122" s="96"/>
      <c r="I122" s="96"/>
      <c r="J122" s="96"/>
    </row>
    <row r="123" spans="2:10" x14ac:dyDescent="0.45">
      <c r="B123" s="97"/>
      <c r="C123" s="96"/>
      <c r="D123" s="96"/>
      <c r="E123" s="96"/>
      <c r="F123" s="96"/>
      <c r="G123" s="96"/>
      <c r="H123" s="96"/>
      <c r="I123" s="96"/>
      <c r="J123" s="96"/>
    </row>
    <row r="124" spans="2:10" x14ac:dyDescent="0.45">
      <c r="B124" s="97"/>
      <c r="C124" s="96"/>
      <c r="D124" s="96"/>
      <c r="E124" s="96"/>
      <c r="F124" s="96"/>
      <c r="G124" s="96"/>
      <c r="H124" s="96"/>
      <c r="I124" s="96"/>
      <c r="J124" s="96"/>
    </row>
    <row r="125" spans="2:10" x14ac:dyDescent="0.45">
      <c r="B125" s="97"/>
      <c r="C125" s="96"/>
      <c r="D125" s="96"/>
      <c r="E125" s="96"/>
      <c r="F125" s="96"/>
      <c r="G125" s="96"/>
      <c r="H125" s="96"/>
      <c r="I125" s="96"/>
      <c r="J125" s="96"/>
    </row>
    <row r="126" spans="2:10" x14ac:dyDescent="0.45">
      <c r="B126" s="97"/>
      <c r="C126" s="96"/>
      <c r="D126" s="96"/>
      <c r="E126" s="96"/>
      <c r="F126" s="96"/>
      <c r="G126" s="96"/>
      <c r="H126" s="96"/>
      <c r="I126" s="96"/>
      <c r="J126" s="96"/>
    </row>
    <row r="127" spans="2:10" x14ac:dyDescent="0.45">
      <c r="B127" s="97"/>
      <c r="C127" s="96"/>
      <c r="D127" s="96"/>
      <c r="E127" s="96"/>
      <c r="F127" s="96"/>
      <c r="G127" s="96"/>
      <c r="H127" s="96"/>
      <c r="I127" s="96"/>
      <c r="J127" s="96"/>
    </row>
    <row r="128" spans="2:10" x14ac:dyDescent="0.45">
      <c r="B128" s="97"/>
      <c r="C128" s="96"/>
      <c r="D128" s="96"/>
      <c r="E128" s="96"/>
      <c r="F128" s="96"/>
      <c r="G128" s="96"/>
      <c r="H128" s="96"/>
      <c r="I128" s="96"/>
      <c r="J128" s="96"/>
    </row>
    <row r="129" spans="2:10" x14ac:dyDescent="0.45">
      <c r="B129" s="97"/>
      <c r="C129" s="96"/>
      <c r="D129" s="96"/>
      <c r="E129" s="96"/>
      <c r="F129" s="96"/>
      <c r="G129" s="96"/>
      <c r="H129" s="96"/>
      <c r="I129" s="96"/>
      <c r="J129" s="96"/>
    </row>
    <row r="130" spans="2:10" x14ac:dyDescent="0.45">
      <c r="B130" s="97"/>
      <c r="C130" s="96"/>
      <c r="D130" s="96"/>
      <c r="E130" s="96"/>
      <c r="F130" s="96"/>
      <c r="G130" s="96"/>
      <c r="H130" s="96"/>
      <c r="I130" s="96"/>
      <c r="J130" s="96"/>
    </row>
    <row r="131" spans="2:10" x14ac:dyDescent="0.45">
      <c r="B131" s="97"/>
      <c r="C131" s="96"/>
      <c r="D131" s="96"/>
      <c r="E131" s="96"/>
      <c r="F131" s="96"/>
      <c r="G131" s="96"/>
      <c r="H131" s="96"/>
      <c r="I131" s="96"/>
      <c r="J131" s="96"/>
    </row>
    <row r="132" spans="2:10" x14ac:dyDescent="0.45">
      <c r="B132" s="97"/>
      <c r="C132" s="96"/>
      <c r="D132" s="96"/>
      <c r="E132" s="96"/>
      <c r="F132" s="96"/>
      <c r="G132" s="96"/>
      <c r="H132" s="96"/>
      <c r="I132" s="96"/>
      <c r="J132" s="96"/>
    </row>
    <row r="133" spans="2:10" x14ac:dyDescent="0.45">
      <c r="B133" s="97"/>
      <c r="C133" s="96"/>
      <c r="D133" s="96"/>
      <c r="E133" s="96"/>
      <c r="F133" s="96"/>
      <c r="G133" s="96"/>
      <c r="H133" s="96"/>
      <c r="I133" s="96"/>
      <c r="J133" s="96"/>
    </row>
    <row r="134" spans="2:10" x14ac:dyDescent="0.45">
      <c r="B134" s="97"/>
      <c r="C134" s="96"/>
      <c r="D134" s="96"/>
      <c r="E134" s="96"/>
      <c r="F134" s="96"/>
      <c r="G134" s="96"/>
      <c r="H134" s="96"/>
      <c r="I134" s="96"/>
      <c r="J134" s="96"/>
    </row>
    <row r="135" spans="2:10" x14ac:dyDescent="0.45">
      <c r="B135" s="97"/>
      <c r="C135" s="96"/>
      <c r="D135" s="96"/>
      <c r="E135" s="96"/>
      <c r="F135" s="96"/>
      <c r="G135" s="96"/>
      <c r="H135" s="96"/>
      <c r="I135" s="96"/>
      <c r="J135" s="96"/>
    </row>
    <row r="136" spans="2:10" x14ac:dyDescent="0.45">
      <c r="B136" s="97"/>
      <c r="C136" s="96"/>
      <c r="D136" s="96"/>
      <c r="E136" s="96"/>
      <c r="F136" s="96"/>
      <c r="G136" s="96"/>
      <c r="H136" s="96"/>
      <c r="I136" s="96"/>
      <c r="J136" s="96"/>
    </row>
    <row r="137" spans="2:10" x14ac:dyDescent="0.45">
      <c r="B137" s="97"/>
      <c r="C137" s="96"/>
      <c r="D137" s="96"/>
      <c r="E137" s="96"/>
      <c r="F137" s="96"/>
      <c r="G137" s="96"/>
      <c r="H137" s="96"/>
      <c r="I137" s="96"/>
      <c r="J137" s="96"/>
    </row>
    <row r="138" spans="2:10" x14ac:dyDescent="0.45">
      <c r="B138" s="97"/>
      <c r="C138" s="96"/>
      <c r="D138" s="96"/>
      <c r="E138" s="96"/>
      <c r="F138" s="96"/>
      <c r="G138" s="96"/>
      <c r="H138" s="96"/>
      <c r="I138" s="96"/>
      <c r="J138" s="96"/>
    </row>
    <row r="139" spans="2:10" x14ac:dyDescent="0.45">
      <c r="B139" s="97"/>
      <c r="C139" s="96"/>
      <c r="D139" s="96"/>
      <c r="E139" s="96"/>
      <c r="F139" s="96"/>
      <c r="G139" s="96"/>
      <c r="H139" s="96"/>
      <c r="I139" s="96"/>
      <c r="J139" s="96"/>
    </row>
    <row r="140" spans="2:10" x14ac:dyDescent="0.45">
      <c r="B140" s="97"/>
      <c r="C140" s="96"/>
      <c r="D140" s="96"/>
      <c r="E140" s="96"/>
      <c r="F140" s="96"/>
      <c r="G140" s="96"/>
      <c r="H140" s="96"/>
      <c r="I140" s="96"/>
      <c r="J140" s="96"/>
    </row>
    <row r="141" spans="2:10" x14ac:dyDescent="0.45">
      <c r="B141" s="97"/>
      <c r="C141" s="96"/>
      <c r="D141" s="96"/>
      <c r="E141" s="96"/>
      <c r="F141" s="96"/>
      <c r="G141" s="96"/>
      <c r="H141" s="96"/>
      <c r="I141" s="96"/>
      <c r="J141" s="96"/>
    </row>
    <row r="142" spans="2:10" x14ac:dyDescent="0.45">
      <c r="B142" s="97"/>
      <c r="C142" s="96"/>
      <c r="D142" s="96"/>
      <c r="E142" s="96"/>
      <c r="F142" s="96"/>
      <c r="G142" s="96"/>
      <c r="H142" s="96"/>
      <c r="I142" s="96"/>
      <c r="J142" s="96"/>
    </row>
    <row r="143" spans="2:10" x14ac:dyDescent="0.45">
      <c r="B143" s="97"/>
      <c r="C143" s="96"/>
      <c r="D143" s="96"/>
      <c r="E143" s="96"/>
      <c r="F143" s="96"/>
      <c r="G143" s="96"/>
      <c r="H143" s="96"/>
      <c r="I143" s="96"/>
      <c r="J143" s="96"/>
    </row>
    <row r="144" spans="2:10" x14ac:dyDescent="0.45">
      <c r="B144" s="97"/>
      <c r="C144" s="96"/>
      <c r="D144" s="96"/>
      <c r="E144" s="96"/>
      <c r="F144" s="96"/>
      <c r="G144" s="96"/>
      <c r="H144" s="96"/>
      <c r="I144" s="96"/>
      <c r="J144" s="96"/>
    </row>
    <row r="145" spans="2:10" x14ac:dyDescent="0.45">
      <c r="B145" s="97"/>
      <c r="C145" s="96"/>
      <c r="D145" s="96"/>
      <c r="E145" s="96"/>
      <c r="F145" s="96"/>
      <c r="G145" s="96"/>
      <c r="H145" s="96"/>
      <c r="I145" s="96"/>
      <c r="J145" s="96"/>
    </row>
    <row r="146" spans="2:10" x14ac:dyDescent="0.45">
      <c r="B146" s="97"/>
      <c r="C146" s="96"/>
      <c r="D146" s="96"/>
      <c r="E146" s="96"/>
      <c r="F146" s="96"/>
      <c r="G146" s="96"/>
      <c r="H146" s="96"/>
      <c r="I146" s="96"/>
      <c r="J146" s="96"/>
    </row>
    <row r="147" spans="2:10" x14ac:dyDescent="0.45">
      <c r="B147" s="97"/>
      <c r="C147" s="96"/>
      <c r="D147" s="96"/>
      <c r="E147" s="96"/>
      <c r="F147" s="96"/>
      <c r="G147" s="96"/>
      <c r="H147" s="96"/>
      <c r="I147" s="96"/>
      <c r="J147" s="96"/>
    </row>
    <row r="148" spans="2:10" x14ac:dyDescent="0.45">
      <c r="B148" s="97"/>
      <c r="C148" s="96"/>
      <c r="D148" s="96"/>
      <c r="E148" s="96"/>
      <c r="F148" s="96"/>
      <c r="G148" s="96"/>
      <c r="H148" s="96"/>
      <c r="I148" s="96"/>
      <c r="J148" s="96"/>
    </row>
    <row r="149" spans="2:10" x14ac:dyDescent="0.45">
      <c r="B149" s="97"/>
      <c r="C149" s="96"/>
      <c r="D149" s="96"/>
      <c r="E149" s="96"/>
      <c r="F149" s="96"/>
      <c r="G149" s="96"/>
      <c r="H149" s="96"/>
      <c r="I149" s="96"/>
      <c r="J149" s="96"/>
    </row>
    <row r="150" spans="2:10" x14ac:dyDescent="0.45">
      <c r="B150" s="97"/>
      <c r="C150" s="96"/>
      <c r="D150" s="96"/>
      <c r="E150" s="96"/>
      <c r="F150" s="96"/>
      <c r="G150" s="96"/>
      <c r="H150" s="96"/>
      <c r="I150" s="96"/>
      <c r="J150" s="96"/>
    </row>
    <row r="151" spans="2:10" x14ac:dyDescent="0.45">
      <c r="B151" s="97"/>
      <c r="C151" s="96"/>
      <c r="D151" s="96"/>
      <c r="E151" s="96"/>
      <c r="F151" s="96"/>
      <c r="G151" s="96"/>
      <c r="H151" s="96"/>
      <c r="I151" s="96"/>
      <c r="J151" s="96"/>
    </row>
    <row r="152" spans="2:10" x14ac:dyDescent="0.45">
      <c r="B152" s="97"/>
      <c r="C152" s="96"/>
      <c r="D152" s="96"/>
      <c r="E152" s="96"/>
      <c r="F152" s="96"/>
      <c r="G152" s="96"/>
      <c r="H152" s="96"/>
      <c r="I152" s="96"/>
      <c r="J152" s="96"/>
    </row>
    <row r="153" spans="2:10" x14ac:dyDescent="0.45">
      <c r="B153" s="97"/>
      <c r="C153" s="96"/>
      <c r="D153" s="96"/>
      <c r="E153" s="96"/>
      <c r="F153" s="96"/>
      <c r="G153" s="96"/>
      <c r="H153" s="96"/>
      <c r="I153" s="96"/>
      <c r="J153" s="96"/>
    </row>
    <row r="154" spans="2:10" x14ac:dyDescent="0.45">
      <c r="B154" s="97"/>
      <c r="C154" s="96"/>
      <c r="D154" s="96"/>
      <c r="E154" s="96"/>
      <c r="F154" s="96"/>
      <c r="G154" s="96"/>
      <c r="H154" s="96"/>
      <c r="I154" s="96"/>
      <c r="J154" s="96"/>
    </row>
    <row r="155" spans="2:10" x14ac:dyDescent="0.45">
      <c r="B155" s="97"/>
      <c r="C155" s="96"/>
      <c r="D155" s="96"/>
      <c r="E155" s="96"/>
      <c r="F155" s="96"/>
      <c r="G155" s="96"/>
      <c r="H155" s="96"/>
      <c r="I155" s="96"/>
      <c r="J155" s="96"/>
    </row>
    <row r="156" spans="2:10" x14ac:dyDescent="0.45">
      <c r="B156" s="97"/>
      <c r="C156" s="96"/>
      <c r="D156" s="96"/>
      <c r="E156" s="96"/>
      <c r="F156" s="96"/>
      <c r="G156" s="96"/>
      <c r="H156" s="96"/>
      <c r="I156" s="96"/>
      <c r="J156" s="96"/>
    </row>
    <row r="157" spans="2:10" x14ac:dyDescent="0.45">
      <c r="B157" s="97"/>
      <c r="C157" s="96"/>
      <c r="D157" s="96"/>
      <c r="E157" s="96"/>
      <c r="F157" s="96"/>
      <c r="G157" s="96"/>
      <c r="H157" s="96"/>
      <c r="I157" s="96"/>
      <c r="J157" s="96"/>
    </row>
    <row r="158" spans="2:10" x14ac:dyDescent="0.45">
      <c r="B158" s="97"/>
      <c r="C158" s="96"/>
      <c r="D158" s="96"/>
      <c r="E158" s="96"/>
      <c r="F158" s="96"/>
      <c r="G158" s="96"/>
      <c r="H158" s="96"/>
      <c r="I158" s="96"/>
      <c r="J158" s="96"/>
    </row>
    <row r="159" spans="2:10" x14ac:dyDescent="0.45">
      <c r="B159" s="97"/>
      <c r="C159" s="96"/>
      <c r="D159" s="96"/>
      <c r="E159" s="96"/>
      <c r="F159" s="96"/>
      <c r="G159" s="96"/>
      <c r="H159" s="96"/>
      <c r="I159" s="96"/>
      <c r="J159" s="96"/>
    </row>
    <row r="160" spans="2:10" x14ac:dyDescent="0.45">
      <c r="B160" s="97"/>
      <c r="C160" s="96"/>
      <c r="D160" s="96"/>
      <c r="E160" s="96"/>
      <c r="F160" s="96"/>
      <c r="G160" s="96"/>
      <c r="H160" s="96"/>
      <c r="I160" s="96"/>
      <c r="J160" s="96"/>
    </row>
    <row r="161" spans="2:10" x14ac:dyDescent="0.45">
      <c r="B161" s="97"/>
      <c r="C161" s="96"/>
      <c r="D161" s="96"/>
      <c r="E161" s="96"/>
      <c r="F161" s="96"/>
      <c r="G161" s="96"/>
      <c r="H161" s="96"/>
      <c r="I161" s="96"/>
      <c r="J161" s="96"/>
    </row>
    <row r="162" spans="2:10" x14ac:dyDescent="0.45">
      <c r="B162" s="97"/>
      <c r="C162" s="96"/>
      <c r="D162" s="96"/>
      <c r="E162" s="96"/>
      <c r="F162" s="96"/>
      <c r="G162" s="96"/>
      <c r="H162" s="96"/>
      <c r="I162" s="96"/>
      <c r="J162" s="96"/>
    </row>
    <row r="163" spans="2:10" x14ac:dyDescent="0.45">
      <c r="B163" s="97"/>
      <c r="C163" s="96"/>
      <c r="D163" s="96"/>
      <c r="E163" s="96"/>
      <c r="F163" s="96"/>
      <c r="G163" s="96"/>
      <c r="H163" s="96"/>
      <c r="I163" s="96"/>
      <c r="J163" s="96"/>
    </row>
    <row r="164" spans="2:10" x14ac:dyDescent="0.45">
      <c r="B164" s="97"/>
      <c r="C164" s="96"/>
      <c r="D164" s="96"/>
      <c r="E164" s="96"/>
      <c r="F164" s="96"/>
      <c r="G164" s="96"/>
      <c r="H164" s="96"/>
      <c r="I164" s="96"/>
      <c r="J164" s="96"/>
    </row>
    <row r="165" spans="2:10" x14ac:dyDescent="0.45">
      <c r="B165" s="97"/>
      <c r="C165" s="96"/>
      <c r="D165" s="96"/>
      <c r="E165" s="96"/>
      <c r="F165" s="96"/>
      <c r="G165" s="96"/>
      <c r="H165" s="96"/>
      <c r="I165" s="96"/>
      <c r="J165" s="96"/>
    </row>
    <row r="166" spans="2:10" x14ac:dyDescent="0.45">
      <c r="B166" s="97"/>
      <c r="C166" s="96"/>
      <c r="D166" s="96"/>
      <c r="E166" s="96"/>
      <c r="F166" s="96"/>
      <c r="G166" s="96"/>
      <c r="H166" s="96"/>
      <c r="I166" s="96"/>
      <c r="J166" s="96"/>
    </row>
    <row r="167" spans="2:10" x14ac:dyDescent="0.45">
      <c r="B167" s="97"/>
      <c r="C167" s="96"/>
      <c r="D167" s="96"/>
      <c r="E167" s="96"/>
      <c r="F167" s="96"/>
      <c r="G167" s="96"/>
      <c r="H167" s="96"/>
      <c r="I167" s="96"/>
      <c r="J167" s="96"/>
    </row>
    <row r="168" spans="2:10" x14ac:dyDescent="0.45">
      <c r="B168" s="97"/>
      <c r="C168" s="96"/>
      <c r="D168" s="96"/>
      <c r="E168" s="96"/>
      <c r="F168" s="96"/>
      <c r="G168" s="96"/>
      <c r="H168" s="96"/>
      <c r="I168" s="96"/>
      <c r="J168" s="96"/>
    </row>
    <row r="169" spans="2:10" x14ac:dyDescent="0.45">
      <c r="B169" s="97"/>
      <c r="C169" s="96"/>
      <c r="D169" s="96"/>
      <c r="E169" s="96"/>
      <c r="F169" s="96"/>
      <c r="G169" s="96"/>
      <c r="H169" s="96"/>
      <c r="I169" s="96"/>
      <c r="J169" s="96"/>
    </row>
    <row r="170" spans="2:10" x14ac:dyDescent="0.45">
      <c r="B170" s="97"/>
      <c r="C170" s="96"/>
      <c r="D170" s="96"/>
      <c r="E170" s="96"/>
      <c r="F170" s="96"/>
      <c r="G170" s="96"/>
      <c r="H170" s="96"/>
      <c r="I170" s="96"/>
      <c r="J170" s="96"/>
    </row>
    <row r="171" spans="2:10" x14ac:dyDescent="0.45">
      <c r="B171" s="97"/>
      <c r="C171" s="96"/>
      <c r="D171" s="96"/>
      <c r="E171" s="96"/>
      <c r="F171" s="96"/>
      <c r="G171" s="96"/>
      <c r="H171" s="96"/>
      <c r="I171" s="96"/>
      <c r="J171" s="96"/>
    </row>
    <row r="172" spans="2:10" x14ac:dyDescent="0.45">
      <c r="B172" s="97"/>
      <c r="C172" s="96"/>
      <c r="D172" s="96"/>
      <c r="E172" s="96"/>
      <c r="F172" s="96"/>
      <c r="G172" s="96"/>
      <c r="H172" s="96"/>
      <c r="I172" s="96"/>
      <c r="J172" s="96"/>
    </row>
    <row r="173" spans="2:10" x14ac:dyDescent="0.45">
      <c r="B173" s="97"/>
      <c r="C173" s="96"/>
      <c r="D173" s="96"/>
      <c r="E173" s="96"/>
      <c r="F173" s="96"/>
      <c r="G173" s="96"/>
      <c r="H173" s="96"/>
      <c r="I173" s="96"/>
      <c r="J173" s="96"/>
    </row>
    <row r="174" spans="2:10" x14ac:dyDescent="0.45">
      <c r="B174" s="97"/>
      <c r="C174" s="96"/>
      <c r="D174" s="96"/>
      <c r="E174" s="96"/>
      <c r="F174" s="96"/>
      <c r="G174" s="96"/>
      <c r="H174" s="96"/>
      <c r="I174" s="96"/>
      <c r="J174" s="96"/>
    </row>
    <row r="175" spans="2:10" x14ac:dyDescent="0.45">
      <c r="B175" s="97"/>
      <c r="C175" s="96"/>
      <c r="D175" s="96"/>
      <c r="E175" s="96"/>
      <c r="F175" s="96"/>
      <c r="G175" s="96"/>
      <c r="H175" s="96"/>
      <c r="I175" s="96"/>
      <c r="J175" s="96"/>
    </row>
    <row r="176" spans="2:10" x14ac:dyDescent="0.45">
      <c r="B176" s="97"/>
      <c r="C176" s="96"/>
      <c r="D176" s="96"/>
      <c r="E176" s="96"/>
      <c r="F176" s="96"/>
      <c r="G176" s="96"/>
      <c r="H176" s="96"/>
      <c r="I176" s="96"/>
      <c r="J176" s="96"/>
    </row>
    <row r="177" spans="2:10" x14ac:dyDescent="0.45">
      <c r="B177" s="97"/>
      <c r="C177" s="96"/>
      <c r="D177" s="96"/>
      <c r="E177" s="96"/>
      <c r="F177" s="96"/>
      <c r="G177" s="96"/>
      <c r="H177" s="96"/>
      <c r="I177" s="96"/>
      <c r="J177" s="96"/>
    </row>
    <row r="178" spans="2:10" x14ac:dyDescent="0.45">
      <c r="B178" s="97"/>
      <c r="C178" s="96"/>
      <c r="D178" s="96"/>
      <c r="E178" s="96"/>
      <c r="F178" s="96"/>
      <c r="G178" s="96"/>
      <c r="H178" s="96"/>
      <c r="I178" s="96"/>
      <c r="J178" s="96"/>
    </row>
    <row r="179" spans="2:10" x14ac:dyDescent="0.45">
      <c r="B179" s="97"/>
      <c r="C179" s="96"/>
      <c r="D179" s="96"/>
      <c r="E179" s="96"/>
      <c r="F179" s="96"/>
      <c r="G179" s="96"/>
      <c r="H179" s="96"/>
      <c r="I179" s="96"/>
      <c r="J179" s="96"/>
    </row>
    <row r="180" spans="2:10" x14ac:dyDescent="0.45">
      <c r="B180" s="97"/>
      <c r="C180" s="96"/>
      <c r="D180" s="96"/>
      <c r="E180" s="96"/>
      <c r="F180" s="96"/>
      <c r="G180" s="96"/>
      <c r="H180" s="96"/>
      <c r="I180" s="96"/>
      <c r="J180" s="96"/>
    </row>
    <row r="181" spans="2:10" x14ac:dyDescent="0.45">
      <c r="B181" s="97"/>
      <c r="C181" s="96"/>
      <c r="D181" s="96"/>
      <c r="E181" s="96"/>
      <c r="F181" s="96"/>
      <c r="G181" s="96"/>
      <c r="H181" s="96"/>
      <c r="I181" s="96"/>
      <c r="J181" s="96"/>
    </row>
    <row r="182" spans="2:10" x14ac:dyDescent="0.45">
      <c r="B182" s="97"/>
      <c r="C182" s="96"/>
      <c r="D182" s="96"/>
      <c r="E182" s="96"/>
      <c r="F182" s="96"/>
      <c r="G182" s="96"/>
      <c r="H182" s="96"/>
      <c r="I182" s="96"/>
      <c r="J182" s="96"/>
    </row>
    <row r="183" spans="2:10" x14ac:dyDescent="0.45">
      <c r="B183" s="97"/>
      <c r="C183" s="96"/>
      <c r="D183" s="96"/>
      <c r="E183" s="96"/>
      <c r="F183" s="96"/>
      <c r="G183" s="96"/>
      <c r="H183" s="96"/>
      <c r="I183" s="96"/>
      <c r="J183" s="96"/>
    </row>
    <row r="184" spans="2:10" x14ac:dyDescent="0.45">
      <c r="B184" s="97"/>
      <c r="C184" s="96"/>
      <c r="D184" s="96"/>
      <c r="E184" s="96"/>
      <c r="F184" s="96"/>
      <c r="G184" s="96"/>
      <c r="H184" s="96"/>
      <c r="I184" s="96"/>
      <c r="J184" s="96"/>
    </row>
    <row r="185" spans="2:10" x14ac:dyDescent="0.45">
      <c r="B185" s="97"/>
      <c r="C185" s="96"/>
      <c r="D185" s="96"/>
      <c r="E185" s="96"/>
      <c r="F185" s="96"/>
      <c r="G185" s="96"/>
      <c r="H185" s="96"/>
      <c r="I185" s="96"/>
      <c r="J185" s="96"/>
    </row>
    <row r="186" spans="2:10" x14ac:dyDescent="0.45">
      <c r="B186" s="97"/>
      <c r="C186" s="96"/>
      <c r="D186" s="96"/>
      <c r="E186" s="96"/>
      <c r="F186" s="96"/>
      <c r="G186" s="96"/>
      <c r="H186" s="96"/>
      <c r="I186" s="96"/>
      <c r="J186" s="96"/>
    </row>
    <row r="187" spans="2:10" x14ac:dyDescent="0.45">
      <c r="B187" s="97"/>
      <c r="C187" s="96"/>
      <c r="D187" s="96"/>
      <c r="E187" s="96"/>
      <c r="F187" s="96"/>
      <c r="G187" s="96"/>
      <c r="H187" s="96"/>
      <c r="I187" s="96"/>
      <c r="J187" s="96"/>
    </row>
    <row r="188" spans="2:10" x14ac:dyDescent="0.45">
      <c r="B188" s="97"/>
      <c r="C188" s="96"/>
      <c r="D188" s="96"/>
      <c r="E188" s="96"/>
      <c r="F188" s="96"/>
      <c r="G188" s="96"/>
      <c r="H188" s="96"/>
      <c r="I188" s="96"/>
      <c r="J188" s="96"/>
    </row>
    <row r="189" spans="2:10" x14ac:dyDescent="0.45">
      <c r="B189" s="97"/>
      <c r="C189" s="96"/>
      <c r="D189" s="96"/>
      <c r="E189" s="96"/>
      <c r="F189" s="96"/>
      <c r="G189" s="96"/>
      <c r="H189" s="96"/>
      <c r="I189" s="96"/>
      <c r="J189" s="96"/>
    </row>
    <row r="190" spans="2:10" x14ac:dyDescent="0.45">
      <c r="B190" s="97"/>
      <c r="C190" s="96"/>
      <c r="D190" s="96"/>
      <c r="E190" s="96"/>
      <c r="F190" s="96"/>
      <c r="G190" s="96"/>
      <c r="H190" s="96"/>
      <c r="I190" s="96"/>
      <c r="J190" s="96"/>
    </row>
    <row r="191" spans="2:10" x14ac:dyDescent="0.45">
      <c r="B191" s="97"/>
      <c r="C191" s="96"/>
      <c r="D191" s="96"/>
      <c r="E191" s="96"/>
      <c r="F191" s="96"/>
      <c r="G191" s="96"/>
      <c r="H191" s="96"/>
      <c r="I191" s="96"/>
      <c r="J191" s="96"/>
    </row>
    <row r="192" spans="2:10" x14ac:dyDescent="0.45">
      <c r="B192" s="97"/>
      <c r="C192" s="96"/>
      <c r="D192" s="96"/>
      <c r="E192" s="96"/>
      <c r="F192" s="96"/>
      <c r="G192" s="96"/>
      <c r="H192" s="96"/>
      <c r="I192" s="96"/>
      <c r="J192" s="96"/>
    </row>
    <row r="193" spans="2:10" x14ac:dyDescent="0.45">
      <c r="B193" s="97"/>
      <c r="C193" s="96"/>
      <c r="D193" s="96"/>
      <c r="E193" s="96"/>
      <c r="F193" s="96"/>
      <c r="G193" s="96"/>
      <c r="H193" s="96"/>
      <c r="I193" s="96"/>
      <c r="J193" s="96"/>
    </row>
    <row r="194" spans="2:10" x14ac:dyDescent="0.45">
      <c r="B194" s="97"/>
      <c r="C194" s="96"/>
      <c r="D194" s="96"/>
      <c r="E194" s="96"/>
      <c r="F194" s="96"/>
      <c r="G194" s="96"/>
      <c r="H194" s="96"/>
      <c r="I194" s="96"/>
      <c r="J194" s="96"/>
    </row>
    <row r="195" spans="2:10" x14ac:dyDescent="0.45">
      <c r="B195" s="97"/>
      <c r="C195" s="96"/>
      <c r="D195" s="96"/>
      <c r="E195" s="96"/>
      <c r="F195" s="96"/>
      <c r="G195" s="96"/>
      <c r="H195" s="96"/>
      <c r="I195" s="96"/>
      <c r="J195" s="96"/>
    </row>
    <row r="196" spans="2:10" x14ac:dyDescent="0.45">
      <c r="B196" s="97"/>
      <c r="C196" s="96"/>
      <c r="D196" s="96"/>
      <c r="E196" s="96"/>
      <c r="F196" s="96"/>
      <c r="G196" s="96"/>
      <c r="H196" s="96"/>
      <c r="I196" s="96"/>
      <c r="J196" s="96"/>
    </row>
    <row r="197" spans="2:10" x14ac:dyDescent="0.45">
      <c r="B197" s="97"/>
      <c r="C197" s="96"/>
      <c r="D197" s="96"/>
      <c r="E197" s="96"/>
      <c r="F197" s="96"/>
      <c r="G197" s="96"/>
      <c r="H197" s="96"/>
      <c r="I197" s="96"/>
      <c r="J197" s="96"/>
    </row>
    <row r="198" spans="2:10" x14ac:dyDescent="0.45">
      <c r="B198" s="97"/>
      <c r="C198" s="96"/>
      <c r="D198" s="96"/>
      <c r="E198" s="96"/>
      <c r="F198" s="96"/>
      <c r="G198" s="96"/>
      <c r="H198" s="96"/>
      <c r="I198" s="96"/>
      <c r="J198" s="96"/>
    </row>
    <row r="199" spans="2:10" x14ac:dyDescent="0.45">
      <c r="B199" s="97"/>
      <c r="C199" s="96"/>
      <c r="D199" s="96"/>
      <c r="E199" s="96"/>
      <c r="F199" s="96"/>
      <c r="G199" s="96"/>
      <c r="H199" s="96"/>
      <c r="I199" s="96"/>
      <c r="J199" s="96"/>
    </row>
    <row r="200" spans="2:10" x14ac:dyDescent="0.45">
      <c r="B200" s="97"/>
      <c r="C200" s="96"/>
      <c r="D200" s="96"/>
      <c r="E200" s="96"/>
      <c r="F200" s="96"/>
      <c r="G200" s="96"/>
      <c r="H200" s="96"/>
      <c r="I200" s="96"/>
      <c r="J200" s="96"/>
    </row>
    <row r="201" spans="2:10" x14ac:dyDescent="0.45">
      <c r="B201" s="97"/>
      <c r="C201" s="96"/>
      <c r="D201" s="96"/>
      <c r="E201" s="96"/>
      <c r="F201" s="96"/>
      <c r="G201" s="96"/>
      <c r="H201" s="96"/>
      <c r="I201" s="96"/>
      <c r="J201" s="96"/>
    </row>
    <row r="202" spans="2:10" x14ac:dyDescent="0.45">
      <c r="B202" s="97"/>
      <c r="C202" s="96"/>
      <c r="D202" s="96"/>
      <c r="E202" s="96"/>
      <c r="F202" s="96"/>
      <c r="G202" s="96"/>
      <c r="H202" s="96"/>
      <c r="I202" s="96"/>
      <c r="J202" s="96"/>
    </row>
    <row r="203" spans="2:10" x14ac:dyDescent="0.45">
      <c r="B203" s="97"/>
      <c r="C203" s="96"/>
      <c r="D203" s="96"/>
      <c r="E203" s="96"/>
      <c r="F203" s="96"/>
      <c r="G203" s="96"/>
      <c r="H203" s="96"/>
      <c r="I203" s="96"/>
      <c r="J203" s="96"/>
    </row>
    <row r="204" spans="2:10" x14ac:dyDescent="0.45">
      <c r="B204" s="97"/>
      <c r="C204" s="96"/>
      <c r="D204" s="96"/>
      <c r="E204" s="96"/>
      <c r="F204" s="96"/>
      <c r="G204" s="96"/>
      <c r="H204" s="96"/>
      <c r="I204" s="96"/>
      <c r="J204" s="96"/>
    </row>
    <row r="205" spans="2:10" x14ac:dyDescent="0.45">
      <c r="B205" s="97"/>
      <c r="C205" s="96"/>
      <c r="D205" s="96"/>
      <c r="E205" s="96"/>
      <c r="F205" s="96"/>
      <c r="G205" s="96"/>
      <c r="H205" s="96"/>
      <c r="I205" s="96"/>
      <c r="J205" s="96"/>
    </row>
    <row r="206" spans="2:10" x14ac:dyDescent="0.45">
      <c r="B206" s="97"/>
      <c r="C206" s="96"/>
      <c r="D206" s="96"/>
      <c r="E206" s="96"/>
      <c r="F206" s="96"/>
      <c r="G206" s="96"/>
      <c r="H206" s="96"/>
      <c r="I206" s="96"/>
      <c r="J206" s="96"/>
    </row>
    <row r="207" spans="2:10" x14ac:dyDescent="0.45">
      <c r="B207" s="97"/>
      <c r="C207" s="96"/>
      <c r="D207" s="96"/>
      <c r="E207" s="96"/>
      <c r="F207" s="96"/>
      <c r="G207" s="96"/>
      <c r="H207" s="96"/>
      <c r="I207" s="96"/>
      <c r="J207" s="96"/>
    </row>
    <row r="208" spans="2:10" x14ac:dyDescent="0.45">
      <c r="B208" s="97"/>
      <c r="C208" s="96"/>
      <c r="D208" s="96"/>
      <c r="E208" s="96"/>
      <c r="F208" s="96"/>
      <c r="G208" s="96"/>
      <c r="H208" s="96"/>
      <c r="I208" s="96"/>
      <c r="J208" s="96"/>
    </row>
    <row r="209" spans="1:15" x14ac:dyDescent="0.45">
      <c r="B209" s="97"/>
      <c r="C209" s="96"/>
      <c r="D209" s="96"/>
      <c r="E209" s="96"/>
      <c r="F209" s="96"/>
      <c r="G209" s="96"/>
      <c r="H209" s="96"/>
      <c r="I209" s="96"/>
      <c r="J209" s="96"/>
    </row>
    <row r="210" spans="1:15" x14ac:dyDescent="0.45">
      <c r="B210" s="97"/>
      <c r="C210" s="96"/>
      <c r="D210" s="96"/>
      <c r="E210" s="96"/>
      <c r="F210" s="96"/>
      <c r="G210" s="96"/>
      <c r="H210" s="96"/>
      <c r="I210" s="96"/>
      <c r="J210" s="96"/>
    </row>
    <row r="211" spans="1:15" x14ac:dyDescent="0.45">
      <c r="B211" s="97"/>
      <c r="C211" s="96"/>
      <c r="D211" s="96"/>
      <c r="E211" s="96"/>
      <c r="F211" s="96"/>
      <c r="G211" s="96"/>
      <c r="H211" s="96"/>
      <c r="I211" s="96"/>
      <c r="J211" s="96"/>
    </row>
    <row r="212" spans="1:15" x14ac:dyDescent="0.45">
      <c r="B212" s="97"/>
      <c r="C212" s="96"/>
      <c r="D212" s="96"/>
      <c r="E212" s="96"/>
      <c r="F212" s="96"/>
      <c r="G212" s="96"/>
      <c r="H212" s="96"/>
      <c r="I212" s="96"/>
      <c r="J212" s="96"/>
    </row>
    <row r="213" spans="1:15" x14ac:dyDescent="0.45">
      <c r="B213" s="97"/>
      <c r="C213" s="96"/>
      <c r="D213" s="96"/>
      <c r="E213" s="96"/>
      <c r="F213" s="96"/>
      <c r="G213" s="96"/>
      <c r="H213" s="96"/>
      <c r="I213" s="96"/>
      <c r="J213" s="96"/>
    </row>
    <row r="214" spans="1:15" x14ac:dyDescent="0.45">
      <c r="B214" s="97"/>
      <c r="C214" s="96"/>
      <c r="D214" s="96"/>
      <c r="E214" s="96"/>
      <c r="F214" s="96"/>
      <c r="G214" s="96"/>
      <c r="H214" s="96"/>
      <c r="I214" s="96"/>
      <c r="J214" s="96"/>
    </row>
    <row r="215" spans="1:15" x14ac:dyDescent="0.45">
      <c r="B215" s="97"/>
      <c r="C215" s="96"/>
      <c r="D215" s="96"/>
      <c r="E215" s="96"/>
      <c r="F215" s="96"/>
      <c r="G215" s="96"/>
      <c r="H215" s="96"/>
      <c r="I215" s="96"/>
      <c r="J215" s="96"/>
    </row>
    <row r="216" spans="1:15" x14ac:dyDescent="0.4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1:15" x14ac:dyDescent="0.4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1:15" x14ac:dyDescent="0.45">
      <c r="A218" s="6"/>
      <c r="B218" s="97"/>
      <c r="C218" s="96"/>
      <c r="D218" s="96"/>
      <c r="E218" s="96"/>
      <c r="F218" s="96"/>
      <c r="G218" s="96"/>
      <c r="H218" s="96"/>
      <c r="I218" s="97"/>
      <c r="J218" s="96"/>
      <c r="K218" s="96"/>
      <c r="L218" s="96"/>
      <c r="M218" s="96"/>
      <c r="N218" s="96"/>
    </row>
    <row r="219" spans="1:15" x14ac:dyDescent="0.45">
      <c r="A219" s="6"/>
      <c r="B219" s="97"/>
      <c r="C219" s="96"/>
      <c r="D219" s="96"/>
      <c r="E219" s="96"/>
      <c r="F219" s="96"/>
      <c r="G219" s="96"/>
      <c r="H219" s="96"/>
      <c r="I219" s="97"/>
      <c r="J219" s="96"/>
      <c r="K219" s="96"/>
      <c r="L219" s="96"/>
      <c r="M219" s="96"/>
      <c r="N219" s="96"/>
    </row>
    <row r="220" spans="1:15" x14ac:dyDescent="0.45">
      <c r="A220" s="6"/>
      <c r="B220" s="97"/>
      <c r="C220" s="96"/>
      <c r="D220" s="96"/>
      <c r="E220" s="96"/>
      <c r="F220" s="96"/>
      <c r="G220" s="96"/>
      <c r="H220" s="96"/>
      <c r="I220" s="97"/>
      <c r="J220" s="96"/>
      <c r="K220" s="96"/>
      <c r="L220" s="96"/>
      <c r="M220" s="96"/>
      <c r="N220" s="96"/>
    </row>
    <row r="221" spans="1:15" x14ac:dyDescent="0.45">
      <c r="A221" s="6"/>
      <c r="B221" s="97"/>
      <c r="C221" s="96"/>
      <c r="D221" s="96"/>
      <c r="E221" s="96"/>
      <c r="F221" s="96"/>
      <c r="G221" s="96"/>
      <c r="H221" s="96"/>
      <c r="I221" s="97"/>
      <c r="J221" s="96"/>
      <c r="K221" s="96"/>
      <c r="L221" s="96"/>
      <c r="M221" s="96"/>
      <c r="N221" s="96"/>
    </row>
    <row r="222" spans="1:15" x14ac:dyDescent="0.45">
      <c r="A222" s="6"/>
      <c r="B222" s="97"/>
      <c r="C222" s="96"/>
      <c r="D222" s="96"/>
      <c r="E222" s="96"/>
      <c r="F222" s="96"/>
      <c r="G222" s="96"/>
      <c r="H222" s="96"/>
      <c r="I222" s="97"/>
      <c r="J222" s="96"/>
      <c r="K222" s="96"/>
      <c r="L222" s="96"/>
      <c r="M222" s="96"/>
      <c r="N222" s="96"/>
    </row>
    <row r="223" spans="1:15" x14ac:dyDescent="0.45">
      <c r="A223" s="6"/>
      <c r="B223" s="97"/>
      <c r="C223" s="96"/>
      <c r="D223" s="96"/>
      <c r="E223" s="96"/>
      <c r="F223" s="96"/>
      <c r="G223" s="96"/>
      <c r="H223" s="96"/>
      <c r="I223" s="97"/>
      <c r="J223" s="96"/>
      <c r="K223" s="96"/>
      <c r="L223" s="96"/>
      <c r="M223" s="96"/>
      <c r="N223" s="96"/>
    </row>
    <row r="224" spans="1:15" x14ac:dyDescent="0.45">
      <c r="A224" s="6"/>
      <c r="B224" s="97"/>
      <c r="C224" s="96"/>
      <c r="D224" s="96"/>
      <c r="E224" s="96"/>
      <c r="F224" s="96"/>
      <c r="G224" s="96"/>
      <c r="H224" s="96"/>
      <c r="I224" s="97"/>
      <c r="J224" s="96"/>
      <c r="K224" s="96"/>
      <c r="L224" s="96"/>
      <c r="M224" s="96"/>
      <c r="N224" s="96"/>
    </row>
    <row r="225" spans="1:15" x14ac:dyDescent="0.45">
      <c r="A225" s="6"/>
      <c r="B225" s="97"/>
      <c r="C225" s="96"/>
      <c r="D225" s="96"/>
      <c r="E225" s="96"/>
      <c r="F225" s="96"/>
      <c r="G225" s="96"/>
      <c r="H225" s="96"/>
      <c r="I225" s="97"/>
      <c r="J225" s="96"/>
      <c r="K225" s="96"/>
      <c r="L225" s="96"/>
      <c r="M225" s="96"/>
      <c r="N225" s="96"/>
    </row>
    <row r="226" spans="1:15" x14ac:dyDescent="0.45">
      <c r="A226" s="6"/>
      <c r="B226" s="97"/>
      <c r="C226" s="96"/>
      <c r="D226" s="96"/>
      <c r="E226" s="96"/>
      <c r="F226" s="96"/>
      <c r="G226" s="96"/>
      <c r="H226" s="96"/>
      <c r="I226" s="97"/>
      <c r="J226" s="96"/>
      <c r="K226" s="96"/>
      <c r="L226" s="96"/>
      <c r="M226" s="96"/>
      <c r="N226" s="96"/>
    </row>
    <row r="227" spans="1:15" x14ac:dyDescent="0.45">
      <c r="A227" s="6"/>
      <c r="B227" s="97"/>
      <c r="C227" s="96"/>
      <c r="D227" s="96"/>
      <c r="E227" s="96"/>
      <c r="F227" s="96"/>
      <c r="G227" s="96"/>
      <c r="H227" s="96"/>
      <c r="I227" s="97"/>
      <c r="J227" s="96"/>
      <c r="K227" s="96"/>
      <c r="L227" s="96"/>
      <c r="M227" s="96"/>
      <c r="N227" s="96"/>
    </row>
    <row r="228" spans="1:15" x14ac:dyDescent="0.45">
      <c r="A228" s="6"/>
      <c r="B228" s="97"/>
      <c r="C228" s="96"/>
      <c r="D228" s="96"/>
      <c r="E228" s="96"/>
      <c r="F228" s="96"/>
      <c r="G228" s="96"/>
      <c r="H228" s="96"/>
      <c r="I228" s="97"/>
      <c r="J228" s="96"/>
      <c r="K228" s="96"/>
      <c r="L228" s="96"/>
      <c r="M228" s="96"/>
      <c r="N228" s="96"/>
    </row>
    <row r="229" spans="1:15" x14ac:dyDescent="0.45">
      <c r="A229" s="6"/>
      <c r="B229" s="97"/>
      <c r="C229" s="96"/>
      <c r="D229" s="96"/>
      <c r="E229" s="96"/>
      <c r="F229" s="96"/>
      <c r="G229" s="96"/>
      <c r="H229" s="96"/>
      <c r="I229" s="97"/>
      <c r="J229" s="96"/>
      <c r="K229" s="96"/>
      <c r="L229" s="96"/>
      <c r="M229" s="96"/>
      <c r="N229" s="96"/>
    </row>
    <row r="230" spans="1:15" x14ac:dyDescent="0.45">
      <c r="A230" s="6"/>
      <c r="B230" s="97"/>
      <c r="C230" s="96"/>
      <c r="D230" s="96"/>
      <c r="E230" s="96"/>
      <c r="F230" s="96"/>
      <c r="G230" s="96"/>
      <c r="H230" s="96"/>
      <c r="I230" s="97"/>
      <c r="J230" s="96"/>
      <c r="K230" s="96"/>
      <c r="L230" s="96"/>
      <c r="M230" s="96"/>
      <c r="N230" s="96"/>
    </row>
    <row r="231" spans="1:15" x14ac:dyDescent="0.45">
      <c r="B231" s="97"/>
      <c r="C231" s="96"/>
      <c r="D231" s="96"/>
      <c r="E231" s="96"/>
      <c r="F231" s="96"/>
      <c r="G231" s="96"/>
      <c r="H231" s="96"/>
      <c r="I231" s="97"/>
      <c r="J231" s="96"/>
      <c r="K231" s="96"/>
      <c r="L231" s="96"/>
      <c r="M231" s="96"/>
      <c r="N231" s="96"/>
    </row>
    <row r="232" spans="1:15" x14ac:dyDescent="0.4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</row>
    <row r="233" spans="1:15" x14ac:dyDescent="0.4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</row>
    <row r="234" spans="1:15" x14ac:dyDescent="0.45">
      <c r="A234" s="6"/>
      <c r="B234" s="97"/>
      <c r="C234" s="96"/>
      <c r="D234" s="96"/>
      <c r="E234" s="96"/>
      <c r="F234" s="96"/>
      <c r="G234" s="96"/>
      <c r="H234" s="96"/>
      <c r="I234" s="97"/>
      <c r="J234" s="96"/>
      <c r="K234" s="96"/>
      <c r="L234" s="96"/>
      <c r="M234" s="96"/>
      <c r="N234" s="96"/>
    </row>
    <row r="235" spans="1:15" x14ac:dyDescent="0.45">
      <c r="A235" s="6"/>
      <c r="B235" s="97"/>
      <c r="C235" s="96"/>
      <c r="D235" s="96"/>
      <c r="E235" s="96"/>
      <c r="F235" s="96"/>
      <c r="G235" s="96"/>
      <c r="H235" s="96"/>
      <c r="I235" s="97"/>
      <c r="J235" s="96"/>
      <c r="K235" s="96"/>
      <c r="L235" s="96"/>
      <c r="M235" s="96"/>
      <c r="N235" s="96"/>
    </row>
    <row r="236" spans="1:15" x14ac:dyDescent="0.45">
      <c r="A236" s="6"/>
      <c r="B236" s="97"/>
      <c r="C236" s="96"/>
      <c r="D236" s="96"/>
      <c r="E236" s="96"/>
      <c r="F236" s="96"/>
      <c r="G236" s="96"/>
      <c r="H236" s="96"/>
      <c r="I236" s="97"/>
      <c r="J236" s="96"/>
      <c r="K236" s="96"/>
      <c r="L236" s="96"/>
      <c r="M236" s="96"/>
      <c r="N236" s="96"/>
    </row>
    <row r="237" spans="1:15" x14ac:dyDescent="0.45">
      <c r="A237" s="6"/>
      <c r="B237" s="97"/>
      <c r="C237" s="96"/>
      <c r="D237" s="96"/>
      <c r="E237" s="96"/>
      <c r="F237" s="96"/>
      <c r="G237" s="96"/>
      <c r="H237" s="96"/>
      <c r="I237" s="97"/>
      <c r="J237" s="96"/>
      <c r="K237" s="96"/>
      <c r="L237" s="96"/>
      <c r="M237" s="96"/>
      <c r="N237" s="96"/>
    </row>
    <row r="238" spans="1:15" x14ac:dyDescent="0.45">
      <c r="A238" s="6"/>
      <c r="B238" s="97"/>
      <c r="C238" s="96"/>
      <c r="D238" s="96"/>
      <c r="E238" s="96"/>
      <c r="F238" s="96"/>
      <c r="G238" s="96"/>
      <c r="H238" s="96"/>
      <c r="I238" s="97"/>
      <c r="J238" s="96"/>
      <c r="K238" s="96"/>
      <c r="L238" s="96"/>
      <c r="M238" s="96"/>
      <c r="N238" s="96"/>
    </row>
    <row r="239" spans="1:15" x14ac:dyDescent="0.45">
      <c r="A239" s="6"/>
      <c r="B239" s="97"/>
      <c r="C239" s="96"/>
      <c r="D239" s="96"/>
      <c r="E239" s="96"/>
      <c r="F239" s="96"/>
      <c r="G239" s="96"/>
      <c r="H239" s="96"/>
      <c r="I239" s="97"/>
      <c r="J239" s="96"/>
      <c r="K239" s="96"/>
      <c r="L239" s="96"/>
      <c r="M239" s="96"/>
      <c r="N239" s="96"/>
    </row>
    <row r="240" spans="1:15" x14ac:dyDescent="0.45">
      <c r="A240" s="6"/>
      <c r="B240" s="97"/>
      <c r="C240" s="96"/>
      <c r="D240" s="96"/>
      <c r="E240" s="96"/>
      <c r="F240" s="96"/>
      <c r="G240" s="96"/>
      <c r="H240" s="96"/>
      <c r="I240" s="97"/>
      <c r="J240" s="96"/>
      <c r="K240" s="96"/>
      <c r="L240" s="96"/>
      <c r="M240" s="96"/>
      <c r="N240" s="96"/>
    </row>
    <row r="241" spans="1:14" x14ac:dyDescent="0.45">
      <c r="A241" s="6"/>
      <c r="B241" s="97"/>
      <c r="C241" s="96"/>
      <c r="D241" s="96"/>
      <c r="E241" s="96"/>
      <c r="F241" s="96"/>
      <c r="G241" s="96"/>
      <c r="H241" s="96"/>
      <c r="I241" s="97"/>
      <c r="J241" s="96"/>
      <c r="K241" s="96"/>
      <c r="L241" s="96"/>
      <c r="M241" s="96"/>
      <c r="N241" s="96"/>
    </row>
    <row r="242" spans="1:14" x14ac:dyDescent="0.45">
      <c r="B242" s="97"/>
      <c r="C242" s="96"/>
      <c r="D242" s="96"/>
      <c r="E242" s="96"/>
      <c r="F242" s="96"/>
      <c r="G242" s="96"/>
      <c r="H242" s="96"/>
      <c r="I242" s="96"/>
      <c r="J242" s="96"/>
    </row>
    <row r="243" spans="1:14" x14ac:dyDescent="0.45">
      <c r="B243" s="97"/>
      <c r="C243" s="96"/>
      <c r="D243" s="96"/>
      <c r="E243" s="96"/>
      <c r="F243" s="96"/>
      <c r="G243" s="96"/>
      <c r="H243" s="96"/>
      <c r="I243" s="96"/>
      <c r="J243" s="96"/>
    </row>
    <row r="244" spans="1:14" x14ac:dyDescent="0.45">
      <c r="B244" s="97"/>
      <c r="C244" s="96"/>
      <c r="D244" s="96"/>
      <c r="E244" s="96"/>
      <c r="F244" s="96"/>
      <c r="G244" s="96"/>
      <c r="H244" s="96"/>
      <c r="I244" s="96"/>
      <c r="J244" s="96"/>
    </row>
    <row r="245" spans="1:14" x14ac:dyDescent="0.45">
      <c r="B245" s="97"/>
      <c r="C245" s="96"/>
      <c r="D245" s="96"/>
      <c r="E245" s="96"/>
      <c r="F245" s="96"/>
      <c r="G245" s="96"/>
      <c r="H245" s="96"/>
      <c r="I245" s="96"/>
      <c r="J245" s="96"/>
    </row>
    <row r="246" spans="1:14" x14ac:dyDescent="0.45">
      <c r="B246" s="97"/>
      <c r="C246" s="96"/>
      <c r="D246" s="96"/>
      <c r="E246" s="96"/>
      <c r="F246" s="96"/>
      <c r="G246" s="96"/>
      <c r="H246" s="96"/>
      <c r="I246" s="96"/>
      <c r="J246" s="96"/>
    </row>
    <row r="247" spans="1:14" x14ac:dyDescent="0.45">
      <c r="B247" s="97"/>
      <c r="C247" s="96"/>
      <c r="D247" s="96"/>
      <c r="E247" s="96"/>
      <c r="F247" s="96"/>
      <c r="G247" s="96"/>
      <c r="H247" s="96"/>
      <c r="I247" s="96"/>
      <c r="J247" s="96"/>
    </row>
    <row r="248" spans="1:14" x14ac:dyDescent="0.45">
      <c r="B248" s="97"/>
      <c r="C248" s="96"/>
      <c r="D248" s="96"/>
      <c r="E248" s="96"/>
      <c r="F248" s="96"/>
      <c r="G248" s="96"/>
      <c r="H248" s="96"/>
      <c r="I248" s="96"/>
      <c r="J248" s="96"/>
    </row>
    <row r="249" spans="1:14" x14ac:dyDescent="0.45">
      <c r="B249" s="97"/>
      <c r="C249" s="96"/>
      <c r="D249" s="96"/>
      <c r="E249" s="96"/>
      <c r="F249" s="96"/>
      <c r="G249" s="96"/>
      <c r="H249" s="96"/>
      <c r="I249" s="96"/>
      <c r="J249" s="96"/>
    </row>
    <row r="250" spans="1:14" x14ac:dyDescent="0.45">
      <c r="B250" s="97"/>
      <c r="C250" s="96"/>
      <c r="D250" s="96"/>
      <c r="E250" s="96"/>
      <c r="F250" s="96"/>
      <c r="G250" s="96"/>
      <c r="H250" s="96"/>
      <c r="I250" s="96"/>
      <c r="J250" s="96"/>
    </row>
    <row r="251" spans="1:14" x14ac:dyDescent="0.45">
      <c r="B251" s="97"/>
      <c r="C251" s="96"/>
      <c r="D251" s="96"/>
      <c r="E251" s="96"/>
      <c r="F251" s="96"/>
      <c r="G251" s="96"/>
      <c r="H251" s="96"/>
      <c r="I251" s="96"/>
      <c r="J251" s="96"/>
    </row>
    <row r="252" spans="1:14" x14ac:dyDescent="0.45">
      <c r="B252" s="97"/>
      <c r="C252" s="96"/>
      <c r="D252" s="96"/>
      <c r="E252" s="96"/>
      <c r="F252" s="96"/>
      <c r="G252" s="96"/>
      <c r="H252" s="96"/>
      <c r="I252" s="96"/>
      <c r="J252" s="96"/>
    </row>
    <row r="253" spans="1:14" x14ac:dyDescent="0.45">
      <c r="B253" s="97"/>
      <c r="C253" s="96"/>
      <c r="D253" s="96"/>
      <c r="E253" s="96"/>
      <c r="F253" s="96"/>
      <c r="G253" s="96"/>
      <c r="H253" s="96"/>
      <c r="I253" s="96"/>
      <c r="J253" s="96"/>
    </row>
    <row r="254" spans="1:14" x14ac:dyDescent="0.45">
      <c r="B254" s="97"/>
      <c r="C254" s="96"/>
      <c r="D254" s="96"/>
      <c r="E254" s="96"/>
      <c r="F254" s="96"/>
      <c r="G254" s="96"/>
      <c r="H254" s="96"/>
      <c r="I254" s="96"/>
      <c r="J254" s="96"/>
    </row>
    <row r="255" spans="1:14" x14ac:dyDescent="0.45">
      <c r="B255" s="97"/>
      <c r="C255" s="96"/>
      <c r="D255" s="96"/>
      <c r="E255" s="96"/>
      <c r="F255" s="96"/>
      <c r="G255" s="96"/>
      <c r="H255" s="96"/>
      <c r="I255" s="96"/>
      <c r="J255" s="96"/>
    </row>
    <row r="256" spans="1:14" x14ac:dyDescent="0.45">
      <c r="B256" s="97"/>
      <c r="C256" s="96"/>
      <c r="D256" s="96"/>
      <c r="E256" s="96"/>
      <c r="F256" s="96"/>
      <c r="G256" s="96"/>
      <c r="H256" s="96"/>
      <c r="I256" s="96"/>
      <c r="J256" s="96"/>
    </row>
    <row r="257" spans="2:10" x14ac:dyDescent="0.45">
      <c r="B257" s="97"/>
      <c r="C257" s="96"/>
      <c r="D257" s="96"/>
      <c r="E257" s="96"/>
      <c r="F257" s="96"/>
      <c r="G257" s="96"/>
      <c r="H257" s="96"/>
      <c r="I257" s="96"/>
      <c r="J257" s="96"/>
    </row>
    <row r="258" spans="2:10" x14ac:dyDescent="0.45">
      <c r="B258" s="97"/>
      <c r="C258" s="96"/>
      <c r="D258" s="96"/>
      <c r="E258" s="96"/>
      <c r="F258" s="96"/>
      <c r="G258" s="96"/>
      <c r="H258" s="96"/>
      <c r="I258" s="96"/>
      <c r="J258" s="96"/>
    </row>
    <row r="259" spans="2:10" x14ac:dyDescent="0.45">
      <c r="B259" s="97"/>
      <c r="C259" s="96"/>
      <c r="D259" s="96"/>
      <c r="E259" s="96"/>
      <c r="F259" s="96"/>
      <c r="G259" s="96"/>
      <c r="H259" s="96"/>
      <c r="I259" s="96"/>
      <c r="J259" s="96"/>
    </row>
    <row r="260" spans="2:10" x14ac:dyDescent="0.45">
      <c r="B260" s="97"/>
      <c r="C260" s="96"/>
      <c r="D260" s="96"/>
      <c r="E260" s="96"/>
      <c r="F260" s="96"/>
      <c r="G260" s="96"/>
      <c r="H260" s="96"/>
      <c r="I260" s="96"/>
      <c r="J260" s="96"/>
    </row>
    <row r="261" spans="2:10" x14ac:dyDescent="0.45">
      <c r="B261" s="97"/>
      <c r="C261" s="96"/>
      <c r="D261" s="96"/>
      <c r="E261" s="96"/>
      <c r="F261" s="96"/>
      <c r="G261" s="96"/>
      <c r="H261" s="96"/>
      <c r="I261" s="96"/>
      <c r="J261" s="96"/>
    </row>
    <row r="262" spans="2:10" x14ac:dyDescent="0.45">
      <c r="B262" s="97"/>
      <c r="C262" s="96"/>
      <c r="D262" s="96"/>
      <c r="E262" s="96"/>
      <c r="F262" s="96"/>
      <c r="G262" s="96"/>
      <c r="H262" s="96"/>
      <c r="I262" s="96"/>
      <c r="J262" s="96"/>
    </row>
    <row r="263" spans="2:10" x14ac:dyDescent="0.45">
      <c r="B263" s="97"/>
      <c r="C263" s="96"/>
      <c r="D263" s="96"/>
      <c r="E263" s="96"/>
      <c r="F263" s="96"/>
      <c r="G263" s="96"/>
      <c r="H263" s="96"/>
      <c r="I263" s="96"/>
      <c r="J263" s="96"/>
    </row>
    <row r="264" spans="2:10" x14ac:dyDescent="0.45">
      <c r="B264" s="97"/>
      <c r="C264" s="96"/>
      <c r="D264" s="96"/>
      <c r="E264" s="96"/>
      <c r="F264" s="96"/>
      <c r="G264" s="96"/>
      <c r="H264" s="96"/>
      <c r="I264" s="96"/>
      <c r="J264" s="96"/>
    </row>
    <row r="265" spans="2:10" x14ac:dyDescent="0.45">
      <c r="B265" s="97"/>
      <c r="C265" s="96"/>
      <c r="D265" s="96"/>
      <c r="E265" s="96"/>
      <c r="F265" s="96"/>
      <c r="G265" s="96"/>
      <c r="H265" s="96"/>
      <c r="I265" s="96"/>
      <c r="J265" s="96"/>
    </row>
    <row r="266" spans="2:10" x14ac:dyDescent="0.45">
      <c r="B266" s="97"/>
      <c r="C266" s="96"/>
      <c r="D266" s="96"/>
      <c r="E266" s="96"/>
      <c r="F266" s="96"/>
      <c r="G266" s="96"/>
      <c r="H266" s="96"/>
      <c r="I266" s="96"/>
      <c r="J266" s="96"/>
    </row>
    <row r="267" spans="2:10" x14ac:dyDescent="0.45">
      <c r="B267" s="97"/>
      <c r="C267" s="96"/>
      <c r="D267" s="96"/>
      <c r="E267" s="96"/>
      <c r="F267" s="96"/>
      <c r="G267" s="96"/>
      <c r="H267" s="96"/>
      <c r="I267" s="96"/>
      <c r="J267" s="96"/>
    </row>
    <row r="268" spans="2:10" x14ac:dyDescent="0.45">
      <c r="B268" s="97"/>
      <c r="C268" s="96"/>
      <c r="D268" s="96"/>
      <c r="E268" s="96"/>
      <c r="F268" s="96"/>
      <c r="G268" s="96"/>
      <c r="H268" s="96"/>
      <c r="I268" s="96"/>
      <c r="J268" s="96"/>
    </row>
    <row r="269" spans="2:10" x14ac:dyDescent="0.45">
      <c r="B269" s="97"/>
      <c r="C269" s="96"/>
      <c r="D269" s="96"/>
      <c r="E269" s="96"/>
      <c r="F269" s="96"/>
      <c r="G269" s="96"/>
      <c r="H269" s="96"/>
      <c r="I269" s="96"/>
      <c r="J269" s="96"/>
    </row>
    <row r="270" spans="2:10" x14ac:dyDescent="0.45">
      <c r="B270" s="97"/>
      <c r="C270" s="96"/>
      <c r="D270" s="96"/>
      <c r="E270" s="96"/>
      <c r="F270" s="96"/>
      <c r="G270" s="96"/>
      <c r="H270" s="96"/>
      <c r="I270" s="96"/>
      <c r="J270" s="96"/>
    </row>
    <row r="271" spans="2:10" x14ac:dyDescent="0.45">
      <c r="B271" s="97"/>
      <c r="C271" s="96"/>
      <c r="D271" s="96"/>
      <c r="E271" s="96"/>
      <c r="F271" s="96"/>
      <c r="G271" s="96"/>
      <c r="H271" s="96"/>
      <c r="I271" s="96"/>
      <c r="J271" s="96"/>
    </row>
    <row r="272" spans="2:10" x14ac:dyDescent="0.45">
      <c r="B272" s="97"/>
      <c r="C272" s="96"/>
      <c r="D272" s="96"/>
      <c r="E272" s="96"/>
      <c r="F272" s="96"/>
      <c r="G272" s="96"/>
      <c r="H272" s="96"/>
      <c r="I272" s="96"/>
      <c r="J272" s="96"/>
    </row>
    <row r="273" spans="2:10" x14ac:dyDescent="0.45">
      <c r="B273" s="97"/>
      <c r="C273" s="96"/>
      <c r="D273" s="96"/>
      <c r="E273" s="96"/>
      <c r="F273" s="96"/>
      <c r="G273" s="96"/>
      <c r="H273" s="96"/>
      <c r="I273" s="96"/>
      <c r="J273" s="96"/>
    </row>
    <row r="274" spans="2:10" x14ac:dyDescent="0.45">
      <c r="B274" s="97"/>
      <c r="C274" s="96"/>
      <c r="D274" s="96"/>
      <c r="E274" s="96"/>
      <c r="F274" s="96"/>
      <c r="G274" s="96"/>
      <c r="H274" s="96"/>
      <c r="I274" s="96"/>
      <c r="J274" s="96"/>
    </row>
    <row r="275" spans="2:10" x14ac:dyDescent="0.45">
      <c r="B275" s="97"/>
      <c r="C275" s="96"/>
      <c r="D275" s="96"/>
      <c r="E275" s="96"/>
      <c r="F275" s="96"/>
      <c r="G275" s="96"/>
      <c r="H275" s="96"/>
      <c r="I275" s="96"/>
      <c r="J275" s="96"/>
    </row>
    <row r="276" spans="2:10" x14ac:dyDescent="0.45">
      <c r="B276" s="97"/>
      <c r="C276" s="96"/>
      <c r="D276" s="96"/>
      <c r="E276" s="96"/>
      <c r="F276" s="96"/>
      <c r="G276" s="96"/>
      <c r="H276" s="96"/>
      <c r="I276" s="96"/>
      <c r="J276" s="96"/>
    </row>
    <row r="277" spans="2:10" x14ac:dyDescent="0.45">
      <c r="B277" s="97"/>
      <c r="C277" s="96"/>
      <c r="D277" s="96"/>
      <c r="E277" s="96"/>
      <c r="F277" s="96"/>
      <c r="G277" s="96"/>
      <c r="H277" s="96"/>
      <c r="I277" s="96"/>
      <c r="J277" s="96"/>
    </row>
    <row r="278" spans="2:10" x14ac:dyDescent="0.45">
      <c r="B278" s="97"/>
      <c r="C278" s="96"/>
      <c r="D278" s="96"/>
      <c r="E278" s="96"/>
      <c r="F278" s="96"/>
      <c r="G278" s="96"/>
      <c r="H278" s="96"/>
      <c r="I278" s="96"/>
      <c r="J278" s="96"/>
    </row>
    <row r="279" spans="2:10" x14ac:dyDescent="0.45">
      <c r="B279" s="97"/>
      <c r="C279" s="96"/>
      <c r="D279" s="96"/>
      <c r="E279" s="96"/>
      <c r="F279" s="96"/>
      <c r="G279" s="96"/>
      <c r="H279" s="96"/>
      <c r="I279" s="96"/>
      <c r="J279" s="96"/>
    </row>
    <row r="280" spans="2:10" x14ac:dyDescent="0.45">
      <c r="B280" s="97"/>
      <c r="C280" s="96"/>
      <c r="D280" s="96"/>
      <c r="E280" s="96"/>
      <c r="F280" s="96"/>
      <c r="G280" s="96"/>
      <c r="H280" s="96"/>
      <c r="I280" s="96"/>
      <c r="J280" s="96"/>
    </row>
    <row r="281" spans="2:10" x14ac:dyDescent="0.45">
      <c r="B281" s="97"/>
      <c r="C281" s="96"/>
      <c r="D281" s="96"/>
      <c r="E281" s="96"/>
      <c r="F281" s="96"/>
      <c r="G281" s="96"/>
      <c r="H281" s="96"/>
      <c r="I281" s="96"/>
      <c r="J281" s="96"/>
    </row>
    <row r="282" spans="2:10" x14ac:dyDescent="0.45">
      <c r="B282" s="97"/>
      <c r="C282" s="96"/>
      <c r="D282" s="96"/>
      <c r="E282" s="96"/>
      <c r="F282" s="96"/>
      <c r="G282" s="96"/>
      <c r="H282" s="96"/>
      <c r="I282" s="96"/>
      <c r="J282" s="96"/>
    </row>
    <row r="283" spans="2:10" x14ac:dyDescent="0.45">
      <c r="B283" s="97"/>
      <c r="C283" s="96"/>
      <c r="D283" s="96"/>
      <c r="E283" s="96"/>
      <c r="F283" s="96"/>
      <c r="G283" s="96"/>
      <c r="H283" s="96"/>
      <c r="I283" s="96"/>
      <c r="J283" s="96"/>
    </row>
    <row r="284" spans="2:10" x14ac:dyDescent="0.45">
      <c r="B284" s="97"/>
      <c r="C284" s="96"/>
      <c r="D284" s="96"/>
      <c r="E284" s="96"/>
      <c r="F284" s="96"/>
      <c r="G284" s="96"/>
      <c r="H284" s="96"/>
      <c r="I284" s="96"/>
      <c r="J284" s="96"/>
    </row>
    <row r="285" spans="2:10" x14ac:dyDescent="0.45">
      <c r="B285" s="97"/>
      <c r="C285" s="96"/>
      <c r="D285" s="96"/>
      <c r="E285" s="96"/>
      <c r="F285" s="96"/>
      <c r="G285" s="96"/>
      <c r="H285" s="96"/>
      <c r="I285" s="96"/>
      <c r="J285" s="96"/>
    </row>
    <row r="286" spans="2:10" x14ac:dyDescent="0.45">
      <c r="B286" s="97"/>
      <c r="C286" s="96"/>
      <c r="D286" s="96"/>
      <c r="E286" s="96"/>
      <c r="F286" s="96"/>
      <c r="G286" s="96"/>
      <c r="H286" s="96"/>
      <c r="I286" s="96"/>
      <c r="J286" s="96"/>
    </row>
    <row r="287" spans="2:10" x14ac:dyDescent="0.45">
      <c r="B287" s="97"/>
      <c r="C287" s="96"/>
      <c r="D287" s="96"/>
      <c r="E287" s="96"/>
      <c r="F287" s="96"/>
      <c r="G287" s="96"/>
      <c r="H287" s="96"/>
      <c r="I287" s="96"/>
      <c r="J287" s="96"/>
    </row>
    <row r="288" spans="2:10" x14ac:dyDescent="0.45">
      <c r="B288" s="97"/>
      <c r="C288" s="96"/>
      <c r="D288" s="96"/>
      <c r="E288" s="96"/>
      <c r="F288" s="96"/>
      <c r="G288" s="96"/>
      <c r="H288" s="96"/>
      <c r="I288" s="96"/>
      <c r="J288" s="96"/>
    </row>
    <row r="289" spans="2:10" x14ac:dyDescent="0.45">
      <c r="B289" s="97"/>
      <c r="C289" s="96"/>
      <c r="D289" s="96"/>
      <c r="E289" s="96"/>
      <c r="F289" s="96"/>
      <c r="G289" s="96"/>
      <c r="H289" s="96"/>
      <c r="I289" s="96"/>
      <c r="J289" s="96"/>
    </row>
    <row r="290" spans="2:10" x14ac:dyDescent="0.45">
      <c r="B290" s="97"/>
      <c r="C290" s="96"/>
      <c r="D290" s="96"/>
      <c r="E290" s="96"/>
      <c r="F290" s="96"/>
      <c r="G290" s="96"/>
      <c r="H290" s="96"/>
      <c r="I290" s="96"/>
      <c r="J290" s="96"/>
    </row>
    <row r="291" spans="2:10" x14ac:dyDescent="0.45">
      <c r="B291" s="97"/>
      <c r="C291" s="96"/>
      <c r="D291" s="96"/>
      <c r="E291" s="96"/>
      <c r="F291" s="96"/>
      <c r="G291" s="96"/>
      <c r="H291" s="96"/>
      <c r="I291" s="96"/>
      <c r="J291" s="96"/>
    </row>
    <row r="292" spans="2:10" x14ac:dyDescent="0.45">
      <c r="B292" s="97"/>
      <c r="C292" s="96"/>
      <c r="D292" s="96"/>
      <c r="E292" s="96"/>
      <c r="F292" s="96"/>
      <c r="G292" s="96"/>
      <c r="H292" s="96"/>
      <c r="I292" s="96"/>
      <c r="J292" s="96"/>
    </row>
    <row r="293" spans="2:10" x14ac:dyDescent="0.45">
      <c r="B293" s="97"/>
      <c r="C293" s="96"/>
      <c r="D293" s="96"/>
      <c r="E293" s="96"/>
      <c r="F293" s="96"/>
      <c r="G293" s="96"/>
      <c r="H293" s="96"/>
      <c r="I293" s="96"/>
      <c r="J293" s="96"/>
    </row>
    <row r="294" spans="2:10" x14ac:dyDescent="0.45">
      <c r="B294" s="97"/>
      <c r="C294" s="96"/>
      <c r="D294" s="96"/>
      <c r="E294" s="96"/>
      <c r="F294" s="96"/>
      <c r="G294" s="96"/>
      <c r="H294" s="96"/>
      <c r="I294" s="96"/>
      <c r="J294" s="96"/>
    </row>
    <row r="295" spans="2:10" x14ac:dyDescent="0.45">
      <c r="B295" s="97"/>
      <c r="C295" s="96"/>
      <c r="D295" s="96"/>
      <c r="E295" s="96"/>
      <c r="F295" s="96"/>
      <c r="G295" s="96"/>
      <c r="H295" s="96"/>
      <c r="I295" s="96"/>
      <c r="J295" s="96"/>
    </row>
    <row r="296" spans="2:10" x14ac:dyDescent="0.45">
      <c r="B296" s="97"/>
      <c r="C296" s="96"/>
      <c r="D296" s="96"/>
      <c r="E296" s="96"/>
      <c r="F296" s="96"/>
      <c r="G296" s="96"/>
      <c r="H296" s="96"/>
      <c r="I296" s="96"/>
      <c r="J296" s="96"/>
    </row>
    <row r="297" spans="2:10" x14ac:dyDescent="0.45">
      <c r="B297" s="97"/>
      <c r="C297" s="96"/>
      <c r="D297" s="96"/>
      <c r="E297" s="96"/>
      <c r="F297" s="96"/>
      <c r="G297" s="96"/>
      <c r="H297" s="96"/>
      <c r="I297" s="96"/>
      <c r="J297" s="96"/>
    </row>
    <row r="298" spans="2:10" x14ac:dyDescent="0.45">
      <c r="B298" s="97"/>
      <c r="C298" s="96"/>
      <c r="D298" s="96"/>
      <c r="E298" s="96"/>
      <c r="F298" s="96"/>
      <c r="G298" s="96"/>
      <c r="H298" s="96"/>
      <c r="I298" s="96"/>
      <c r="J298" s="96"/>
    </row>
    <row r="299" spans="2:10" x14ac:dyDescent="0.45">
      <c r="B299" s="97"/>
      <c r="C299" s="96"/>
      <c r="D299" s="96"/>
      <c r="E299" s="96"/>
      <c r="F299" s="96"/>
      <c r="G299" s="96"/>
      <c r="H299" s="96"/>
      <c r="I299" s="96"/>
      <c r="J299" s="96"/>
    </row>
    <row r="300" spans="2:10" x14ac:dyDescent="0.45">
      <c r="B300" s="97"/>
      <c r="C300" s="96"/>
      <c r="D300" s="96"/>
      <c r="E300" s="96"/>
      <c r="F300" s="96"/>
      <c r="G300" s="96"/>
      <c r="H300" s="96"/>
      <c r="I300" s="96"/>
      <c r="J300" s="96"/>
    </row>
    <row r="301" spans="2:10" x14ac:dyDescent="0.45">
      <c r="B301" s="97"/>
      <c r="C301" s="96"/>
      <c r="D301" s="96"/>
      <c r="E301" s="96"/>
      <c r="F301" s="96"/>
      <c r="G301" s="96"/>
      <c r="H301" s="96"/>
      <c r="I301" s="96"/>
      <c r="J301" s="96"/>
    </row>
    <row r="302" spans="2:10" x14ac:dyDescent="0.45">
      <c r="B302" s="97"/>
      <c r="C302" s="96"/>
      <c r="D302" s="96"/>
      <c r="E302" s="96"/>
      <c r="F302" s="96"/>
      <c r="G302" s="96"/>
      <c r="H302" s="96"/>
      <c r="I302" s="96"/>
      <c r="J302" s="96"/>
    </row>
    <row r="303" spans="2:10" x14ac:dyDescent="0.45">
      <c r="B303" s="97"/>
      <c r="C303" s="96"/>
      <c r="D303" s="96"/>
      <c r="E303" s="96"/>
      <c r="F303" s="96"/>
      <c r="G303" s="96"/>
      <c r="H303" s="96"/>
      <c r="I303" s="96"/>
      <c r="J303" s="96"/>
    </row>
    <row r="304" spans="2:10" x14ac:dyDescent="0.45">
      <c r="B304" s="97"/>
      <c r="C304" s="96"/>
      <c r="D304" s="96"/>
      <c r="E304" s="96"/>
      <c r="F304" s="96"/>
      <c r="G304" s="96"/>
      <c r="H304" s="96"/>
      <c r="I304" s="96"/>
      <c r="J304" s="96"/>
    </row>
    <row r="305" spans="2:10" x14ac:dyDescent="0.45">
      <c r="B305" s="97"/>
      <c r="C305" s="96"/>
      <c r="D305" s="96"/>
      <c r="E305" s="96"/>
      <c r="F305" s="96"/>
      <c r="G305" s="96"/>
      <c r="H305" s="96"/>
      <c r="I305" s="96"/>
      <c r="J305" s="96"/>
    </row>
    <row r="306" spans="2:10" x14ac:dyDescent="0.45">
      <c r="B306" s="97"/>
      <c r="C306" s="96"/>
      <c r="D306" s="96"/>
      <c r="E306" s="96"/>
      <c r="F306" s="96"/>
      <c r="G306" s="96"/>
      <c r="H306" s="96"/>
      <c r="I306" s="96"/>
      <c r="J306" s="96"/>
    </row>
    <row r="307" spans="2:10" x14ac:dyDescent="0.45">
      <c r="B307" s="97"/>
      <c r="C307" s="96"/>
      <c r="D307" s="96"/>
      <c r="E307" s="96"/>
      <c r="F307" s="96"/>
      <c r="G307" s="96"/>
      <c r="H307" s="96"/>
      <c r="I307" s="96"/>
      <c r="J307" s="96"/>
    </row>
    <row r="308" spans="2:10" x14ac:dyDescent="0.45">
      <c r="B308" s="97"/>
      <c r="C308" s="96"/>
      <c r="D308" s="96"/>
      <c r="E308" s="96"/>
      <c r="F308" s="96"/>
      <c r="G308" s="96"/>
      <c r="H308" s="96"/>
      <c r="I308" s="96"/>
      <c r="J308" s="96"/>
    </row>
    <row r="309" spans="2:10" x14ac:dyDescent="0.45">
      <c r="B309" s="97"/>
      <c r="C309" s="96"/>
      <c r="D309" s="96"/>
      <c r="E309" s="96"/>
      <c r="F309" s="96"/>
      <c r="G309" s="96"/>
      <c r="H309" s="96"/>
      <c r="I309" s="96"/>
      <c r="J309" s="96"/>
    </row>
    <row r="310" spans="2:10" x14ac:dyDescent="0.45">
      <c r="B310" s="97"/>
      <c r="C310" s="96"/>
      <c r="D310" s="96"/>
      <c r="E310" s="96"/>
      <c r="F310" s="96"/>
      <c r="G310" s="96"/>
      <c r="H310" s="96"/>
      <c r="I310" s="96"/>
      <c r="J310" s="96"/>
    </row>
    <row r="311" spans="2:10" x14ac:dyDescent="0.45">
      <c r="B311" s="97"/>
      <c r="C311" s="96"/>
      <c r="D311" s="96"/>
      <c r="E311" s="96"/>
      <c r="F311" s="96"/>
      <c r="G311" s="96"/>
      <c r="H311" s="96"/>
      <c r="I311" s="96"/>
      <c r="J311" s="96"/>
    </row>
    <row r="312" spans="2:10" x14ac:dyDescent="0.45">
      <c r="B312" s="97"/>
      <c r="C312" s="96"/>
      <c r="D312" s="96"/>
      <c r="E312" s="96"/>
      <c r="F312" s="96"/>
      <c r="G312" s="96"/>
      <c r="H312" s="96"/>
      <c r="I312" s="96"/>
      <c r="J312" s="96"/>
    </row>
    <row r="313" spans="2:10" x14ac:dyDescent="0.45">
      <c r="B313" s="97"/>
      <c r="C313" s="96"/>
      <c r="D313" s="96"/>
      <c r="E313" s="96"/>
      <c r="F313" s="96"/>
      <c r="G313" s="96"/>
      <c r="H313" s="96"/>
      <c r="I313" s="96"/>
      <c r="J313" s="96"/>
    </row>
    <row r="314" spans="2:10" x14ac:dyDescent="0.45">
      <c r="B314" s="97"/>
      <c r="C314" s="96"/>
      <c r="D314" s="96"/>
      <c r="E314" s="96"/>
      <c r="F314" s="96"/>
      <c r="G314" s="96"/>
      <c r="H314" s="96"/>
      <c r="I314" s="96"/>
      <c r="J314" s="96"/>
    </row>
    <row r="315" spans="2:10" x14ac:dyDescent="0.45">
      <c r="B315" s="97"/>
      <c r="C315" s="96"/>
      <c r="D315" s="96"/>
      <c r="E315" s="96"/>
      <c r="F315" s="96"/>
      <c r="G315" s="96"/>
      <c r="H315" s="96"/>
      <c r="I315" s="96"/>
      <c r="J315" s="96"/>
    </row>
    <row r="316" spans="2:10" x14ac:dyDescent="0.45">
      <c r="B316" s="97"/>
      <c r="C316" s="96"/>
      <c r="D316" s="96"/>
      <c r="E316" s="96"/>
      <c r="F316" s="96"/>
      <c r="G316" s="96"/>
      <c r="H316" s="96"/>
      <c r="I316" s="96"/>
      <c r="J316" s="96"/>
    </row>
    <row r="317" spans="2:10" x14ac:dyDescent="0.45">
      <c r="B317" s="97"/>
      <c r="C317" s="96"/>
      <c r="D317" s="96"/>
      <c r="E317" s="96"/>
      <c r="F317" s="96"/>
      <c r="G317" s="96"/>
      <c r="H317" s="96"/>
      <c r="I317" s="96"/>
      <c r="J317" s="96"/>
    </row>
    <row r="318" spans="2:10" x14ac:dyDescent="0.45">
      <c r="B318" s="97"/>
      <c r="C318" s="96"/>
      <c r="D318" s="96"/>
      <c r="E318" s="96"/>
      <c r="F318" s="96"/>
      <c r="G318" s="96"/>
      <c r="H318" s="96"/>
      <c r="I318" s="96"/>
      <c r="J318" s="96"/>
    </row>
    <row r="319" spans="2:10" x14ac:dyDescent="0.45">
      <c r="B319" s="97"/>
      <c r="C319" s="96"/>
      <c r="D319" s="96"/>
      <c r="E319" s="96"/>
      <c r="F319" s="96"/>
      <c r="G319" s="96"/>
      <c r="H319" s="96"/>
      <c r="I319" s="96"/>
      <c r="J319" s="96"/>
    </row>
    <row r="320" spans="2:10" x14ac:dyDescent="0.45">
      <c r="B320" s="97"/>
      <c r="C320" s="96"/>
      <c r="D320" s="96"/>
      <c r="E320" s="96"/>
      <c r="F320" s="96"/>
      <c r="G320" s="96"/>
      <c r="H320" s="96"/>
      <c r="I320" s="96"/>
      <c r="J320" s="96"/>
    </row>
    <row r="321" spans="2:10" x14ac:dyDescent="0.45">
      <c r="B321" s="97"/>
      <c r="C321" s="96"/>
      <c r="D321" s="96"/>
      <c r="E321" s="96"/>
      <c r="F321" s="96"/>
      <c r="G321" s="96"/>
      <c r="H321" s="96"/>
      <c r="I321" s="96"/>
      <c r="J321" s="96"/>
    </row>
    <row r="322" spans="2:10" x14ac:dyDescent="0.45">
      <c r="B322" s="97"/>
      <c r="C322" s="96"/>
      <c r="D322" s="96"/>
      <c r="E322" s="96"/>
      <c r="F322" s="96"/>
      <c r="G322" s="96"/>
      <c r="H322" s="96"/>
      <c r="I322" s="96"/>
      <c r="J322" s="96"/>
    </row>
    <row r="323" spans="2:10" x14ac:dyDescent="0.45">
      <c r="B323" s="97"/>
      <c r="C323" s="96"/>
      <c r="D323" s="96"/>
      <c r="E323" s="96"/>
      <c r="F323" s="96"/>
      <c r="G323" s="96"/>
      <c r="H323" s="96"/>
      <c r="I323" s="96"/>
      <c r="J323" s="96"/>
    </row>
    <row r="324" spans="2:10" x14ac:dyDescent="0.45">
      <c r="B324" s="97"/>
      <c r="C324" s="96"/>
      <c r="D324" s="96"/>
      <c r="E324" s="96"/>
      <c r="F324" s="96"/>
      <c r="G324" s="96"/>
      <c r="H324" s="96"/>
      <c r="I324" s="96"/>
      <c r="J324" s="96"/>
    </row>
    <row r="325" spans="2:10" x14ac:dyDescent="0.45">
      <c r="B325" s="97"/>
      <c r="C325" s="96"/>
      <c r="D325" s="96"/>
      <c r="E325" s="96"/>
      <c r="F325" s="96"/>
      <c r="G325" s="96"/>
      <c r="H325" s="96"/>
      <c r="I325" s="96"/>
      <c r="J325" s="96"/>
    </row>
    <row r="326" spans="2:10" x14ac:dyDescent="0.45">
      <c r="B326" s="97"/>
      <c r="C326" s="96"/>
      <c r="D326" s="96"/>
      <c r="E326" s="96"/>
      <c r="F326" s="96"/>
      <c r="G326" s="96"/>
      <c r="H326" s="96"/>
      <c r="I326" s="96"/>
      <c r="J326" s="96"/>
    </row>
    <row r="327" spans="2:10" x14ac:dyDescent="0.45">
      <c r="B327" s="97"/>
      <c r="C327" s="96"/>
      <c r="D327" s="96"/>
      <c r="E327" s="96"/>
      <c r="F327" s="96"/>
      <c r="G327" s="96"/>
      <c r="H327" s="96"/>
      <c r="I327" s="96"/>
      <c r="J327" s="96"/>
    </row>
    <row r="328" spans="2:10" x14ac:dyDescent="0.45">
      <c r="B328" s="97"/>
      <c r="C328" s="96"/>
      <c r="D328" s="96"/>
      <c r="E328" s="96"/>
      <c r="F328" s="96"/>
      <c r="G328" s="96"/>
      <c r="H328" s="96"/>
      <c r="I328" s="96"/>
      <c r="J328" s="96"/>
    </row>
    <row r="329" spans="2:10" x14ac:dyDescent="0.45">
      <c r="B329" s="97"/>
      <c r="C329" s="96"/>
      <c r="D329" s="96"/>
      <c r="E329" s="96"/>
      <c r="F329" s="96"/>
      <c r="G329" s="96"/>
      <c r="H329" s="96"/>
      <c r="I329" s="96"/>
      <c r="J329" s="96"/>
    </row>
    <row r="330" spans="2:10" x14ac:dyDescent="0.45">
      <c r="B330" s="97"/>
      <c r="C330" s="96"/>
      <c r="D330" s="96"/>
      <c r="E330" s="96"/>
      <c r="F330" s="96"/>
      <c r="G330" s="96"/>
      <c r="H330" s="96"/>
      <c r="I330" s="96"/>
      <c r="J330" s="96"/>
    </row>
    <row r="331" spans="2:10" x14ac:dyDescent="0.45">
      <c r="B331" s="97"/>
      <c r="C331" s="96"/>
      <c r="D331" s="96"/>
      <c r="E331" s="96"/>
      <c r="F331" s="96"/>
      <c r="G331" s="96"/>
      <c r="H331" s="96"/>
      <c r="I331" s="96"/>
      <c r="J331" s="96"/>
    </row>
    <row r="332" spans="2:10" x14ac:dyDescent="0.45">
      <c r="B332" s="97"/>
      <c r="C332" s="96"/>
      <c r="D332" s="96"/>
      <c r="E332" s="96"/>
      <c r="F332" s="96"/>
      <c r="G332" s="96"/>
      <c r="H332" s="96"/>
      <c r="I332" s="96"/>
      <c r="J332" s="96"/>
    </row>
    <row r="333" spans="2:10" x14ac:dyDescent="0.45">
      <c r="B333" s="97"/>
      <c r="C333" s="96"/>
      <c r="D333" s="96"/>
      <c r="E333" s="96"/>
      <c r="F333" s="96"/>
      <c r="G333" s="96"/>
      <c r="H333" s="96"/>
      <c r="I333" s="96"/>
      <c r="J333" s="96"/>
    </row>
    <row r="334" spans="2:10" x14ac:dyDescent="0.45">
      <c r="B334" s="97"/>
      <c r="C334" s="96"/>
      <c r="D334" s="96"/>
      <c r="E334" s="96"/>
      <c r="F334" s="96"/>
      <c r="G334" s="96"/>
      <c r="H334" s="96"/>
      <c r="I334" s="96"/>
      <c r="J334" s="96"/>
    </row>
    <row r="335" spans="2:10" x14ac:dyDescent="0.45">
      <c r="B335" s="97"/>
      <c r="C335" s="96"/>
      <c r="D335" s="96"/>
      <c r="E335" s="96"/>
      <c r="F335" s="96"/>
      <c r="G335" s="96"/>
      <c r="H335" s="96"/>
      <c r="I335" s="96"/>
      <c r="J335" s="96"/>
    </row>
    <row r="336" spans="2:10" x14ac:dyDescent="0.45">
      <c r="B336" s="97"/>
      <c r="C336" s="96"/>
      <c r="D336" s="96"/>
      <c r="E336" s="96"/>
      <c r="F336" s="96"/>
      <c r="G336" s="96"/>
      <c r="H336" s="96"/>
      <c r="I336" s="96"/>
      <c r="J336" s="96"/>
    </row>
    <row r="337" spans="2:10" x14ac:dyDescent="0.45">
      <c r="B337" s="97"/>
      <c r="C337" s="96"/>
      <c r="D337" s="96"/>
      <c r="E337" s="96"/>
      <c r="F337" s="96"/>
      <c r="G337" s="96"/>
      <c r="H337" s="96"/>
      <c r="I337" s="96"/>
      <c r="J337" s="96"/>
    </row>
    <row r="338" spans="2:10" x14ac:dyDescent="0.45">
      <c r="B338" s="97"/>
      <c r="C338" s="96"/>
      <c r="D338" s="96"/>
      <c r="E338" s="96"/>
      <c r="F338" s="96"/>
      <c r="G338" s="96"/>
      <c r="H338" s="96"/>
      <c r="I338" s="96"/>
      <c r="J338" s="96"/>
    </row>
    <row r="339" spans="2:10" x14ac:dyDescent="0.45">
      <c r="B339" s="97"/>
      <c r="C339" s="96"/>
      <c r="D339" s="96"/>
      <c r="E339" s="96"/>
      <c r="F339" s="96"/>
      <c r="G339" s="96"/>
      <c r="H339" s="96"/>
      <c r="I339" s="96"/>
      <c r="J339" s="96"/>
    </row>
    <row r="340" spans="2:10" x14ac:dyDescent="0.45">
      <c r="B340" s="97"/>
      <c r="C340" s="96"/>
      <c r="D340" s="96"/>
      <c r="E340" s="96"/>
      <c r="F340" s="96"/>
      <c r="G340" s="96"/>
      <c r="H340" s="96"/>
      <c r="I340" s="96"/>
      <c r="J340" s="96"/>
    </row>
    <row r="341" spans="2:10" x14ac:dyDescent="0.45">
      <c r="B341" s="97"/>
      <c r="C341" s="96"/>
      <c r="D341" s="96"/>
      <c r="E341" s="96"/>
      <c r="F341" s="96"/>
      <c r="G341" s="96"/>
      <c r="H341" s="96"/>
      <c r="I341" s="96"/>
      <c r="J341" s="96"/>
    </row>
    <row r="342" spans="2:10" x14ac:dyDescent="0.45">
      <c r="B342" s="97"/>
      <c r="C342" s="96"/>
      <c r="D342" s="96"/>
      <c r="E342" s="96"/>
      <c r="F342" s="96"/>
      <c r="G342" s="96"/>
      <c r="H342" s="96"/>
      <c r="I342" s="96"/>
      <c r="J342" s="96"/>
    </row>
    <row r="343" spans="2:10" x14ac:dyDescent="0.45">
      <c r="B343" s="97"/>
      <c r="C343" s="96"/>
      <c r="D343" s="96"/>
      <c r="E343" s="96"/>
      <c r="F343" s="96"/>
      <c r="G343" s="96"/>
      <c r="H343" s="96"/>
      <c r="I343" s="96"/>
      <c r="J343" s="96"/>
    </row>
    <row r="344" spans="2:10" x14ac:dyDescent="0.45">
      <c r="B344" s="97"/>
      <c r="C344" s="96"/>
      <c r="D344" s="96"/>
      <c r="E344" s="96"/>
      <c r="F344" s="96"/>
      <c r="G344" s="96"/>
      <c r="H344" s="96"/>
      <c r="I344" s="96"/>
      <c r="J344" s="96"/>
    </row>
    <row r="345" spans="2:10" x14ac:dyDescent="0.45">
      <c r="B345" s="97"/>
      <c r="C345" s="96"/>
      <c r="D345" s="96"/>
      <c r="E345" s="96"/>
      <c r="F345" s="96"/>
      <c r="G345" s="96"/>
      <c r="H345" s="96"/>
      <c r="I345" s="96"/>
      <c r="J345" s="96"/>
    </row>
    <row r="346" spans="2:10" x14ac:dyDescent="0.45">
      <c r="B346" s="97"/>
      <c r="C346" s="96"/>
      <c r="D346" s="96"/>
      <c r="E346" s="96"/>
      <c r="F346" s="96"/>
      <c r="G346" s="96"/>
      <c r="H346" s="96"/>
      <c r="I346" s="96"/>
      <c r="J346" s="96"/>
    </row>
    <row r="347" spans="2:10" x14ac:dyDescent="0.45">
      <c r="B347" s="97"/>
      <c r="C347" s="96"/>
      <c r="D347" s="96"/>
      <c r="E347" s="96"/>
      <c r="F347" s="96"/>
      <c r="G347" s="96"/>
      <c r="H347" s="96"/>
      <c r="I347" s="96"/>
      <c r="J347" s="96"/>
    </row>
    <row r="348" spans="2:10" x14ac:dyDescent="0.45">
      <c r="B348" s="97"/>
      <c r="C348" s="96"/>
      <c r="D348" s="96"/>
      <c r="E348" s="96"/>
      <c r="F348" s="96"/>
      <c r="G348" s="96"/>
      <c r="H348" s="96"/>
      <c r="I348" s="96"/>
      <c r="J348" s="96"/>
    </row>
    <row r="349" spans="2:10" x14ac:dyDescent="0.45">
      <c r="B349" s="97"/>
      <c r="C349" s="96"/>
      <c r="D349" s="96"/>
      <c r="E349" s="96"/>
      <c r="F349" s="96"/>
      <c r="G349" s="96"/>
      <c r="H349" s="96"/>
      <c r="I349" s="96"/>
      <c r="J349" s="96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5"/>
  <sheetViews>
    <sheetView zoomScale="40" zoomScaleNormal="40" zoomScalePageLayoutView="75" workbookViewId="0">
      <selection activeCell="W13" sqref="W13"/>
    </sheetView>
  </sheetViews>
  <sheetFormatPr baseColWidth="10" defaultRowHeight="14.25" x14ac:dyDescent="0.45"/>
  <cols>
    <col min="2" max="13" width="7.1328125" bestFit="1" customWidth="1"/>
    <col min="14" max="14" width="10.73046875" bestFit="1" customWidth="1"/>
    <col min="15" max="15" width="9.265625" bestFit="1" customWidth="1"/>
    <col min="16" max="16" width="13.46484375" bestFit="1" customWidth="1"/>
    <col min="17" max="21" width="12.53125" bestFit="1" customWidth="1"/>
    <col min="22" max="25" width="12.796875" bestFit="1" customWidth="1"/>
    <col min="26" max="26" width="12.53125" bestFit="1" customWidth="1"/>
    <col min="27" max="27" width="12.796875" bestFit="1" customWidth="1"/>
    <col min="28" max="28" width="10.86328125" style="6"/>
    <col min="29" max="29" width="10.9296875" style="6" bestFit="1" customWidth="1"/>
    <col min="30" max="30" width="13.19921875" bestFit="1" customWidth="1"/>
    <col min="31" max="31" width="14.9296875" bestFit="1" customWidth="1"/>
    <col min="32" max="34" width="15.33203125" bestFit="1" customWidth="1"/>
    <col min="35" max="35" width="14.9296875" bestFit="1" customWidth="1"/>
    <col min="36" max="36" width="15.33203125" bestFit="1" customWidth="1"/>
    <col min="37" max="42" width="12.53125" bestFit="1" customWidth="1"/>
    <col min="44" max="45" width="10.73046875" bestFit="1" customWidth="1"/>
  </cols>
  <sheetData>
    <row r="1" spans="1:42" x14ac:dyDescent="0.45">
      <c r="A1" t="s">
        <v>10</v>
      </c>
      <c r="AC1"/>
    </row>
    <row r="2" spans="1:42" x14ac:dyDescent="0.45">
      <c r="A2" t="s">
        <v>0</v>
      </c>
      <c r="B2">
        <v>560</v>
      </c>
      <c r="C2" t="s">
        <v>1</v>
      </c>
      <c r="AC2"/>
      <c r="AD2" t="s">
        <v>28</v>
      </c>
    </row>
    <row r="3" spans="1:42" x14ac:dyDescent="0.45">
      <c r="C3">
        <f>Co!P3</f>
        <v>0.1</v>
      </c>
      <c r="D3">
        <f>Co!Q3</f>
        <v>1</v>
      </c>
      <c r="E3">
        <f>Co!R3</f>
        <v>5</v>
      </c>
      <c r="F3">
        <f>Co!S3</f>
        <v>10</v>
      </c>
      <c r="G3">
        <f>Co!T3</f>
        <v>20</v>
      </c>
      <c r="H3" t="str">
        <f>Co!U3</f>
        <v>Control</v>
      </c>
      <c r="I3">
        <f>Co!V3</f>
        <v>0.1</v>
      </c>
      <c r="J3">
        <f>Co!W3</f>
        <v>1</v>
      </c>
      <c r="K3">
        <f>Co!X3</f>
        <v>5</v>
      </c>
      <c r="L3">
        <f>Co!Y3</f>
        <v>10</v>
      </c>
      <c r="M3">
        <f>Co!Z3</f>
        <v>20</v>
      </c>
      <c r="N3" t="str">
        <f>Co!AA3</f>
        <v>Control</v>
      </c>
      <c r="P3" s="54">
        <f>C3</f>
        <v>0.1</v>
      </c>
      <c r="Q3" s="54">
        <f t="shared" ref="Q3:X3" si="0">D3</f>
        <v>1</v>
      </c>
      <c r="R3" s="54">
        <f t="shared" si="0"/>
        <v>5</v>
      </c>
      <c r="S3" s="54">
        <f t="shared" si="0"/>
        <v>10</v>
      </c>
      <c r="T3" s="54">
        <f t="shared" si="0"/>
        <v>20</v>
      </c>
      <c r="U3" s="54" t="str">
        <f t="shared" si="0"/>
        <v>Control</v>
      </c>
      <c r="V3" s="54">
        <f t="shared" si="0"/>
        <v>0.1</v>
      </c>
      <c r="W3" s="54">
        <f t="shared" si="0"/>
        <v>1</v>
      </c>
      <c r="X3" s="54">
        <f t="shared" si="0"/>
        <v>5</v>
      </c>
      <c r="Y3" s="54">
        <f>L3</f>
        <v>10</v>
      </c>
      <c r="Z3" s="54">
        <f t="shared" ref="Z3" si="1">M3</f>
        <v>20</v>
      </c>
      <c r="AA3" s="54" t="str">
        <f t="shared" ref="AA3" si="2">N3</f>
        <v>Control</v>
      </c>
      <c r="AB3" s="59"/>
      <c r="AC3" s="54"/>
      <c r="AE3" s="54">
        <f>P3</f>
        <v>0.1</v>
      </c>
      <c r="AF3" s="54">
        <f t="shared" ref="AF3:AM3" si="3">Q3</f>
        <v>1</v>
      </c>
      <c r="AG3" s="54">
        <f t="shared" si="3"/>
        <v>5</v>
      </c>
      <c r="AH3" s="54">
        <f t="shared" si="3"/>
        <v>10</v>
      </c>
      <c r="AI3" s="54">
        <f t="shared" si="3"/>
        <v>20</v>
      </c>
      <c r="AJ3" s="54" t="str">
        <f t="shared" si="3"/>
        <v>Control</v>
      </c>
      <c r="AK3" s="54">
        <f t="shared" si="3"/>
        <v>0.1</v>
      </c>
      <c r="AL3" s="54">
        <f t="shared" si="3"/>
        <v>1</v>
      </c>
      <c r="AM3" s="54">
        <f t="shared" si="3"/>
        <v>5</v>
      </c>
      <c r="AN3" s="54">
        <f>Y3</f>
        <v>10</v>
      </c>
      <c r="AO3" s="54">
        <f t="shared" ref="AO3" si="4">Z3</f>
        <v>20</v>
      </c>
      <c r="AP3" s="54" t="str">
        <f t="shared" ref="AP3" si="5">AA3</f>
        <v>Control</v>
      </c>
    </row>
    <row r="4" spans="1:42" x14ac:dyDescent="0.45">
      <c r="B4" t="s">
        <v>2</v>
      </c>
      <c r="C4" s="44">
        <v>6.7799120000000004E-2</v>
      </c>
      <c r="D4" s="44">
        <v>8.7770539999999994E-2</v>
      </c>
      <c r="E4" s="44">
        <v>9.0186630000000004E-2</v>
      </c>
      <c r="F4" s="44">
        <v>9.0960929999999995E-2</v>
      </c>
      <c r="G4" s="44">
        <v>9.7890019999999994E-2</v>
      </c>
      <c r="H4" s="45">
        <v>8.1165219999999996E-2</v>
      </c>
      <c r="I4" s="44">
        <v>9.2400510000000005E-2</v>
      </c>
      <c r="J4" s="44">
        <v>9.1183249999999993E-2</v>
      </c>
      <c r="K4" s="44">
        <v>9.6972039999999995E-2</v>
      </c>
      <c r="L4" s="44">
        <v>9.2923409999999998E-2</v>
      </c>
      <c r="M4" s="44">
        <v>9.9187109999999995E-2</v>
      </c>
      <c r="N4" s="45">
        <v>8.8183709999999998E-2</v>
      </c>
      <c r="P4" s="66">
        <f>1050153.16*(C4)+3483.29</f>
        <v>74682.750113219197</v>
      </c>
      <c r="Q4" s="66">
        <f t="shared" ref="Q4:AA4" si="6">1050153.16*(D4)+3483.29</f>
        <v>95655.799935906383</v>
      </c>
      <c r="R4" s="66">
        <f>X4</f>
        <v>105318.78423764638</v>
      </c>
      <c r="S4" s="66">
        <f t="shared" si="6"/>
        <v>99006.198076038781</v>
      </c>
      <c r="T4" s="66">
        <f t="shared" si="6"/>
        <v>106282.80383546319</v>
      </c>
      <c r="U4" s="70">
        <f t="shared" si="6"/>
        <v>88719.202265095184</v>
      </c>
      <c r="V4" s="66">
        <f t="shared" si="6"/>
        <v>100517.97756211158</v>
      </c>
      <c r="W4" s="66">
        <f t="shared" si="6"/>
        <v>99239.668126569974</v>
      </c>
      <c r="X4" s="66">
        <f t="shared" si="6"/>
        <v>105318.78423764638</v>
      </c>
      <c r="Y4" s="66">
        <f t="shared" si="6"/>
        <v>101067.10264947558</v>
      </c>
      <c r="Z4" s="66">
        <f t="shared" si="6"/>
        <v>107644.94699776758</v>
      </c>
      <c r="AA4" s="70">
        <f t="shared" si="6"/>
        <v>96089.691717023583</v>
      </c>
      <c r="AB4" s="60"/>
      <c r="AC4" s="56"/>
      <c r="AD4" s="7" t="str">
        <f>Co!AC4</f>
        <v>0 hrs</v>
      </c>
      <c r="AE4" s="57">
        <f>AVERAGE(P4:P6)-AVERAGE(P7:P9)</f>
        <v>22180.393408186515</v>
      </c>
      <c r="AF4" s="57">
        <f t="shared" ref="AF4:AM4" si="7">AVERAGE(Q4:Q6)-AVERAGE(Q7:Q9)</f>
        <v>21927.48152215319</v>
      </c>
      <c r="AG4" s="57">
        <f t="shared" si="7"/>
        <v>18241.352917279335</v>
      </c>
      <c r="AH4" s="57">
        <f t="shared" si="7"/>
        <v>24382.452568369452</v>
      </c>
      <c r="AI4" s="57">
        <f t="shared" si="7"/>
        <v>29456.820641573722</v>
      </c>
      <c r="AJ4" s="57">
        <f t="shared" si="7"/>
        <v>20375.428662394406</v>
      </c>
      <c r="AK4" s="57">
        <f t="shared" si="7"/>
        <v>28162.944435690413</v>
      </c>
      <c r="AL4" s="57">
        <f t="shared" si="7"/>
        <v>21302.14681996798</v>
      </c>
      <c r="AM4" s="57">
        <f t="shared" si="7"/>
        <v>15973.099102911059</v>
      </c>
      <c r="AN4" s="57">
        <f t="shared" ref="AN4" si="8">AVERAGE(Y4:Y6)-AVERAGE(Y7:Y9)</f>
        <v>30058.050828226405</v>
      </c>
      <c r="AO4" s="57">
        <f t="shared" ref="AO4:AP4" si="9">AVERAGE(Z4:Z6)-AVERAGE(Z7:Z9)</f>
        <v>35120.202119669339</v>
      </c>
      <c r="AP4" s="57">
        <f t="shared" si="9"/>
        <v>23564.985344541201</v>
      </c>
    </row>
    <row r="5" spans="1:42" x14ac:dyDescent="0.45">
      <c r="B5" t="s">
        <v>3</v>
      </c>
      <c r="C5" s="44">
        <v>8.8555079999999994E-2</v>
      </c>
      <c r="D5" s="44">
        <v>9.1626269999999996E-2</v>
      </c>
      <c r="E5" s="44">
        <v>8.6077790000000001E-2</v>
      </c>
      <c r="F5" s="44">
        <v>8.9352879999999996E-2</v>
      </c>
      <c r="G5" s="44">
        <v>8.9557209999999998E-2</v>
      </c>
      <c r="H5" s="45">
        <v>8.6389560000000004E-2</v>
      </c>
      <c r="I5" s="44">
        <v>9.1686790000000004E-2</v>
      </c>
      <c r="J5" s="44">
        <v>8.9227329999999994E-2</v>
      </c>
      <c r="K5" s="44">
        <v>9.8721429999999999E-2</v>
      </c>
      <c r="L5" s="44">
        <v>9.9810319999999994E-2</v>
      </c>
      <c r="M5" s="44">
        <v>0.10043920000000001</v>
      </c>
      <c r="N5" s="45">
        <v>9.5301430000000006E-2</v>
      </c>
      <c r="P5" s="66">
        <f t="shared" ref="P5:P9" si="10">1050153.16*(C5)+3483.29</f>
        <v>96479.687096052774</v>
      </c>
      <c r="Q5" s="66">
        <f t="shared" ref="Q5:Q9" si="11">1050153.16*(D5)+3483.29</f>
        <v>99704.90697951318</v>
      </c>
      <c r="R5" s="66">
        <f t="shared" ref="R5:R6" si="12">X5</f>
        <v>107155.91167421879</v>
      </c>
      <c r="S5" s="66">
        <f t="shared" ref="S5:S9" si="13">1050153.16*(F5)+3483.29</f>
        <v>97317.499287100785</v>
      </c>
      <c r="T5" s="66">
        <f t="shared" ref="T5:T9" si="14">1050153.16*(G5)+3483.29</f>
        <v>97532.077082283591</v>
      </c>
      <c r="U5" s="70">
        <f t="shared" ref="U5:U9" si="15">1050153.16*(H5)+3483.29</f>
        <v>94205.559425009589</v>
      </c>
      <c r="V5" s="66">
        <f t="shared" ref="V5:V9" si="16">1050153.16*(I5)+3483.29</f>
        <v>99768.46224875639</v>
      </c>
      <c r="W5" s="66">
        <f t="shared" ref="W5:W9" si="17">1050153.16*(J5)+3483.29</f>
        <v>97185.652557862777</v>
      </c>
      <c r="X5" s="66">
        <f t="shared" ref="X5:X9" si="18">1050153.16*(K5)+3483.29</f>
        <v>107155.91167421879</v>
      </c>
      <c r="Y5" s="66">
        <f t="shared" ref="Y5:Y9" si="19">1050153.16*(L5)+3483.29</f>
        <v>108299.41294861118</v>
      </c>
      <c r="Z5" s="66">
        <f t="shared" ref="Z5:Z9" si="20">1050153.16*(M5)+3483.29</f>
        <v>108959.83326787199</v>
      </c>
      <c r="AA5" s="70">
        <f t="shared" ref="AA5:AA9" si="21">1050153.16*(N5)+3483.29</f>
        <v>103564.3878670188</v>
      </c>
      <c r="AB5" s="60"/>
      <c r="AC5" s="56"/>
      <c r="AD5" s="7" t="str">
        <f>Co!AC5</f>
        <v>24 hrs</v>
      </c>
      <c r="AE5" s="62">
        <f>AVERAGE(P14:P16)-AVERAGE(P17:P19)</f>
        <v>87065.821648947851</v>
      </c>
      <c r="AF5" s="62">
        <f t="shared" ref="AF5:AP5" si="22">AVERAGE(Q14:Q16)-AVERAGE(Q17:Q19)</f>
        <v>80094.27138046133</v>
      </c>
      <c r="AG5" s="62">
        <f t="shared" si="22"/>
        <v>81743.851964189365</v>
      </c>
      <c r="AH5" s="62">
        <f t="shared" si="22"/>
        <v>94194.19478932771</v>
      </c>
      <c r="AI5" s="62">
        <f t="shared" si="22"/>
        <v>93221.462420793439</v>
      </c>
      <c r="AJ5" s="62">
        <f t="shared" si="22"/>
        <v>78560.757224487053</v>
      </c>
      <c r="AK5" s="62">
        <f t="shared" si="22"/>
        <v>101853.47636025611</v>
      </c>
      <c r="AL5" s="62">
        <f t="shared" si="22"/>
        <v>123377.86359296438</v>
      </c>
      <c r="AM5" s="62">
        <f t="shared" si="22"/>
        <v>107195.08390910669</v>
      </c>
      <c r="AN5" s="62">
        <f t="shared" si="22"/>
        <v>119853.49007932532</v>
      </c>
      <c r="AO5" s="62">
        <f t="shared" si="22"/>
        <v>117755.879152436</v>
      </c>
      <c r="AP5" s="62">
        <f t="shared" si="22"/>
        <v>103493.01047875347</v>
      </c>
    </row>
    <row r="6" spans="1:42" x14ac:dyDescent="0.45">
      <c r="B6" t="s">
        <v>4</v>
      </c>
      <c r="C6" s="44">
        <v>9.1707380000000005E-2</v>
      </c>
      <c r="D6" s="44">
        <v>9.2860769999999995E-2</v>
      </c>
      <c r="E6" s="44">
        <v>8.6280549999999998E-2</v>
      </c>
      <c r="F6" s="44">
        <v>8.5058729999999999E-2</v>
      </c>
      <c r="G6" s="44">
        <v>9.289741E-2</v>
      </c>
      <c r="H6" s="45">
        <v>8.4846729999999995E-2</v>
      </c>
      <c r="I6" s="44">
        <v>8.9342299999999999E-2</v>
      </c>
      <c r="J6" s="44">
        <v>9.7783499999999995E-2</v>
      </c>
      <c r="K6" s="44">
        <v>9.858836E-2</v>
      </c>
      <c r="L6" s="44">
        <v>9.7437200000000002E-2</v>
      </c>
      <c r="M6" s="44">
        <v>0.10451920000000001</v>
      </c>
      <c r="N6" s="45">
        <v>9.6939090000000006E-2</v>
      </c>
      <c r="P6" s="66">
        <f t="shared" si="10"/>
        <v>99790.084902320785</v>
      </c>
      <c r="Q6" s="66">
        <f t="shared" si="11"/>
        <v>101001.32105553318</v>
      </c>
      <c r="R6" s="66">
        <f t="shared" si="12"/>
        <v>107016.16779321758</v>
      </c>
      <c r="S6" s="66">
        <f t="shared" si="13"/>
        <v>92807.98409508678</v>
      </c>
      <c r="T6" s="66">
        <f t="shared" si="14"/>
        <v>101039.79866731558</v>
      </c>
      <c r="U6" s="70">
        <f t="shared" si="15"/>
        <v>92585.351625166775</v>
      </c>
      <c r="V6" s="66">
        <f t="shared" si="16"/>
        <v>97306.38866666799</v>
      </c>
      <c r="W6" s="66">
        <f t="shared" si="17"/>
        <v>106170.94152085998</v>
      </c>
      <c r="X6" s="66">
        <f t="shared" si="18"/>
        <v>107016.16779321758</v>
      </c>
      <c r="Y6" s="66">
        <f t="shared" si="19"/>
        <v>105807.27348155199</v>
      </c>
      <c r="Z6" s="66">
        <f t="shared" si="20"/>
        <v>113244.45816067199</v>
      </c>
      <c r="AA6" s="70">
        <f t="shared" si="21"/>
        <v>105284.18169102439</v>
      </c>
      <c r="AB6" s="60"/>
      <c r="AC6" s="56"/>
      <c r="AD6" s="7" t="str">
        <f>Co!AC6</f>
        <v>48 hrs</v>
      </c>
      <c r="AE6" s="57">
        <f>AVERAGE(P25:P27)-AVERAGE(P28:P30)</f>
        <v>227079.53950460977</v>
      </c>
      <c r="AF6" s="57">
        <f t="shared" ref="AF6:AP6" si="23">AVERAGE(Q25:Q27)-AVERAGE(Q28:Q30)</f>
        <v>252099.6275691787</v>
      </c>
      <c r="AG6" s="57">
        <f t="shared" si="23"/>
        <v>245414.52757814532</v>
      </c>
      <c r="AH6" s="57">
        <f t="shared" si="23"/>
        <v>206067.72852878697</v>
      </c>
      <c r="AI6" s="57">
        <f t="shared" si="23"/>
        <v>100132.76890300131</v>
      </c>
      <c r="AJ6" s="57">
        <f t="shared" si="23"/>
        <v>172584.14110183023</v>
      </c>
      <c r="AK6" s="57">
        <f t="shared" si="23"/>
        <v>213982.6068773279</v>
      </c>
      <c r="AL6" s="57">
        <f t="shared" si="23"/>
        <v>363224.1710718628</v>
      </c>
      <c r="AM6" s="57">
        <f t="shared" si="23"/>
        <v>324155.85163747333</v>
      </c>
      <c r="AN6" s="57">
        <f t="shared" si="23"/>
        <v>291522.7972568426</v>
      </c>
      <c r="AO6" s="57">
        <f t="shared" si="23"/>
        <v>130015.82220864532</v>
      </c>
      <c r="AP6" s="57">
        <f t="shared" si="23"/>
        <v>226399.75436107861</v>
      </c>
    </row>
    <row r="7" spans="1:42" x14ac:dyDescent="0.45">
      <c r="B7" t="s">
        <v>5</v>
      </c>
      <c r="C7" s="47">
        <v>6.3086639999999999E-2</v>
      </c>
      <c r="D7" s="47">
        <v>6.8963800000000006E-2</v>
      </c>
      <c r="E7" s="47">
        <v>7.9588439999999996E-2</v>
      </c>
      <c r="F7" s="47">
        <v>6.6870319999999997E-2</v>
      </c>
      <c r="G7" s="47">
        <v>6.4475260000000006E-2</v>
      </c>
      <c r="H7" s="74">
        <v>6.3584109999999999E-2</v>
      </c>
      <c r="I7" s="47">
        <v>6.3897620000000002E-2</v>
      </c>
      <c r="J7" s="47">
        <v>6.7838099999999998E-2</v>
      </c>
      <c r="K7" s="47">
        <v>8.2030149999999996E-2</v>
      </c>
      <c r="L7" s="47">
        <v>6.6484420000000002E-2</v>
      </c>
      <c r="M7" s="47">
        <v>6.7450689999999994E-2</v>
      </c>
      <c r="N7" s="74">
        <v>7.2929720000000003E-2</v>
      </c>
      <c r="P7" s="68">
        <f t="shared" si="10"/>
        <v>69733.924349782392</v>
      </c>
      <c r="Q7" s="68">
        <f t="shared" si="11"/>
        <v>75905.842495607998</v>
      </c>
      <c r="R7" s="68">
        <f t="shared" ref="R7:R9" si="24">1050153.16*(E7)+3483.29</f>
        <v>87063.341765470381</v>
      </c>
      <c r="S7" s="68">
        <f t="shared" si="13"/>
        <v>73707.36785821119</v>
      </c>
      <c r="T7" s="68">
        <f t="shared" si="14"/>
        <v>71192.188030821591</v>
      </c>
      <c r="U7" s="73">
        <f t="shared" si="15"/>
        <v>70256.344042287586</v>
      </c>
      <c r="V7" s="68">
        <f t="shared" si="16"/>
        <v>70585.577559479192</v>
      </c>
      <c r="W7" s="68">
        <f t="shared" si="17"/>
        <v>74723.685083395991</v>
      </c>
      <c r="X7" s="68">
        <f t="shared" si="18"/>
        <v>89627.511237773986</v>
      </c>
      <c r="Y7" s="68">
        <f t="shared" si="19"/>
        <v>73302.113753767189</v>
      </c>
      <c r="Z7" s="68">
        <f t="shared" si="20"/>
        <v>74316.84524768038</v>
      </c>
      <c r="AA7" s="73">
        <f t="shared" si="21"/>
        <v>80070.66591591519</v>
      </c>
      <c r="AB7" s="60"/>
      <c r="AC7" s="56"/>
      <c r="AD7" s="7" t="str">
        <f>Co!AC7</f>
        <v>72 hrs</v>
      </c>
      <c r="AE7" s="62">
        <f>AVERAGE(P35:P37)-AVERAGE(P38:P40)</f>
        <v>451218.60815509345</v>
      </c>
      <c r="AF7" s="62">
        <f t="shared" ref="AF7:AP7" si="25">AVERAGE(Q35:Q37)-AVERAGE(Q38:Q40)</f>
        <v>476238.85724314669</v>
      </c>
      <c r="AG7" s="62">
        <f t="shared" si="25"/>
        <v>337348.57573549997</v>
      </c>
      <c r="AH7" s="62">
        <f t="shared" si="25"/>
        <v>303502.94450612267</v>
      </c>
      <c r="AI7" s="62">
        <f t="shared" si="25"/>
        <v>103507.36607245068</v>
      </c>
      <c r="AJ7" s="62">
        <f t="shared" si="25"/>
        <v>346209.63508017967</v>
      </c>
      <c r="AK7" s="62">
        <f t="shared" si="25"/>
        <v>425462.56225446495</v>
      </c>
      <c r="AL7" s="62">
        <f t="shared" si="25"/>
        <v>426779.79386662663</v>
      </c>
      <c r="AM7" s="62">
        <f t="shared" si="25"/>
        <v>398499.72934951202</v>
      </c>
      <c r="AN7" s="62">
        <f t="shared" si="25"/>
        <v>406570.57644537603</v>
      </c>
      <c r="AO7" s="62">
        <f t="shared" si="25"/>
        <v>140319.96001967066</v>
      </c>
      <c r="AP7" s="62">
        <f t="shared" si="25"/>
        <v>432470.81887640402</v>
      </c>
    </row>
    <row r="8" spans="1:42" x14ac:dyDescent="0.45">
      <c r="B8" t="s">
        <v>6</v>
      </c>
      <c r="C8" s="47">
        <v>6.0631860000000003E-2</v>
      </c>
      <c r="D8" s="47">
        <v>7.0194220000000002E-2</v>
      </c>
      <c r="E8" s="47">
        <v>7.9982239999999996E-2</v>
      </c>
      <c r="F8" s="47">
        <v>6.4359219999999995E-2</v>
      </c>
      <c r="G8" s="47">
        <v>6.5099379999999998E-2</v>
      </c>
      <c r="H8" s="74">
        <v>6.5012479999999997E-2</v>
      </c>
      <c r="I8" s="47">
        <v>6.3921909999999998E-2</v>
      </c>
      <c r="J8" s="47">
        <v>7.3018860000000005E-2</v>
      </c>
      <c r="K8" s="47">
        <v>8.1515669999999998E-2</v>
      </c>
      <c r="L8" s="47">
        <v>6.9351239999999995E-2</v>
      </c>
      <c r="M8" s="47">
        <v>6.743942E-2</v>
      </c>
      <c r="N8" s="74">
        <v>6.8628999999999996E-2</v>
      </c>
      <c r="P8" s="68">
        <f t="shared" si="10"/>
        <v>67156.029375677594</v>
      </c>
      <c r="Q8" s="68">
        <f t="shared" si="11"/>
        <v>77197.971946735182</v>
      </c>
      <c r="R8" s="68">
        <f t="shared" si="24"/>
        <v>87476.89207987838</v>
      </c>
      <c r="S8" s="68">
        <f t="shared" si="13"/>
        <v>71070.328258135181</v>
      </c>
      <c r="T8" s="68">
        <f t="shared" si="14"/>
        <v>71847.609621040785</v>
      </c>
      <c r="U8" s="73">
        <f t="shared" si="15"/>
        <v>71756.351311436782</v>
      </c>
      <c r="V8" s="68">
        <f t="shared" si="16"/>
        <v>70611.085779735586</v>
      </c>
      <c r="W8" s="68">
        <f t="shared" si="17"/>
        <v>80164.27656859759</v>
      </c>
      <c r="X8" s="68">
        <f t="shared" si="18"/>
        <v>89087.228440017192</v>
      </c>
      <c r="Y8" s="68">
        <f t="shared" si="19"/>
        <v>76312.713835918388</v>
      </c>
      <c r="Z8" s="68">
        <f t="shared" si="20"/>
        <v>74305.010021567185</v>
      </c>
      <c r="AA8" s="73">
        <f t="shared" si="21"/>
        <v>75554.251217639976</v>
      </c>
      <c r="AB8" s="60"/>
      <c r="AC8" s="56"/>
      <c r="AD8" s="7" t="str">
        <f>Co!AC8</f>
        <v>96 hrs</v>
      </c>
      <c r="AE8" s="62">
        <f>AVERAGE(P45:P47)-AVERAGE(P48:P50)</f>
        <v>570218.63876128662</v>
      </c>
      <c r="AF8" s="62">
        <f t="shared" ref="AF8:AP8" si="26">AVERAGE(Q45:Q47)-AVERAGE(Q48:Q50)</f>
        <v>664527.32824913855</v>
      </c>
      <c r="AG8" s="62">
        <f t="shared" si="26"/>
        <v>393439.21629699867</v>
      </c>
      <c r="AH8" s="62">
        <f t="shared" si="26"/>
        <v>368427.40343933064</v>
      </c>
      <c r="AI8" s="62">
        <f t="shared" si="26"/>
        <v>126537.39989677726</v>
      </c>
      <c r="AJ8" s="62">
        <f t="shared" si="26"/>
        <v>530916.58673807594</v>
      </c>
      <c r="AK8" s="62">
        <f t="shared" si="26"/>
        <v>570921.33824676904</v>
      </c>
      <c r="AL8" s="62">
        <f t="shared" si="26"/>
        <v>521954.75469616277</v>
      </c>
      <c r="AM8" s="62">
        <f t="shared" si="26"/>
        <v>443499.45735251333</v>
      </c>
      <c r="AN8" s="62">
        <f t="shared" si="26"/>
        <v>464043.56861648808</v>
      </c>
      <c r="AO8" s="62">
        <f t="shared" si="26"/>
        <v>165289.52171520126</v>
      </c>
      <c r="AP8" s="62">
        <f t="shared" si="26"/>
        <v>635036.47214364936</v>
      </c>
    </row>
    <row r="9" spans="1:42" x14ac:dyDescent="0.45">
      <c r="B9" t="s">
        <v>7</v>
      </c>
      <c r="C9" s="47">
        <v>6.0979770000000003E-2</v>
      </c>
      <c r="D9" s="47">
        <v>7.0458750000000001E-2</v>
      </c>
      <c r="E9" s="47">
        <v>8.2600599999999996E-2</v>
      </c>
      <c r="F9" s="47">
        <v>6.4489009999999999E-2</v>
      </c>
      <c r="G9" s="47">
        <v>6.6619929999999994E-2</v>
      </c>
      <c r="H9" s="74">
        <v>6.5597900000000001E-2</v>
      </c>
      <c r="I9" s="47">
        <v>6.5156249999999999E-2</v>
      </c>
      <c r="J9" s="47">
        <v>7.6482720000000004E-2</v>
      </c>
      <c r="K9" s="47">
        <v>8.5105239999999999E-2</v>
      </c>
      <c r="L9" s="47">
        <v>6.8467650000000005E-2</v>
      </c>
      <c r="M9" s="47">
        <v>6.8926600000000005E-2</v>
      </c>
      <c r="N9" s="74">
        <v>7.1546799999999994E-2</v>
      </c>
      <c r="P9" s="68">
        <f t="shared" si="10"/>
        <v>67521.388161573195</v>
      </c>
      <c r="Q9" s="68">
        <f t="shared" si="11"/>
        <v>77475.768962149989</v>
      </c>
      <c r="R9" s="68">
        <f t="shared" si="24"/>
        <v>90226.571107895987</v>
      </c>
      <c r="S9" s="68">
        <f t="shared" si="13"/>
        <v>71206.627636771591</v>
      </c>
      <c r="T9" s="68">
        <f t="shared" si="14"/>
        <v>73444.420008478788</v>
      </c>
      <c r="U9" s="73">
        <f t="shared" si="15"/>
        <v>72371.131974363991</v>
      </c>
      <c r="V9" s="68">
        <f t="shared" si="16"/>
        <v>71907.331831249991</v>
      </c>
      <c r="W9" s="68">
        <f t="shared" si="17"/>
        <v>83801.860093395197</v>
      </c>
      <c r="X9" s="68">
        <f t="shared" si="18"/>
        <v>92856.826718558383</v>
      </c>
      <c r="Y9" s="68">
        <f t="shared" si="19"/>
        <v>75384.809005273986</v>
      </c>
      <c r="Z9" s="68">
        <f t="shared" si="20"/>
        <v>75866.776798055987</v>
      </c>
      <c r="AA9" s="73">
        <f t="shared" si="21"/>
        <v>78618.388107887979</v>
      </c>
      <c r="AB9" s="60"/>
      <c r="AC9" s="56"/>
      <c r="AD9" s="7"/>
    </row>
    <row r="10" spans="1:42" x14ac:dyDescent="0.45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60"/>
      <c r="AC10" s="7"/>
      <c r="AD10" t="s">
        <v>16</v>
      </c>
    </row>
    <row r="11" spans="1:42" x14ac:dyDescent="0.45">
      <c r="A11" t="s">
        <v>11</v>
      </c>
      <c r="AD11" s="7"/>
      <c r="AE11">
        <f t="shared" ref="AE11:AP11" si="27">AE3</f>
        <v>0.1</v>
      </c>
      <c r="AF11">
        <f t="shared" si="27"/>
        <v>1</v>
      </c>
      <c r="AG11">
        <f t="shared" si="27"/>
        <v>5</v>
      </c>
      <c r="AH11">
        <f t="shared" si="27"/>
        <v>10</v>
      </c>
      <c r="AI11">
        <f t="shared" si="27"/>
        <v>20</v>
      </c>
      <c r="AJ11" t="str">
        <f t="shared" si="27"/>
        <v>Control</v>
      </c>
      <c r="AK11">
        <f t="shared" si="27"/>
        <v>0.1</v>
      </c>
      <c r="AL11">
        <f t="shared" si="27"/>
        <v>1</v>
      </c>
      <c r="AM11">
        <f t="shared" si="27"/>
        <v>5</v>
      </c>
      <c r="AN11">
        <f t="shared" si="27"/>
        <v>10</v>
      </c>
      <c r="AO11">
        <f t="shared" si="27"/>
        <v>20</v>
      </c>
      <c r="AP11" t="str">
        <f t="shared" si="27"/>
        <v>Control</v>
      </c>
    </row>
    <row r="12" spans="1:42" x14ac:dyDescent="0.45">
      <c r="A12" s="6"/>
      <c r="B12" s="6" t="s">
        <v>0</v>
      </c>
      <c r="C12" s="6">
        <v>560</v>
      </c>
      <c r="D12" s="6" t="s">
        <v>1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D12" s="7" t="str">
        <f>Co!AC12</f>
        <v>0 hrs</v>
      </c>
      <c r="AE12" s="14">
        <f t="shared" ref="AE12:AP12" si="28">STDEV(P4:P6)</f>
        <v>13640.891073541838</v>
      </c>
      <c r="AF12" s="14">
        <f t="shared" si="28"/>
        <v>2788.3852360420901</v>
      </c>
      <c r="AG12" s="14">
        <f t="shared" si="28"/>
        <v>1022.7150552335288</v>
      </c>
      <c r="AH12" s="14">
        <f t="shared" si="28"/>
        <v>3204.3014688705198</v>
      </c>
      <c r="AI12" s="14">
        <f t="shared" si="28"/>
        <v>4403.9458182432818</v>
      </c>
      <c r="AJ12" s="14">
        <f t="shared" si="28"/>
        <v>2818.7556082781612</v>
      </c>
      <c r="AK12" s="14">
        <f t="shared" si="28"/>
        <v>1680.1727471656075</v>
      </c>
      <c r="AL12" s="14">
        <f t="shared" si="28"/>
        <v>4708.0949539320654</v>
      </c>
      <c r="AM12" s="14">
        <f t="shared" si="28"/>
        <v>1022.7150552335288</v>
      </c>
      <c r="AN12" s="14">
        <f t="shared" si="28"/>
        <v>3673.9236723954245</v>
      </c>
      <c r="AO12" s="14">
        <f t="shared" si="28"/>
        <v>2928.0670996068839</v>
      </c>
      <c r="AP12" s="14">
        <f t="shared" si="28"/>
        <v>4888.20722443042</v>
      </c>
    </row>
    <row r="13" spans="1:42" x14ac:dyDescent="0.45">
      <c r="A13" s="6"/>
      <c r="B13" s="6"/>
      <c r="C13" s="6">
        <f>C3</f>
        <v>0.1</v>
      </c>
      <c r="D13" s="6">
        <f t="shared" ref="D13:AA13" si="29">D3</f>
        <v>1</v>
      </c>
      <c r="E13" s="6">
        <f t="shared" si="29"/>
        <v>5</v>
      </c>
      <c r="F13" s="6">
        <f t="shared" si="29"/>
        <v>10</v>
      </c>
      <c r="G13" s="6">
        <f t="shared" si="29"/>
        <v>20</v>
      </c>
      <c r="H13" s="6" t="str">
        <f t="shared" si="29"/>
        <v>Control</v>
      </c>
      <c r="I13" s="6">
        <f t="shared" si="29"/>
        <v>0.1</v>
      </c>
      <c r="J13" s="6">
        <f t="shared" si="29"/>
        <v>1</v>
      </c>
      <c r="K13" s="6">
        <f t="shared" si="29"/>
        <v>5</v>
      </c>
      <c r="L13" s="6">
        <f t="shared" si="29"/>
        <v>10</v>
      </c>
      <c r="M13" s="6">
        <f t="shared" si="29"/>
        <v>20</v>
      </c>
      <c r="N13" s="6" t="str">
        <f t="shared" si="29"/>
        <v>Control</v>
      </c>
      <c r="O13" s="6"/>
      <c r="P13" s="6">
        <f t="shared" si="29"/>
        <v>0.1</v>
      </c>
      <c r="Q13" s="6">
        <f t="shared" si="29"/>
        <v>1</v>
      </c>
      <c r="R13" s="6">
        <f t="shared" si="29"/>
        <v>5</v>
      </c>
      <c r="S13" s="6">
        <f t="shared" si="29"/>
        <v>10</v>
      </c>
      <c r="T13" s="6">
        <f t="shared" si="29"/>
        <v>20</v>
      </c>
      <c r="U13" s="6" t="str">
        <f t="shared" si="29"/>
        <v>Control</v>
      </c>
      <c r="V13" s="6">
        <f t="shared" si="29"/>
        <v>0.1</v>
      </c>
      <c r="W13" s="6">
        <f t="shared" si="29"/>
        <v>1</v>
      </c>
      <c r="X13" s="6">
        <f t="shared" si="29"/>
        <v>5</v>
      </c>
      <c r="Y13" s="6">
        <f t="shared" si="29"/>
        <v>10</v>
      </c>
      <c r="Z13" s="6">
        <f t="shared" si="29"/>
        <v>20</v>
      </c>
      <c r="AA13" s="6" t="str">
        <f t="shared" si="29"/>
        <v>Control</v>
      </c>
      <c r="AD13" s="7" t="str">
        <f>Co!AC13</f>
        <v>24 hrs</v>
      </c>
      <c r="AE13">
        <f>STDEV(P14:P16)</f>
        <v>5834.3071306667161</v>
      </c>
      <c r="AF13">
        <f t="shared" ref="AF13:AP13" si="30">STDEV(Q14:Q16)</f>
        <v>2909.5904921342822</v>
      </c>
      <c r="AG13">
        <f t="shared" si="30"/>
        <v>19375.468795999535</v>
      </c>
      <c r="AH13">
        <f t="shared" si="30"/>
        <v>10804.934883775086</v>
      </c>
      <c r="AI13">
        <f t="shared" si="30"/>
        <v>9265.0017251643621</v>
      </c>
      <c r="AJ13">
        <f t="shared" si="30"/>
        <v>4851.3576972953415</v>
      </c>
      <c r="AK13">
        <f t="shared" si="30"/>
        <v>17249.674538372376</v>
      </c>
      <c r="AL13">
        <f t="shared" si="30"/>
        <v>49260.794671286538</v>
      </c>
      <c r="AM13">
        <f t="shared" si="30"/>
        <v>8784.5155064133996</v>
      </c>
      <c r="AN13">
        <f t="shared" si="30"/>
        <v>11572.422335495818</v>
      </c>
      <c r="AO13">
        <f t="shared" si="30"/>
        <v>4457.5966414622171</v>
      </c>
      <c r="AP13">
        <f t="shared" si="30"/>
        <v>8335.6053569307569</v>
      </c>
    </row>
    <row r="14" spans="1:42" x14ac:dyDescent="0.45">
      <c r="A14" s="6"/>
      <c r="B14" s="6" t="s">
        <v>2</v>
      </c>
      <c r="C14" s="2">
        <v>0.1765333</v>
      </c>
      <c r="D14" s="2">
        <v>0.17551800000000001</v>
      </c>
      <c r="E14" s="2">
        <v>0.17381260000000001</v>
      </c>
      <c r="F14" s="2">
        <v>0.1891631</v>
      </c>
      <c r="G14" s="2">
        <v>0.18329219999999999</v>
      </c>
      <c r="H14" s="13">
        <v>0.1636657</v>
      </c>
      <c r="I14" s="2">
        <v>0.19573769999999999</v>
      </c>
      <c r="J14" s="2">
        <v>0.2624107</v>
      </c>
      <c r="K14" s="2">
        <v>0.20773340000000001</v>
      </c>
      <c r="L14" s="2">
        <v>0.20244980000000001</v>
      </c>
      <c r="M14" s="2">
        <v>0.20037450000000001</v>
      </c>
      <c r="N14" s="13">
        <v>0.1865684</v>
      </c>
      <c r="O14" s="6"/>
      <c r="P14" s="48">
        <f>1050153.16*(C14)+3483.29</f>
        <v>188870.29284022801</v>
      </c>
      <c r="Q14" s="48">
        <f t="shared" ref="Q14:AA14" si="31">1050153.16*(D14)+3483.29</f>
        <v>187804.07233688</v>
      </c>
      <c r="R14" s="48">
        <f>X14</f>
        <v>221635.17644754401</v>
      </c>
      <c r="S14" s="48">
        <f t="shared" si="31"/>
        <v>202133.517220396</v>
      </c>
      <c r="T14" s="48">
        <f t="shared" si="31"/>
        <v>195968.17303335198</v>
      </c>
      <c r="U14" s="49">
        <f t="shared" si="31"/>
        <v>175357.342038612</v>
      </c>
      <c r="V14" s="48">
        <f t="shared" si="31"/>
        <v>209037.85418613197</v>
      </c>
      <c r="W14" s="48">
        <f t="shared" si="31"/>
        <v>279054.71582281194</v>
      </c>
      <c r="X14" s="48">
        <f t="shared" si="31"/>
        <v>221635.17644754401</v>
      </c>
      <c r="Y14" s="48">
        <f t="shared" si="31"/>
        <v>216086.58721136799</v>
      </c>
      <c r="Z14" s="48">
        <f t="shared" si="31"/>
        <v>213907.20435842001</v>
      </c>
      <c r="AA14" s="49">
        <f t="shared" si="31"/>
        <v>199408.684816144</v>
      </c>
      <c r="AD14" s="7" t="str">
        <f>Co!AC14</f>
        <v>48 hrs</v>
      </c>
      <c r="AE14">
        <f>STDEV(P25:P27)</f>
        <v>20467.633387467427</v>
      </c>
      <c r="AF14">
        <f t="shared" ref="AF14:AP14" si="32">STDEV(Q25:Q27)</f>
        <v>20587.560346222341</v>
      </c>
      <c r="AG14">
        <f t="shared" si="32"/>
        <v>12302.372828498381</v>
      </c>
      <c r="AH14">
        <f t="shared" si="32"/>
        <v>28419.439006860921</v>
      </c>
      <c r="AI14">
        <f t="shared" si="32"/>
        <v>12755.3913684409</v>
      </c>
      <c r="AJ14">
        <f t="shared" si="32"/>
        <v>25917.047758740187</v>
      </c>
      <c r="AK14">
        <f t="shared" si="32"/>
        <v>37059.485058843173</v>
      </c>
      <c r="AL14">
        <f t="shared" si="32"/>
        <v>167890.78011188703</v>
      </c>
      <c r="AM14">
        <f t="shared" si="32"/>
        <v>15242.171995167102</v>
      </c>
      <c r="AN14">
        <f t="shared" si="32"/>
        <v>38350.529647133561</v>
      </c>
      <c r="AO14">
        <f t="shared" si="32"/>
        <v>14100.922603688488</v>
      </c>
      <c r="AP14">
        <f t="shared" si="32"/>
        <v>21409.278577034522</v>
      </c>
    </row>
    <row r="15" spans="1:42" x14ac:dyDescent="0.45">
      <c r="A15" s="6"/>
      <c r="B15" s="6" t="s">
        <v>3</v>
      </c>
      <c r="C15" s="2">
        <v>0.1658125</v>
      </c>
      <c r="D15" s="2">
        <v>0.16998559999999999</v>
      </c>
      <c r="E15" s="2">
        <v>0.17168729999999999</v>
      </c>
      <c r="F15" s="2">
        <v>0.16919619999999999</v>
      </c>
      <c r="G15" s="2">
        <v>0.16717309999999999</v>
      </c>
      <c r="H15" s="13">
        <v>0.1563138</v>
      </c>
      <c r="I15" s="2">
        <v>0.16315399999999999</v>
      </c>
      <c r="J15" s="2">
        <v>0.17243839999999999</v>
      </c>
      <c r="K15" s="2">
        <v>0.20798040000000001</v>
      </c>
      <c r="L15" s="2">
        <v>0.19815060000000001</v>
      </c>
      <c r="M15" s="2">
        <v>0.2073586</v>
      </c>
      <c r="N15" s="13">
        <v>0.20241429999999999</v>
      </c>
      <c r="O15" s="6"/>
      <c r="P15" s="48">
        <f t="shared" ref="P15:P19" si="33">1050153.16*(C15)+3483.29</f>
        <v>177611.81084250001</v>
      </c>
      <c r="Q15" s="48">
        <f t="shared" ref="Q15:Q19" si="34">1050153.16*(D15)+3483.29</f>
        <v>181994.20499449599</v>
      </c>
      <c r="R15" s="48">
        <f t="shared" ref="R15:R19" si="35">1050153.16*(E15)+3483.29</f>
        <v>183781.25062686799</v>
      </c>
      <c r="S15" s="48">
        <f t="shared" ref="S15:S19" si="36">1050153.16*(F15)+3483.29</f>
        <v>181165.21408999199</v>
      </c>
      <c r="T15" s="48">
        <f t="shared" ref="T15:T19" si="37">1050153.16*(G15)+3483.29</f>
        <v>179040.64923199598</v>
      </c>
      <c r="U15" s="49">
        <f t="shared" ref="U15:U19" si="38">1050153.16*(H15)+3483.29</f>
        <v>167636.72102160798</v>
      </c>
      <c r="V15" s="48">
        <f t="shared" ref="V15:V19" si="39">1050153.16*(I15)+3483.29</f>
        <v>174819.97866663997</v>
      </c>
      <c r="W15" s="48">
        <f t="shared" ref="W15:W19" si="40">1050153.16*(J15)+3483.29</f>
        <v>184570.020665344</v>
      </c>
      <c r="X15" s="48">
        <f t="shared" ref="X15:X19" si="41">1050153.16*(K15)+3483.29</f>
        <v>221894.564278064</v>
      </c>
      <c r="Y15" s="48">
        <f t="shared" ref="Y15:Y19" si="42">1050153.16*(L15)+3483.29</f>
        <v>211571.768745896</v>
      </c>
      <c r="Z15" s="48">
        <f t="shared" ref="Z15:Z19" si="43">1050153.16*(M15)+3483.29</f>
        <v>221241.579043176</v>
      </c>
      <c r="AA15" s="49">
        <f t="shared" ref="AA15:AA19" si="44">1050153.16*(N15)+3483.29</f>
        <v>216049.30677418798</v>
      </c>
      <c r="AD15" s="7" t="str">
        <f>Co!AC15</f>
        <v>72 hrs</v>
      </c>
      <c r="AE15">
        <f>STDEV(P35:P37)</f>
        <v>35374.08532450076</v>
      </c>
      <c r="AF15">
        <f t="shared" ref="AF15:AP15" si="45">STDEV(Q35:Q37)</f>
        <v>50703.445136324503</v>
      </c>
      <c r="AG15">
        <f t="shared" si="45"/>
        <v>13324.381245513852</v>
      </c>
      <c r="AH15">
        <f t="shared" si="45"/>
        <v>43926.79333298967</v>
      </c>
      <c r="AI15">
        <f t="shared" si="45"/>
        <v>12380.517967866608</v>
      </c>
      <c r="AJ15">
        <f t="shared" si="45"/>
        <v>42458.274037370305</v>
      </c>
      <c r="AK15">
        <f t="shared" si="45"/>
        <v>51342.132146178417</v>
      </c>
      <c r="AL15">
        <f t="shared" si="45"/>
        <v>52154.967541705308</v>
      </c>
      <c r="AM15">
        <f t="shared" si="45"/>
        <v>8967.7630622988509</v>
      </c>
      <c r="AN15">
        <f t="shared" si="45"/>
        <v>50257.659959420955</v>
      </c>
      <c r="AO15">
        <f t="shared" si="45"/>
        <v>30019.168408734491</v>
      </c>
      <c r="AP15">
        <f t="shared" si="45"/>
        <v>50341.515068068846</v>
      </c>
    </row>
    <row r="16" spans="1:42" x14ac:dyDescent="0.45">
      <c r="A16" s="6"/>
      <c r="B16" s="6" t="s">
        <v>4</v>
      </c>
      <c r="C16" s="2">
        <v>0.17370169999999999</v>
      </c>
      <c r="D16" s="2">
        <v>0.17248040000000001</v>
      </c>
      <c r="E16" s="2">
        <v>0.18287429999999999</v>
      </c>
      <c r="F16" s="2">
        <v>0.17486950000000001</v>
      </c>
      <c r="G16" s="2">
        <v>0.1814489</v>
      </c>
      <c r="H16" s="13">
        <v>0.15514349999999999</v>
      </c>
      <c r="I16" s="2">
        <v>0.175819</v>
      </c>
      <c r="J16" s="2">
        <v>0.19440550000000001</v>
      </c>
      <c r="K16" s="2">
        <v>0.22234390000000001</v>
      </c>
      <c r="L16" s="2">
        <v>0.2190203</v>
      </c>
      <c r="M16" s="2">
        <v>0.20804619999999999</v>
      </c>
      <c r="N16" s="13">
        <v>0.19532379999999999</v>
      </c>
      <c r="O16" s="6"/>
      <c r="P16" s="48">
        <f t="shared" si="33"/>
        <v>185896.67915237197</v>
      </c>
      <c r="Q16" s="48">
        <f t="shared" si="34"/>
        <v>184614.127098064</v>
      </c>
      <c r="R16" s="48">
        <f t="shared" si="35"/>
        <v>195529.31402778797</v>
      </c>
      <c r="S16" s="48">
        <f t="shared" si="36"/>
        <v>187123.04801262001</v>
      </c>
      <c r="T16" s="48">
        <f t="shared" si="37"/>
        <v>194032.42571352399</v>
      </c>
      <c r="U16" s="49">
        <f t="shared" si="38"/>
        <v>166407.72677846</v>
      </c>
      <c r="V16" s="48">
        <f t="shared" si="39"/>
        <v>188120.16843804001</v>
      </c>
      <c r="W16" s="48">
        <f t="shared" si="40"/>
        <v>207638.84014638001</v>
      </c>
      <c r="X16" s="48">
        <f t="shared" si="41"/>
        <v>236978.439191724</v>
      </c>
      <c r="Y16" s="48">
        <f t="shared" si="42"/>
        <v>233488.15014914799</v>
      </c>
      <c r="Z16" s="48">
        <f t="shared" si="43"/>
        <v>221963.66435599199</v>
      </c>
      <c r="AA16" s="49">
        <f t="shared" si="44"/>
        <v>208603.195793208</v>
      </c>
      <c r="AD16" s="7" t="str">
        <f>Co!AC16</f>
        <v>96 hrs</v>
      </c>
      <c r="AE16">
        <f>STDEV(P45:P47)</f>
        <v>33883.189691229461</v>
      </c>
      <c r="AF16">
        <f t="shared" ref="AF16:AP16" si="46">STDEV(Q45:Q47)</f>
        <v>36467.282525688133</v>
      </c>
      <c r="AG16">
        <f t="shared" si="46"/>
        <v>23822.968587439031</v>
      </c>
      <c r="AH16">
        <f t="shared" si="46"/>
        <v>54722.40727462661</v>
      </c>
      <c r="AI16">
        <f t="shared" si="46"/>
        <v>14368.549330116679</v>
      </c>
      <c r="AJ16">
        <f t="shared" si="46"/>
        <v>42985.107978786138</v>
      </c>
      <c r="AK16">
        <f t="shared" si="46"/>
        <v>78206.703058787665</v>
      </c>
      <c r="AL16">
        <f t="shared" si="46"/>
        <v>90712.240916954863</v>
      </c>
      <c r="AM16">
        <f t="shared" si="46"/>
        <v>14037.286113175152</v>
      </c>
      <c r="AN16">
        <f t="shared" si="46"/>
        <v>55348.021370003225</v>
      </c>
      <c r="AO16">
        <f t="shared" si="46"/>
        <v>48495.830508061161</v>
      </c>
      <c r="AP16">
        <f t="shared" si="46"/>
        <v>54796.775858338027</v>
      </c>
    </row>
    <row r="17" spans="1:30" x14ac:dyDescent="0.45">
      <c r="A17" s="6"/>
      <c r="B17" s="6" t="s">
        <v>5</v>
      </c>
      <c r="C17" s="1">
        <v>8.8079729999999995E-2</v>
      </c>
      <c r="D17" s="1">
        <v>9.4209940000000006E-2</v>
      </c>
      <c r="E17" s="1">
        <v>0.100651</v>
      </c>
      <c r="F17" s="1">
        <v>8.4481909999999993E-2</v>
      </c>
      <c r="G17" s="1">
        <v>8.4297960000000005E-2</v>
      </c>
      <c r="H17" s="51">
        <v>8.0598459999999997E-2</v>
      </c>
      <c r="I17" s="1">
        <v>7.9981899999999995E-2</v>
      </c>
      <c r="J17" s="1">
        <v>8.7015110000000007E-2</v>
      </c>
      <c r="K17" s="1">
        <v>0.1056942</v>
      </c>
      <c r="L17" s="1">
        <v>8.6319170000000001E-2</v>
      </c>
      <c r="M17" s="1">
        <v>8.8363079999999997E-2</v>
      </c>
      <c r="N17" s="51">
        <v>9.2076619999999998E-2</v>
      </c>
      <c r="O17" s="6"/>
      <c r="P17" s="50">
        <f t="shared" si="33"/>
        <v>95980.496791446785</v>
      </c>
      <c r="Q17" s="50">
        <f t="shared" si="34"/>
        <v>102418.15619441039</v>
      </c>
      <c r="R17" s="50">
        <f t="shared" si="35"/>
        <v>109182.25570715999</v>
      </c>
      <c r="S17" s="50">
        <f t="shared" si="36"/>
        <v>92202.234749335577</v>
      </c>
      <c r="T17" s="50">
        <f t="shared" si="37"/>
        <v>92009.059075553596</v>
      </c>
      <c r="U17" s="52">
        <f t="shared" si="38"/>
        <v>88124.017460133589</v>
      </c>
      <c r="V17" s="50">
        <f t="shared" si="39"/>
        <v>87476.535027803984</v>
      </c>
      <c r="W17" s="50">
        <f t="shared" si="40"/>
        <v>94862.482734247591</v>
      </c>
      <c r="X17" s="50">
        <f t="shared" si="41"/>
        <v>114478.38812367199</v>
      </c>
      <c r="Y17" s="50">
        <f t="shared" si="42"/>
        <v>94131.639144077184</v>
      </c>
      <c r="Z17" s="50">
        <f t="shared" si="43"/>
        <v>96278.057689332782</v>
      </c>
      <c r="AA17" s="52">
        <f t="shared" si="44"/>
        <v>100177.84345511919</v>
      </c>
      <c r="AD17" s="7"/>
    </row>
    <row r="18" spans="1:30" x14ac:dyDescent="0.45">
      <c r="A18" s="6"/>
      <c r="B18" s="6" t="s">
        <v>6</v>
      </c>
      <c r="C18" s="1">
        <v>8.7204190000000001E-2</v>
      </c>
      <c r="D18" s="1">
        <v>9.5713850000000003E-2</v>
      </c>
      <c r="E18" s="1">
        <v>0.1053094</v>
      </c>
      <c r="F18" s="1">
        <v>8.3428000000000002E-2</v>
      </c>
      <c r="G18" s="1">
        <v>8.5552249999999996E-2</v>
      </c>
      <c r="H18" s="51">
        <v>8.3141919999999994E-2</v>
      </c>
      <c r="I18" s="1">
        <v>7.8199130000000006E-2</v>
      </c>
      <c r="J18" s="1">
        <v>9.1506539999999997E-2</v>
      </c>
      <c r="K18" s="1">
        <v>0.105832</v>
      </c>
      <c r="L18" s="1">
        <v>9.0425430000000001E-2</v>
      </c>
      <c r="M18" s="1">
        <v>9.2108140000000005E-2</v>
      </c>
      <c r="N18" s="51">
        <v>9.4156690000000001E-2</v>
      </c>
      <c r="O18" s="6"/>
      <c r="P18" s="50">
        <f t="shared" si="33"/>
        <v>95061.045693740394</v>
      </c>
      <c r="Q18" s="50">
        <f t="shared" si="34"/>
        <v>103997.49203326598</v>
      </c>
      <c r="R18" s="50">
        <f t="shared" si="35"/>
        <v>114074.28918770398</v>
      </c>
      <c r="S18" s="50">
        <f t="shared" si="36"/>
        <v>91095.46783247999</v>
      </c>
      <c r="T18" s="50">
        <f t="shared" si="37"/>
        <v>93326.255682609975</v>
      </c>
      <c r="U18" s="52">
        <f t="shared" si="38"/>
        <v>90795.040016467174</v>
      </c>
      <c r="V18" s="50">
        <f t="shared" si="39"/>
        <v>85604.353478750796</v>
      </c>
      <c r="W18" s="50">
        <f t="shared" si="40"/>
        <v>99579.172141666379</v>
      </c>
      <c r="X18" s="50">
        <f t="shared" si="41"/>
        <v>114623.09922911998</v>
      </c>
      <c r="Y18" s="50">
        <f t="shared" si="42"/>
        <v>98443.841058858787</v>
      </c>
      <c r="Z18" s="50">
        <f t="shared" si="43"/>
        <v>100210.9442827224</v>
      </c>
      <c r="AA18" s="52">
        <f t="shared" si="44"/>
        <v>102362.23553864039</v>
      </c>
      <c r="AD18" s="7"/>
    </row>
    <row r="19" spans="1:30" x14ac:dyDescent="0.45">
      <c r="A19" s="6"/>
      <c r="B19" s="6" t="s">
        <v>7</v>
      </c>
      <c r="C19" s="1">
        <v>9.2040369999999996E-2</v>
      </c>
      <c r="D19" s="1">
        <v>9.9252809999999997E-2</v>
      </c>
      <c r="E19" s="1">
        <v>0.1228148</v>
      </c>
      <c r="F19" s="1">
        <v>9.6231869999999997E-2</v>
      </c>
      <c r="G19" s="1">
        <v>9.5755800000000002E-2</v>
      </c>
      <c r="H19" s="51">
        <v>8.6956049999999993E-2</v>
      </c>
      <c r="I19" s="1">
        <v>8.5562180000000002E-2</v>
      </c>
      <c r="J19" s="1">
        <v>9.8276180000000005E-2</v>
      </c>
      <c r="K19" s="1">
        <v>0.12030449999999999</v>
      </c>
      <c r="L19" s="1">
        <v>0.10048749999999999</v>
      </c>
      <c r="M19" s="1">
        <v>9.8911780000000005E-2</v>
      </c>
      <c r="N19" s="51">
        <v>0.102422</v>
      </c>
      <c r="O19" s="6"/>
      <c r="P19" s="50">
        <f t="shared" si="33"/>
        <v>100139.77540306919</v>
      </c>
      <c r="Q19" s="50">
        <f t="shared" si="34"/>
        <v>107713.94206037959</v>
      </c>
      <c r="R19" s="50">
        <f t="shared" si="35"/>
        <v>132457.64031476798</v>
      </c>
      <c r="S19" s="50">
        <f t="shared" si="36"/>
        <v>104541.49237320918</v>
      </c>
      <c r="T19" s="50">
        <f t="shared" si="37"/>
        <v>104041.54595832799</v>
      </c>
      <c r="U19" s="52">
        <f t="shared" si="38"/>
        <v>94800.460688617983</v>
      </c>
      <c r="V19" s="50">
        <f t="shared" si="39"/>
        <v>93336.683703488787</v>
      </c>
      <c r="W19" s="50">
        <f t="shared" si="40"/>
        <v>106688.33097972879</v>
      </c>
      <c r="X19" s="50">
        <f t="shared" si="41"/>
        <v>129821.44083721998</v>
      </c>
      <c r="Y19" s="50">
        <f t="shared" si="42"/>
        <v>109010.55566549998</v>
      </c>
      <c r="Z19" s="50">
        <f t="shared" si="43"/>
        <v>107355.8083282248</v>
      </c>
      <c r="AA19" s="52">
        <f t="shared" si="44"/>
        <v>111042.07695351998</v>
      </c>
    </row>
    <row r="20" spans="1:30" x14ac:dyDescent="0.4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30" x14ac:dyDescent="0.4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30" x14ac:dyDescent="0.45">
      <c r="A22" s="6" t="s">
        <v>12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30" x14ac:dyDescent="0.45">
      <c r="A23" s="6"/>
      <c r="B23" s="6" t="s">
        <v>0</v>
      </c>
      <c r="C23" s="6">
        <v>560</v>
      </c>
      <c r="D23" s="6" t="s">
        <v>1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30" x14ac:dyDescent="0.45">
      <c r="A24" s="6"/>
      <c r="B24" s="6"/>
      <c r="C24" s="6">
        <f>C13</f>
        <v>0.1</v>
      </c>
      <c r="D24" s="6">
        <f t="shared" ref="D24:AA24" si="47">D13</f>
        <v>1</v>
      </c>
      <c r="E24" s="6">
        <f t="shared" si="47"/>
        <v>5</v>
      </c>
      <c r="F24" s="6">
        <f t="shared" si="47"/>
        <v>10</v>
      </c>
      <c r="G24" s="6">
        <f t="shared" si="47"/>
        <v>20</v>
      </c>
      <c r="H24" s="6" t="str">
        <f t="shared" si="47"/>
        <v>Control</v>
      </c>
      <c r="I24" s="6">
        <f t="shared" si="47"/>
        <v>0.1</v>
      </c>
      <c r="J24" s="6">
        <f t="shared" si="47"/>
        <v>1</v>
      </c>
      <c r="K24" s="6">
        <f t="shared" si="47"/>
        <v>5</v>
      </c>
      <c r="L24" s="6">
        <f t="shared" si="47"/>
        <v>10</v>
      </c>
      <c r="M24" s="6">
        <f t="shared" si="47"/>
        <v>20</v>
      </c>
      <c r="N24" s="6" t="str">
        <f t="shared" si="47"/>
        <v>Control</v>
      </c>
      <c r="O24" s="6"/>
      <c r="P24" s="6">
        <f t="shared" si="47"/>
        <v>0.1</v>
      </c>
      <c r="Q24" s="6">
        <f t="shared" si="47"/>
        <v>1</v>
      </c>
      <c r="R24" s="6">
        <f t="shared" si="47"/>
        <v>5</v>
      </c>
      <c r="S24" s="6">
        <f t="shared" si="47"/>
        <v>10</v>
      </c>
      <c r="T24" s="6">
        <f t="shared" si="47"/>
        <v>20</v>
      </c>
      <c r="U24" s="6" t="str">
        <f t="shared" si="47"/>
        <v>Control</v>
      </c>
      <c r="V24" s="6">
        <f t="shared" si="47"/>
        <v>0.1</v>
      </c>
      <c r="W24" s="6">
        <f t="shared" si="47"/>
        <v>1</v>
      </c>
      <c r="X24" s="6">
        <f t="shared" si="47"/>
        <v>5</v>
      </c>
      <c r="Y24" s="6">
        <f t="shared" si="47"/>
        <v>10</v>
      </c>
      <c r="Z24" s="6">
        <f t="shared" si="47"/>
        <v>20</v>
      </c>
      <c r="AA24" s="6" t="str">
        <f t="shared" si="47"/>
        <v>Control</v>
      </c>
    </row>
    <row r="25" spans="1:30" x14ac:dyDescent="0.45">
      <c r="A25" s="6"/>
      <c r="B25" s="6" t="s">
        <v>2</v>
      </c>
      <c r="C25" s="19">
        <v>0.33982669999999998</v>
      </c>
      <c r="D25" s="19">
        <v>0.36750169999999999</v>
      </c>
      <c r="E25" s="19">
        <v>0.34377530000000001</v>
      </c>
      <c r="F25" s="19">
        <v>0.32339849999999998</v>
      </c>
      <c r="G25" s="19">
        <v>0.20709610000000001</v>
      </c>
      <c r="H25" s="21">
        <v>0.2882323</v>
      </c>
      <c r="I25" s="19">
        <v>0.32613530000000002</v>
      </c>
      <c r="J25" s="19">
        <v>0.62902800000000003</v>
      </c>
      <c r="K25" s="19">
        <v>0.41286780000000001</v>
      </c>
      <c r="L25" s="19">
        <v>0.37591200000000002</v>
      </c>
      <c r="M25" s="19">
        <v>0.23098669999999999</v>
      </c>
      <c r="N25" s="21">
        <v>0.34216560000000001</v>
      </c>
      <c r="O25" s="6"/>
      <c r="P25" s="48">
        <f>1050153.16*(C25)+3483.29</f>
        <v>360353.37285737193</v>
      </c>
      <c r="Q25" s="48">
        <f t="shared" ref="Q25:AA25" si="48">1050153.16*(D25)+3483.29</f>
        <v>389416.36156037194</v>
      </c>
      <c r="R25" s="48">
        <f t="shared" si="48"/>
        <v>364500.00762494793</v>
      </c>
      <c r="S25" s="48">
        <f t="shared" si="48"/>
        <v>343101.24671425991</v>
      </c>
      <c r="T25" s="48">
        <f t="shared" si="48"/>
        <v>220965.913838676</v>
      </c>
      <c r="U25" s="49">
        <f t="shared" si="48"/>
        <v>306171.35065906798</v>
      </c>
      <c r="V25" s="48">
        <f t="shared" si="48"/>
        <v>345975.30588254798</v>
      </c>
      <c r="W25" s="48">
        <f t="shared" si="48"/>
        <v>664059.03192848002</v>
      </c>
      <c r="X25" s="48">
        <f t="shared" si="48"/>
        <v>437057.71483224793</v>
      </c>
      <c r="Y25" s="48">
        <f t="shared" si="48"/>
        <v>398248.46468191996</v>
      </c>
      <c r="Z25" s="48">
        <f t="shared" si="48"/>
        <v>246054.70292297198</v>
      </c>
      <c r="AA25" s="49">
        <f t="shared" si="48"/>
        <v>362809.57608329598</v>
      </c>
    </row>
    <row r="26" spans="1:30" x14ac:dyDescent="0.45">
      <c r="A26" s="6"/>
      <c r="B26" s="6" t="s">
        <v>3</v>
      </c>
      <c r="C26" s="19">
        <v>0.30109760000000002</v>
      </c>
      <c r="D26" s="19">
        <v>0.33123960000000002</v>
      </c>
      <c r="E26" s="19">
        <v>0.34986279999999997</v>
      </c>
      <c r="F26" s="19">
        <v>0.27327000000000001</v>
      </c>
      <c r="G26" s="19">
        <v>0.19394120000000001</v>
      </c>
      <c r="H26" s="21">
        <v>0.2470357</v>
      </c>
      <c r="I26" s="19">
        <v>0.25720860000000001</v>
      </c>
      <c r="J26" s="19">
        <v>0.3254321</v>
      </c>
      <c r="K26" s="19">
        <v>0.43619649999999999</v>
      </c>
      <c r="L26" s="19">
        <v>0.34797660000000002</v>
      </c>
      <c r="M26" s="19">
        <v>0.25743129999999997</v>
      </c>
      <c r="N26" s="21">
        <v>0.32347920000000002</v>
      </c>
      <c r="O26" s="6"/>
      <c r="P26" s="48">
        <f t="shared" ref="P26:P30" si="49">1050153.16*(C26)+3483.29</f>
        <v>319681.88610841596</v>
      </c>
      <c r="Q26" s="48">
        <f t="shared" ref="Q26:Q30" si="50">1050153.16*(D26)+3483.29</f>
        <v>351335.60265713598</v>
      </c>
      <c r="R26" s="48">
        <f t="shared" ref="R26:R30" si="51">1050153.16*(E26)+3483.29</f>
        <v>370892.81498644792</v>
      </c>
      <c r="S26" s="48">
        <f t="shared" ref="S26:S30" si="52">1050153.16*(F26)+3483.29</f>
        <v>290458.64403319999</v>
      </c>
      <c r="T26" s="48">
        <f t="shared" ref="T26:T30" si="53">1050153.16*(G26)+3483.29</f>
        <v>207151.25403419201</v>
      </c>
      <c r="U26" s="49">
        <f t="shared" ref="U26:U30" si="54">1050153.16*(H26)+3483.29</f>
        <v>262908.61098781199</v>
      </c>
      <c r="V26" s="48">
        <f t="shared" ref="V26:V30" si="55">1050153.16*(I26)+3483.29</f>
        <v>273591.71406917594</v>
      </c>
      <c r="W26" s="48">
        <f t="shared" ref="W26:W30" si="56">1050153.16*(J26)+3483.29</f>
        <v>345236.83818043594</v>
      </c>
      <c r="X26" s="48">
        <f t="shared" ref="X26:X30" si="57">1050153.16*(K26)+3483.29</f>
        <v>461556.42285593995</v>
      </c>
      <c r="Y26" s="48">
        <f t="shared" ref="Y26:Y30" si="58">1050153.16*(L26)+3483.29</f>
        <v>368912.01609605597</v>
      </c>
      <c r="Z26" s="48">
        <f t="shared" ref="Z26:Z30" si="59">1050153.16*(M26)+3483.29</f>
        <v>273825.58317790792</v>
      </c>
      <c r="AA26" s="49">
        <f t="shared" ref="AA26:AA30" si="60">1050153.16*(N26)+3483.29</f>
        <v>343185.99407427199</v>
      </c>
    </row>
    <row r="27" spans="1:30" x14ac:dyDescent="0.45">
      <c r="A27" s="6"/>
      <c r="B27" s="6" t="s">
        <v>4</v>
      </c>
      <c r="C27" s="19">
        <v>0.31663599999999997</v>
      </c>
      <c r="D27" s="19">
        <v>0.33645609999999998</v>
      </c>
      <c r="E27" s="19">
        <v>0.36641289999999999</v>
      </c>
      <c r="F27" s="19">
        <v>0.28065839999999997</v>
      </c>
      <c r="G27" s="19">
        <v>0.21820490000000001</v>
      </c>
      <c r="H27" s="21">
        <v>0.24408969999999999</v>
      </c>
      <c r="I27" s="19">
        <v>0.30482110000000001</v>
      </c>
      <c r="J27" s="19">
        <v>0.39033960000000001</v>
      </c>
      <c r="K27" s="19">
        <v>0.43949270000000001</v>
      </c>
      <c r="L27" s="19">
        <v>0.42038759999999997</v>
      </c>
      <c r="M27" s="19">
        <v>0.2401587</v>
      </c>
      <c r="N27" s="21">
        <v>0.30143799999999998</v>
      </c>
      <c r="O27" s="6"/>
      <c r="P27" s="48">
        <f t="shared" si="49"/>
        <v>335999.58596975991</v>
      </c>
      <c r="Q27" s="48">
        <f t="shared" si="50"/>
        <v>356813.7266162759</v>
      </c>
      <c r="R27" s="48">
        <f t="shared" si="51"/>
        <v>388272.95479976392</v>
      </c>
      <c r="S27" s="48">
        <f t="shared" si="52"/>
        <v>298217.59564054391</v>
      </c>
      <c r="T27" s="48">
        <f t="shared" si="53"/>
        <v>232631.85526248399</v>
      </c>
      <c r="U27" s="49">
        <f t="shared" si="54"/>
        <v>259814.85977845197</v>
      </c>
      <c r="V27" s="48">
        <f t="shared" si="55"/>
        <v>323592.13139967597</v>
      </c>
      <c r="W27" s="48">
        <f t="shared" si="56"/>
        <v>413399.65441313596</v>
      </c>
      <c r="X27" s="48">
        <f t="shared" si="57"/>
        <v>465017.93770193198</v>
      </c>
      <c r="Y27" s="48">
        <f t="shared" si="58"/>
        <v>444954.6565648159</v>
      </c>
      <c r="Z27" s="48">
        <f t="shared" si="59"/>
        <v>255686.70770649199</v>
      </c>
      <c r="AA27" s="49">
        <f t="shared" si="60"/>
        <v>320039.35824407992</v>
      </c>
    </row>
    <row r="28" spans="1:30" x14ac:dyDescent="0.45">
      <c r="A28" s="6"/>
      <c r="B28" s="6" t="s">
        <v>5</v>
      </c>
      <c r="C28" s="22">
        <v>0.101421</v>
      </c>
      <c r="D28" s="22">
        <v>0.1000289</v>
      </c>
      <c r="E28" s="22">
        <v>0.1143849</v>
      </c>
      <c r="F28" s="22">
        <v>9.5456550000000001E-2</v>
      </c>
      <c r="G28" s="22">
        <v>0.10717110000000001</v>
      </c>
      <c r="H28" s="80">
        <v>9.0943850000000007E-2</v>
      </c>
      <c r="I28" s="22">
        <v>8.7143689999999996E-2</v>
      </c>
      <c r="J28" s="22">
        <v>9.7302710000000001E-2</v>
      </c>
      <c r="K28" s="22">
        <v>0.11636920000000001</v>
      </c>
      <c r="L28" s="22">
        <v>9.5545400000000003E-2</v>
      </c>
      <c r="M28" s="22">
        <v>0.1133025</v>
      </c>
      <c r="N28" s="80">
        <v>0.1043284</v>
      </c>
      <c r="O28" s="6"/>
      <c r="P28" s="50">
        <f t="shared" si="49"/>
        <v>109990.87364035998</v>
      </c>
      <c r="Q28" s="50">
        <f t="shared" si="50"/>
        <v>108528.95542632398</v>
      </c>
      <c r="R28" s="50">
        <f t="shared" si="51"/>
        <v>123604.95419128398</v>
      </c>
      <c r="S28" s="50">
        <f t="shared" si="52"/>
        <v>103727.28762519799</v>
      </c>
      <c r="T28" s="50">
        <f t="shared" si="53"/>
        <v>116029.35932567599</v>
      </c>
      <c r="U28" s="52">
        <f t="shared" si="54"/>
        <v>98988.261460065987</v>
      </c>
      <c r="V28" s="50">
        <f t="shared" si="55"/>
        <v>94997.511427560385</v>
      </c>
      <c r="W28" s="50">
        <f t="shared" si="56"/>
        <v>105666.03838306358</v>
      </c>
      <c r="X28" s="50">
        <f t="shared" si="57"/>
        <v>125688.77310667199</v>
      </c>
      <c r="Y28" s="50">
        <f t="shared" si="58"/>
        <v>103820.59373346399</v>
      </c>
      <c r="Z28" s="50">
        <f t="shared" si="59"/>
        <v>122468.26841089998</v>
      </c>
      <c r="AA28" s="52">
        <f t="shared" si="60"/>
        <v>113044.08893774399</v>
      </c>
    </row>
    <row r="29" spans="1:30" x14ac:dyDescent="0.45">
      <c r="A29" s="6"/>
      <c r="B29" s="6" t="s">
        <v>6</v>
      </c>
      <c r="C29" s="22">
        <v>9.8867739999999996E-2</v>
      </c>
      <c r="D29" s="22">
        <v>0.1031002</v>
      </c>
      <c r="E29" s="22">
        <v>0.1160862</v>
      </c>
      <c r="F29" s="22">
        <v>9.3464179999999994E-2</v>
      </c>
      <c r="G29" s="22">
        <v>0.1110935</v>
      </c>
      <c r="H29" s="80">
        <v>9.2639819999999998E-2</v>
      </c>
      <c r="I29" s="22">
        <v>8.6519700000000005E-2</v>
      </c>
      <c r="J29" s="22">
        <v>0.10203329999999999</v>
      </c>
      <c r="K29" s="22">
        <v>0.1172675</v>
      </c>
      <c r="L29" s="22">
        <v>0.1017103</v>
      </c>
      <c r="M29" s="22">
        <v>0.1200519</v>
      </c>
      <c r="N29" s="80">
        <v>0.1079217</v>
      </c>
      <c r="O29" s="6"/>
      <c r="P29" s="50">
        <f t="shared" si="49"/>
        <v>107309.55958305838</v>
      </c>
      <c r="Q29" s="50">
        <f t="shared" si="50"/>
        <v>111754.29082663199</v>
      </c>
      <c r="R29" s="50">
        <f t="shared" si="51"/>
        <v>125391.57976239198</v>
      </c>
      <c r="S29" s="50">
        <f t="shared" si="52"/>
        <v>101634.99397380879</v>
      </c>
      <c r="T29" s="50">
        <f t="shared" si="53"/>
        <v>120148.48008045998</v>
      </c>
      <c r="U29" s="52">
        <f t="shared" si="54"/>
        <v>100769.28971483119</v>
      </c>
      <c r="V29" s="50">
        <f t="shared" si="55"/>
        <v>94342.226357251988</v>
      </c>
      <c r="W29" s="50">
        <f t="shared" si="56"/>
        <v>110633.88242022798</v>
      </c>
      <c r="X29" s="50">
        <f t="shared" si="57"/>
        <v>126632.12569029997</v>
      </c>
      <c r="Y29" s="50">
        <f t="shared" si="58"/>
        <v>110294.68294954799</v>
      </c>
      <c r="Z29" s="50">
        <f t="shared" si="59"/>
        <v>129556.17214900399</v>
      </c>
      <c r="AA29" s="52">
        <f t="shared" si="60"/>
        <v>116817.60428757199</v>
      </c>
    </row>
    <row r="30" spans="1:30" x14ac:dyDescent="0.45">
      <c r="A30" s="6"/>
      <c r="B30" s="6" t="s">
        <v>7</v>
      </c>
      <c r="C30" s="22">
        <v>0.1085675</v>
      </c>
      <c r="D30" s="22">
        <v>0.11188869999999999</v>
      </c>
      <c r="E30" s="22">
        <v>0.1284978</v>
      </c>
      <c r="F30" s="22">
        <v>9.9727099999999999E-2</v>
      </c>
      <c r="G30" s="22">
        <v>0.11492570000000001</v>
      </c>
      <c r="H30" s="80">
        <v>0.1027484</v>
      </c>
      <c r="I30" s="22">
        <v>0.1032119</v>
      </c>
      <c r="J30" s="22">
        <v>0.1078317</v>
      </c>
      <c r="K30" s="22">
        <v>0.1288958</v>
      </c>
      <c r="L30" s="22">
        <v>0.11421969999999999</v>
      </c>
      <c r="M30" s="22">
        <v>0.1238027</v>
      </c>
      <c r="N30" s="80">
        <v>0.1080706</v>
      </c>
      <c r="O30" s="6"/>
      <c r="P30" s="50">
        <f t="shared" si="49"/>
        <v>117495.79319829999</v>
      </c>
      <c r="Q30" s="50">
        <f t="shared" si="50"/>
        <v>120983.56187329198</v>
      </c>
      <c r="R30" s="50">
        <f t="shared" si="51"/>
        <v>138425.660723048</v>
      </c>
      <c r="S30" s="50">
        <f t="shared" si="52"/>
        <v>108212.01920263599</v>
      </c>
      <c r="T30" s="50">
        <f t="shared" si="53"/>
        <v>124172.87702021199</v>
      </c>
      <c r="U30" s="52">
        <f t="shared" si="54"/>
        <v>111384.84694494399</v>
      </c>
      <c r="V30" s="50">
        <f t="shared" si="55"/>
        <v>111871.59293460398</v>
      </c>
      <c r="W30" s="50">
        <f t="shared" si="56"/>
        <v>116723.09050317199</v>
      </c>
      <c r="X30" s="50">
        <f t="shared" si="57"/>
        <v>138843.62168072801</v>
      </c>
      <c r="Y30" s="50">
        <f t="shared" si="58"/>
        <v>123431.46888925198</v>
      </c>
      <c r="Z30" s="50">
        <f t="shared" si="59"/>
        <v>133495.08662153198</v>
      </c>
      <c r="AA30" s="52">
        <f t="shared" si="60"/>
        <v>116973.97209309599</v>
      </c>
    </row>
    <row r="31" spans="1:30" x14ac:dyDescent="0.4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30" x14ac:dyDescent="0.45">
      <c r="A32" s="6" t="s">
        <v>19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45" x14ac:dyDescent="0.45">
      <c r="A33" s="6"/>
      <c r="B33" s="6" t="s">
        <v>0</v>
      </c>
      <c r="C33" s="6">
        <v>560</v>
      </c>
      <c r="D33" s="6" t="s">
        <v>1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45" x14ac:dyDescent="0.45">
      <c r="A34" s="6"/>
      <c r="B34" s="6"/>
      <c r="C34" s="6">
        <f>C13</f>
        <v>0.1</v>
      </c>
      <c r="D34" s="6">
        <f t="shared" ref="D34:N34" si="61">D24</f>
        <v>1</v>
      </c>
      <c r="E34" s="6">
        <f t="shared" si="61"/>
        <v>5</v>
      </c>
      <c r="F34" s="6">
        <f t="shared" si="61"/>
        <v>10</v>
      </c>
      <c r="G34" s="6">
        <f t="shared" si="61"/>
        <v>20</v>
      </c>
      <c r="H34" s="6" t="str">
        <f t="shared" si="61"/>
        <v>Control</v>
      </c>
      <c r="I34" s="6">
        <f t="shared" si="61"/>
        <v>0.1</v>
      </c>
      <c r="J34" s="6">
        <f t="shared" si="61"/>
        <v>1</v>
      </c>
      <c r="K34" s="6">
        <f t="shared" si="61"/>
        <v>5</v>
      </c>
      <c r="L34" s="6">
        <f t="shared" si="61"/>
        <v>10</v>
      </c>
      <c r="M34" s="6">
        <f t="shared" si="61"/>
        <v>20</v>
      </c>
      <c r="N34" s="6" t="str">
        <f t="shared" si="61"/>
        <v>Control</v>
      </c>
      <c r="O34" s="6"/>
      <c r="P34" s="6">
        <f>C34</f>
        <v>0.1</v>
      </c>
      <c r="Q34" s="6">
        <f t="shared" ref="Q34:AA34" si="62">D34</f>
        <v>1</v>
      </c>
      <c r="R34" s="6">
        <f t="shared" si="62"/>
        <v>5</v>
      </c>
      <c r="S34" s="6">
        <f t="shared" si="62"/>
        <v>10</v>
      </c>
      <c r="T34" s="6">
        <f t="shared" si="62"/>
        <v>20</v>
      </c>
      <c r="U34" s="6" t="str">
        <f t="shared" si="62"/>
        <v>Control</v>
      </c>
      <c r="V34" s="6">
        <f t="shared" si="62"/>
        <v>0.1</v>
      </c>
      <c r="W34" s="6">
        <f t="shared" si="62"/>
        <v>1</v>
      </c>
      <c r="X34" s="6">
        <f t="shared" si="62"/>
        <v>5</v>
      </c>
      <c r="Y34" s="6">
        <f t="shared" si="62"/>
        <v>10</v>
      </c>
      <c r="Z34" s="6">
        <f t="shared" si="62"/>
        <v>20</v>
      </c>
      <c r="AA34" s="6" t="str">
        <f t="shared" si="62"/>
        <v>Control</v>
      </c>
    </row>
    <row r="35" spans="1:45" x14ac:dyDescent="0.45">
      <c r="A35" s="6"/>
      <c r="B35" s="6" t="s">
        <v>2</v>
      </c>
      <c r="C35" s="2">
        <v>0.57055060000000002</v>
      </c>
      <c r="D35" s="2">
        <v>0.62227480000000002</v>
      </c>
      <c r="E35" s="2">
        <v>0.46234039999999998</v>
      </c>
      <c r="F35" s="2">
        <v>0.44231280000000001</v>
      </c>
      <c r="G35" s="2">
        <v>0.23209840000000001</v>
      </c>
      <c r="H35" s="13">
        <v>0.47549550000000002</v>
      </c>
      <c r="I35" s="2">
        <v>0.54684999999999995</v>
      </c>
      <c r="J35" s="2">
        <v>0.48208050000000002</v>
      </c>
      <c r="K35" s="2">
        <v>0.50611669999999997</v>
      </c>
      <c r="L35" s="2">
        <v>0.51250320000000005</v>
      </c>
      <c r="M35" s="2">
        <v>0.257212</v>
      </c>
      <c r="N35" s="13">
        <v>0.58188240000000002</v>
      </c>
      <c r="O35" s="6"/>
      <c r="P35" s="61">
        <f>1050153.16*(C35)+3483.29</f>
        <v>602648.80552989605</v>
      </c>
      <c r="Q35" s="61">
        <f t="shared" ref="Q35:AA35" si="63">1050153.16*(D35)+3483.29</f>
        <v>656967.13760836795</v>
      </c>
      <c r="R35" s="61">
        <f t="shared" si="63"/>
        <v>489011.52205566393</v>
      </c>
      <c r="S35" s="61">
        <f t="shared" si="63"/>
        <v>467979.47462844796</v>
      </c>
      <c r="T35" s="61">
        <f t="shared" si="63"/>
        <v>247222.158190944</v>
      </c>
      <c r="U35" s="71">
        <f t="shared" si="63"/>
        <v>502826.39189077995</v>
      </c>
      <c r="V35" s="61">
        <f t="shared" si="63"/>
        <v>577759.54554599989</v>
      </c>
      <c r="W35" s="61">
        <f t="shared" si="63"/>
        <v>509741.65044937999</v>
      </c>
      <c r="X35" s="61">
        <f t="shared" si="63"/>
        <v>534983.34183377202</v>
      </c>
      <c r="Y35" s="61">
        <f t="shared" si="63"/>
        <v>541690.14499011205</v>
      </c>
      <c r="Z35" s="61">
        <f t="shared" si="63"/>
        <v>273595.28458991996</v>
      </c>
      <c r="AA35" s="71">
        <f t="shared" si="63"/>
        <v>614548.93110838404</v>
      </c>
    </row>
    <row r="36" spans="1:45" x14ac:dyDescent="0.45">
      <c r="A36" s="6"/>
      <c r="B36" s="6" t="s">
        <v>3</v>
      </c>
      <c r="C36" s="2">
        <v>0.50768020000000003</v>
      </c>
      <c r="D36" s="2">
        <v>0.55171760000000003</v>
      </c>
      <c r="E36" s="2">
        <v>0.44490190000000002</v>
      </c>
      <c r="F36" s="2">
        <v>0.36564010000000002</v>
      </c>
      <c r="G36" s="2">
        <v>0.22581909999999999</v>
      </c>
      <c r="H36" s="13">
        <v>0.40226079999999997</v>
      </c>
      <c r="I36" s="2">
        <v>0.44917590000000002</v>
      </c>
      <c r="J36" s="2">
        <v>0.49497920000000001</v>
      </c>
      <c r="K36" s="2">
        <v>0.51738569999999995</v>
      </c>
      <c r="L36" s="2">
        <v>0.44489289999999998</v>
      </c>
      <c r="M36" s="2">
        <v>0.31272729999999999</v>
      </c>
      <c r="N36" s="13">
        <v>0.52060640000000002</v>
      </c>
      <c r="O36" s="6"/>
      <c r="P36" s="61">
        <f t="shared" ref="P36:P40" si="64">1050153.16*(C36)+3483.29</f>
        <v>536625.25629943202</v>
      </c>
      <c r="Q36" s="61">
        <f t="shared" ref="Q36:Q40" si="65">1050153.16*(D36)+3483.29</f>
        <v>582871.27106761606</v>
      </c>
      <c r="R36" s="61">
        <f t="shared" ref="R36:R40" si="66">1050153.16*(E36)+3483.29</f>
        <v>470698.42617500399</v>
      </c>
      <c r="S36" s="61">
        <f t="shared" ref="S36:S40" si="67">1050153.16*(F36)+3483.29</f>
        <v>387461.39643771597</v>
      </c>
      <c r="T36" s="61">
        <f t="shared" ref="T36:T40" si="68">1050153.16*(G36)+3483.29</f>
        <v>240627.931453356</v>
      </c>
      <c r="U36" s="71">
        <f t="shared" ref="U36:U40" si="69">1050153.16*(H36)+3483.29</f>
        <v>425918.7402641279</v>
      </c>
      <c r="V36" s="61">
        <f t="shared" ref="V36:V40" si="70">1050153.16*(I36)+3483.29</f>
        <v>475186.78078084398</v>
      </c>
      <c r="W36" s="61">
        <f t="shared" ref="W36:W40" si="71">1050153.16*(J36)+3483.29</f>
        <v>523287.26101427193</v>
      </c>
      <c r="X36" s="61">
        <f t="shared" ref="X36:X40" si="72">1050153.16*(K36)+3483.29</f>
        <v>546817.51779381197</v>
      </c>
      <c r="Y36" s="61">
        <f t="shared" ref="Y36:Y40" si="73">1050153.16*(L36)+3483.29</f>
        <v>470688.97479656391</v>
      </c>
      <c r="Z36" s="61">
        <f t="shared" ref="Z36:Z40" si="74">1050153.16*(M36)+3483.29</f>
        <v>331894.85231326794</v>
      </c>
      <c r="AA36" s="71">
        <f t="shared" ref="AA36:AA40" si="75">1050153.16*(N36)+3483.29</f>
        <v>550199.74607622402</v>
      </c>
    </row>
    <row r="37" spans="1:45" x14ac:dyDescent="0.45">
      <c r="A37" s="6"/>
      <c r="B37" s="6" t="s">
        <v>4</v>
      </c>
      <c r="C37" s="2">
        <v>0.56007870000000004</v>
      </c>
      <c r="D37" s="2">
        <v>0.5299024</v>
      </c>
      <c r="E37" s="2">
        <v>0.43765609999999999</v>
      </c>
      <c r="F37" s="2">
        <v>0.37499450000000001</v>
      </c>
      <c r="G37" s="2">
        <v>0.2486409</v>
      </c>
      <c r="H37" s="13">
        <v>0.40918979999999999</v>
      </c>
      <c r="I37" s="2">
        <v>0.50195809999999996</v>
      </c>
      <c r="J37" s="2">
        <v>0.57382230000000001</v>
      </c>
      <c r="K37" s="2">
        <v>0.500637</v>
      </c>
      <c r="L37" s="2">
        <v>0.53737210000000002</v>
      </c>
      <c r="M37" s="2">
        <v>0.2731403</v>
      </c>
      <c r="N37" s="13">
        <v>0.48738599999999999</v>
      </c>
      <c r="O37" s="6"/>
      <c r="P37" s="61">
        <f t="shared" si="64"/>
        <v>591651.70665369206</v>
      </c>
      <c r="Q37" s="61">
        <f t="shared" si="65"/>
        <v>559961.96985158394</v>
      </c>
      <c r="R37" s="61">
        <f t="shared" si="66"/>
        <v>463089.22640827595</v>
      </c>
      <c r="S37" s="61">
        <f t="shared" si="67"/>
        <v>397284.94915761997</v>
      </c>
      <c r="T37" s="61">
        <f t="shared" si="68"/>
        <v>264594.31684024399</v>
      </c>
      <c r="U37" s="71">
        <f t="shared" si="69"/>
        <v>433195.25150976796</v>
      </c>
      <c r="V37" s="61">
        <f t="shared" si="70"/>
        <v>530616.17490259593</v>
      </c>
      <c r="W37" s="61">
        <f t="shared" si="71"/>
        <v>606084.59162346798</v>
      </c>
      <c r="X37" s="61">
        <f t="shared" si="72"/>
        <v>529228.81756292004</v>
      </c>
      <c r="Y37" s="61">
        <f t="shared" si="73"/>
        <v>567806.29891083599</v>
      </c>
      <c r="Z37" s="61">
        <f t="shared" si="74"/>
        <v>290322.43916834798</v>
      </c>
      <c r="AA37" s="71">
        <f t="shared" si="75"/>
        <v>515313.23803975992</v>
      </c>
    </row>
    <row r="38" spans="1:45" x14ac:dyDescent="0.45">
      <c r="A38" s="6"/>
      <c r="B38" s="6" t="s">
        <v>5</v>
      </c>
      <c r="C38" s="1">
        <v>0.110639</v>
      </c>
      <c r="D38" s="1">
        <v>0.1093664</v>
      </c>
      <c r="E38" s="1">
        <v>0.1174996</v>
      </c>
      <c r="F38" s="1">
        <v>0.10461280000000001</v>
      </c>
      <c r="G38" s="1">
        <v>0.13182730000000001</v>
      </c>
      <c r="H38" s="51">
        <v>9.3085680000000004E-2</v>
      </c>
      <c r="I38" s="1">
        <v>9.092981E-2</v>
      </c>
      <c r="J38" s="1">
        <v>0.1020803</v>
      </c>
      <c r="K38" s="1">
        <v>0.12307419999999999</v>
      </c>
      <c r="L38" s="1">
        <v>0.10257810000000001</v>
      </c>
      <c r="M38" s="1">
        <v>0.1410805</v>
      </c>
      <c r="N38" s="51">
        <v>0.1148552</v>
      </c>
      <c r="O38" s="6"/>
      <c r="P38" s="69">
        <f t="shared" si="64"/>
        <v>119671.18546923998</v>
      </c>
      <c r="Q38" s="69">
        <f t="shared" si="65"/>
        <v>118334.76055782399</v>
      </c>
      <c r="R38" s="69">
        <f t="shared" si="66"/>
        <v>126875.86623873598</v>
      </c>
      <c r="S38" s="69">
        <f t="shared" si="67"/>
        <v>113342.752496448</v>
      </c>
      <c r="T38" s="69">
        <f t="shared" si="68"/>
        <v>141922.14566926801</v>
      </c>
      <c r="U38" s="75">
        <f t="shared" si="69"/>
        <v>101237.5110027488</v>
      </c>
      <c r="V38" s="69">
        <f t="shared" si="70"/>
        <v>98973.517309699586</v>
      </c>
      <c r="W38" s="69">
        <f t="shared" si="71"/>
        <v>110683.23961874799</v>
      </c>
      <c r="X38" s="69">
        <f t="shared" si="72"/>
        <v>132730.05004447198</v>
      </c>
      <c r="Y38" s="69">
        <f t="shared" si="73"/>
        <v>111206.00586179599</v>
      </c>
      <c r="Z38" s="69">
        <f t="shared" si="74"/>
        <v>151639.42288937999</v>
      </c>
      <c r="AA38" s="75">
        <f t="shared" si="75"/>
        <v>124098.84122243199</v>
      </c>
    </row>
    <row r="39" spans="1:45" x14ac:dyDescent="0.45">
      <c r="A39" s="6"/>
      <c r="B39" s="6" t="s">
        <v>6</v>
      </c>
      <c r="C39" s="1">
        <v>0.111291</v>
      </c>
      <c r="D39" s="1">
        <v>0.1109043</v>
      </c>
      <c r="E39" s="1">
        <v>0.12217409999999999</v>
      </c>
      <c r="F39" s="1">
        <v>0.1035741</v>
      </c>
      <c r="G39" s="1">
        <v>0.13993159999999999</v>
      </c>
      <c r="H39" s="51">
        <v>0.10150190000000001</v>
      </c>
      <c r="I39" s="1">
        <v>9.4796329999999998E-2</v>
      </c>
      <c r="J39" s="1">
        <v>0.1113426</v>
      </c>
      <c r="K39" s="1">
        <v>0.1244524</v>
      </c>
      <c r="L39" s="1">
        <v>0.1153425</v>
      </c>
      <c r="M39" s="1">
        <v>0.15354200000000001</v>
      </c>
      <c r="N39" s="51">
        <v>0.1240631</v>
      </c>
      <c r="O39" s="6"/>
      <c r="P39" s="69">
        <f t="shared" si="64"/>
        <v>120355.88532955998</v>
      </c>
      <c r="Q39" s="69">
        <f t="shared" si="65"/>
        <v>119949.79110258799</v>
      </c>
      <c r="R39" s="69">
        <f t="shared" si="66"/>
        <v>131784.80718515598</v>
      </c>
      <c r="S39" s="69">
        <f t="shared" si="67"/>
        <v>112251.95840915598</v>
      </c>
      <c r="T39" s="69">
        <f t="shared" si="68"/>
        <v>150432.901923856</v>
      </c>
      <c r="U39" s="75">
        <f t="shared" si="69"/>
        <v>110075.831031004</v>
      </c>
      <c r="V39" s="69">
        <f t="shared" si="70"/>
        <v>103033.95550590278</v>
      </c>
      <c r="W39" s="69">
        <f t="shared" si="71"/>
        <v>120410.07323261598</v>
      </c>
      <c r="X39" s="69">
        <f t="shared" si="72"/>
        <v>134177.371129584</v>
      </c>
      <c r="Y39" s="69">
        <f t="shared" si="73"/>
        <v>124610.58085729998</v>
      </c>
      <c r="Z39" s="69">
        <f t="shared" si="74"/>
        <v>164725.90649272001</v>
      </c>
      <c r="AA39" s="75">
        <f t="shared" si="75"/>
        <v>133768.54650439598</v>
      </c>
    </row>
    <row r="40" spans="1:45" x14ac:dyDescent="0.45">
      <c r="A40" s="6"/>
      <c r="B40" s="6" t="s">
        <v>7</v>
      </c>
      <c r="C40" s="1">
        <v>0.1273715</v>
      </c>
      <c r="D40" s="1">
        <v>0.1231401</v>
      </c>
      <c r="E40" s="1">
        <v>0.1415122</v>
      </c>
      <c r="F40" s="1">
        <v>0.1077357</v>
      </c>
      <c r="G40" s="1">
        <v>0.13910729999999999</v>
      </c>
      <c r="H40" s="51">
        <v>0.1033324</v>
      </c>
      <c r="I40" s="1">
        <v>9.6827830000000004E-2</v>
      </c>
      <c r="J40" s="1">
        <v>0.1182661</v>
      </c>
      <c r="K40" s="1">
        <v>0.1382082</v>
      </c>
      <c r="L40" s="1">
        <v>0.1153868</v>
      </c>
      <c r="M40" s="1">
        <v>0.14760139999999999</v>
      </c>
      <c r="N40" s="51">
        <v>0.11550580000000001</v>
      </c>
      <c r="O40" s="6"/>
      <c r="P40" s="69">
        <f t="shared" si="64"/>
        <v>137242.87321893999</v>
      </c>
      <c r="Q40" s="69">
        <f t="shared" si="65"/>
        <v>132799.25513771598</v>
      </c>
      <c r="R40" s="69">
        <f t="shared" si="66"/>
        <v>152092.77400855199</v>
      </c>
      <c r="S40" s="69">
        <f t="shared" si="67"/>
        <v>116622.27579981199</v>
      </c>
      <c r="T40" s="69">
        <f t="shared" si="68"/>
        <v>149567.26067406798</v>
      </c>
      <c r="U40" s="75">
        <f t="shared" si="69"/>
        <v>111998.136390384</v>
      </c>
      <c r="V40" s="69">
        <f t="shared" si="70"/>
        <v>105167.34165044279</v>
      </c>
      <c r="W40" s="69">
        <f t="shared" si="71"/>
        <v>127680.80863587598</v>
      </c>
      <c r="X40" s="69">
        <f t="shared" si="72"/>
        <v>148623.06796791201</v>
      </c>
      <c r="Y40" s="69">
        <f t="shared" si="73"/>
        <v>124657.10264228798</v>
      </c>
      <c r="Z40" s="69">
        <f t="shared" si="74"/>
        <v>158487.36663042399</v>
      </c>
      <c r="AA40" s="75">
        <f t="shared" si="75"/>
        <v>124782.070868328</v>
      </c>
    </row>
    <row r="41" spans="1:45" x14ac:dyDescent="0.45">
      <c r="A41" s="6"/>
      <c r="B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45" x14ac:dyDescent="0.45">
      <c r="A42" s="6" t="s">
        <v>20</v>
      </c>
      <c r="B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45" x14ac:dyDescent="0.45">
      <c r="A43" s="6"/>
      <c r="B43" s="6" t="s">
        <v>0</v>
      </c>
      <c r="C43" s="6">
        <v>560</v>
      </c>
      <c r="D43" s="6" t="s">
        <v>1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45" x14ac:dyDescent="0.45">
      <c r="A44" s="6"/>
      <c r="B44" s="6"/>
      <c r="C44" s="6">
        <f>C13</f>
        <v>0.1</v>
      </c>
      <c r="D44" s="6">
        <f t="shared" ref="D44:N44" si="76">D34</f>
        <v>1</v>
      </c>
      <c r="E44" s="6">
        <f t="shared" si="76"/>
        <v>5</v>
      </c>
      <c r="F44" s="6">
        <f t="shared" si="76"/>
        <v>10</v>
      </c>
      <c r="G44" s="6">
        <f t="shared" si="76"/>
        <v>20</v>
      </c>
      <c r="H44" s="6" t="str">
        <f t="shared" si="76"/>
        <v>Control</v>
      </c>
      <c r="I44" s="6">
        <f t="shared" si="76"/>
        <v>0.1</v>
      </c>
      <c r="J44" s="6">
        <f t="shared" si="76"/>
        <v>1</v>
      </c>
      <c r="K44" s="6">
        <f t="shared" si="76"/>
        <v>5</v>
      </c>
      <c r="L44" s="6">
        <f t="shared" si="76"/>
        <v>10</v>
      </c>
      <c r="M44" s="6">
        <f t="shared" si="76"/>
        <v>20</v>
      </c>
      <c r="N44" s="6" t="str">
        <f t="shared" si="76"/>
        <v>Control</v>
      </c>
      <c r="O44" s="6"/>
      <c r="P44" s="6">
        <f>C34</f>
        <v>0.1</v>
      </c>
      <c r="Q44" s="6">
        <f t="shared" ref="Q44:AA44" si="77">D34</f>
        <v>1</v>
      </c>
      <c r="R44" s="6">
        <f t="shared" si="77"/>
        <v>5</v>
      </c>
      <c r="S44" s="6">
        <f t="shared" si="77"/>
        <v>10</v>
      </c>
      <c r="T44" s="6">
        <f t="shared" si="77"/>
        <v>20</v>
      </c>
      <c r="U44" s="6" t="str">
        <f t="shared" si="77"/>
        <v>Control</v>
      </c>
      <c r="V44" s="6">
        <f t="shared" si="77"/>
        <v>0.1</v>
      </c>
      <c r="W44" s="6">
        <f t="shared" si="77"/>
        <v>1</v>
      </c>
      <c r="X44" s="6">
        <f t="shared" si="77"/>
        <v>5</v>
      </c>
      <c r="Y44" s="6">
        <f t="shared" si="77"/>
        <v>10</v>
      </c>
      <c r="Z44" s="6">
        <f t="shared" si="77"/>
        <v>20</v>
      </c>
      <c r="AA44" s="6" t="str">
        <f t="shared" si="77"/>
        <v>Control</v>
      </c>
    </row>
    <row r="45" spans="1:45" x14ac:dyDescent="0.45">
      <c r="A45" s="6"/>
      <c r="B45" s="6" t="s">
        <v>2</v>
      </c>
      <c r="C45">
        <v>0.70734319999999995</v>
      </c>
      <c r="D45">
        <v>0.79001710000000003</v>
      </c>
      <c r="E45">
        <v>0.52713790000000005</v>
      </c>
      <c r="F45">
        <v>0.52688889999999999</v>
      </c>
      <c r="G45">
        <v>0.27085480000000001</v>
      </c>
      <c r="H45">
        <v>0.64653240000000001</v>
      </c>
      <c r="I45">
        <v>0.70950650000000004</v>
      </c>
      <c r="J45">
        <v>0.51443620000000001</v>
      </c>
      <c r="K45">
        <v>0.55913880000000005</v>
      </c>
      <c r="L45">
        <v>0.58444090000000004</v>
      </c>
      <c r="M45">
        <v>0.29702099999999998</v>
      </c>
      <c r="N45">
        <v>0.79482140000000001</v>
      </c>
      <c r="O45" s="6"/>
      <c r="P45" s="63">
        <f>1050153.16*(C45)+3483.29</f>
        <v>746301.98668451188</v>
      </c>
      <c r="Q45" s="63">
        <f t="shared" ref="Q45:AA45" si="78">1050153.16*(D45)+3483.29</f>
        <v>833122.24401903595</v>
      </c>
      <c r="R45" s="63">
        <f t="shared" si="78"/>
        <v>557058.821440764</v>
      </c>
      <c r="S45" s="63">
        <f t="shared" si="78"/>
        <v>556797.33330392395</v>
      </c>
      <c r="T45" s="63">
        <f t="shared" si="78"/>
        <v>287922.31412116799</v>
      </c>
      <c r="U45" s="63">
        <f t="shared" si="78"/>
        <v>682441.33290238399</v>
      </c>
      <c r="V45" s="63">
        <f t="shared" si="78"/>
        <v>748573.78301553999</v>
      </c>
      <c r="W45" s="63">
        <f t="shared" si="78"/>
        <v>543720.091048392</v>
      </c>
      <c r="X45" s="63">
        <f t="shared" si="78"/>
        <v>590664.66769860801</v>
      </c>
      <c r="Y45" s="63">
        <f t="shared" si="78"/>
        <v>617235.74796824402</v>
      </c>
      <c r="Z45" s="63">
        <f t="shared" si="78"/>
        <v>315400.83173635992</v>
      </c>
      <c r="AA45" s="63">
        <f t="shared" si="78"/>
        <v>838167.49484562397</v>
      </c>
      <c r="AK45" s="6"/>
      <c r="AL45" s="6"/>
      <c r="AM45" s="6"/>
      <c r="AN45" s="6"/>
      <c r="AO45" s="6"/>
    </row>
    <row r="46" spans="1:45" x14ac:dyDescent="0.45">
      <c r="A46" s="6"/>
      <c r="B46" s="6" t="s">
        <v>3</v>
      </c>
      <c r="C46">
        <v>0.65478190000000003</v>
      </c>
      <c r="D46">
        <v>0.73543610000000004</v>
      </c>
      <c r="E46">
        <v>0.50629829999999998</v>
      </c>
      <c r="F46">
        <v>0.42997419999999997</v>
      </c>
      <c r="G46">
        <v>0.26155919999999999</v>
      </c>
      <c r="H46">
        <v>0.56557259999999998</v>
      </c>
      <c r="I46">
        <v>0.56081210000000004</v>
      </c>
      <c r="J46">
        <v>0.62038780000000004</v>
      </c>
      <c r="K46">
        <v>0.56534249999999997</v>
      </c>
      <c r="L46">
        <v>0.50115600000000005</v>
      </c>
      <c r="M46">
        <v>0.3821756</v>
      </c>
      <c r="N46">
        <v>0.715561</v>
      </c>
      <c r="O46" s="6"/>
      <c r="P46" s="63">
        <f t="shared" ref="P46:P50" si="79">1050153.16*(C46)+3483.29</f>
        <v>691104.57139580406</v>
      </c>
      <c r="Q46" s="63">
        <f t="shared" ref="Q46:Q50" si="80">1050153.16*(D46)+3483.29</f>
        <v>775803.83439307602</v>
      </c>
      <c r="R46" s="63">
        <f t="shared" ref="R46:R50" si="81">1050153.16*(E46)+3483.29</f>
        <v>535174.04964762798</v>
      </c>
      <c r="S46" s="63">
        <f t="shared" ref="S46:S50" si="82">1050153.16*(F46)+3483.29</f>
        <v>455022.05484847189</v>
      </c>
      <c r="T46" s="63">
        <f t="shared" ref="T46:T50" si="83">1050153.16*(G46)+3483.29</f>
        <v>278160.51040707197</v>
      </c>
      <c r="U46" s="63">
        <f t="shared" ref="U46:U50" si="84">1050153.16*(H46)+3483.29</f>
        <v>597421.14309941593</v>
      </c>
      <c r="V46" s="63">
        <f t="shared" ref="V46:V50" si="85">1050153.16*(I46)+3483.29</f>
        <v>592421.88898123603</v>
      </c>
      <c r="W46" s="63">
        <f t="shared" ref="W46:W50" si="86">1050153.16*(J46)+3483.29</f>
        <v>654985.49859544798</v>
      </c>
      <c r="X46" s="63">
        <f t="shared" ref="X46:X50" si="87">1050153.16*(K46)+3483.29</f>
        <v>597179.50285729999</v>
      </c>
      <c r="Y46" s="63">
        <f t="shared" ref="Y46:Y50" si="88">1050153.16*(L46)+3483.29</f>
        <v>529773.84705296007</v>
      </c>
      <c r="Z46" s="63">
        <f t="shared" ref="Z46:Z50" si="89">1050153.16*(M46)+3483.29</f>
        <v>404826.20401489595</v>
      </c>
      <c r="AA46" s="63">
        <f t="shared" ref="AA46:AA50" si="90">1050153.16*(N46)+3483.29</f>
        <v>754931.93532276002</v>
      </c>
      <c r="AC46" s="6">
        <v>0</v>
      </c>
      <c r="AD46" s="102">
        <f>P3</f>
        <v>0.1</v>
      </c>
      <c r="AE46" s="103">
        <f t="shared" ref="AE46:AI46" si="91">Q3</f>
        <v>1</v>
      </c>
      <c r="AF46" s="104">
        <f t="shared" si="91"/>
        <v>5</v>
      </c>
      <c r="AG46" s="105">
        <f t="shared" si="91"/>
        <v>10</v>
      </c>
      <c r="AH46" s="106">
        <f t="shared" si="91"/>
        <v>20</v>
      </c>
      <c r="AI46" s="107" t="str">
        <f t="shared" si="91"/>
        <v>Control</v>
      </c>
      <c r="AK46" s="6"/>
      <c r="AL46" s="6"/>
      <c r="AM46" s="6"/>
      <c r="AN46" s="6"/>
      <c r="AO46" s="6"/>
      <c r="AP46" s="6"/>
      <c r="AQ46" s="6"/>
    </row>
    <row r="47" spans="1:45" x14ac:dyDescent="0.45">
      <c r="A47" s="6"/>
      <c r="B47" s="6" t="s">
        <v>4</v>
      </c>
      <c r="C47">
        <v>0.71348279999999997</v>
      </c>
      <c r="D47">
        <v>0.72553380000000001</v>
      </c>
      <c r="E47">
        <v>0.48181619999999997</v>
      </c>
      <c r="F47">
        <v>0.44523980000000002</v>
      </c>
      <c r="G47">
        <v>0.28849629999999998</v>
      </c>
      <c r="H47">
        <v>0.61656319999999998</v>
      </c>
      <c r="I47">
        <v>0.64261509999999999</v>
      </c>
      <c r="J47">
        <v>0.68558649999999999</v>
      </c>
      <c r="K47">
        <v>0.53972050000000005</v>
      </c>
      <c r="L47">
        <v>0.59875449999999997</v>
      </c>
      <c r="M47">
        <v>0.30862679999999998</v>
      </c>
      <c r="N47">
        <v>0.69639890000000004</v>
      </c>
      <c r="O47" s="6"/>
      <c r="P47" s="63">
        <f t="shared" si="79"/>
        <v>752749.50702564791</v>
      </c>
      <c r="Q47" s="63">
        <f t="shared" si="80"/>
        <v>765404.90275680798</v>
      </c>
      <c r="R47" s="63">
        <f t="shared" si="81"/>
        <v>509464.09496919194</v>
      </c>
      <c r="S47" s="63">
        <f t="shared" si="82"/>
        <v>471053.27292776795</v>
      </c>
      <c r="T47" s="63">
        <f t="shared" si="83"/>
        <v>306448.59109330794</v>
      </c>
      <c r="U47" s="63">
        <f t="shared" si="84"/>
        <v>650969.082819712</v>
      </c>
      <c r="V47" s="63">
        <f t="shared" si="85"/>
        <v>678327.56792871596</v>
      </c>
      <c r="W47" s="63">
        <f t="shared" si="86"/>
        <v>723454.11942834</v>
      </c>
      <c r="X47" s="63">
        <f t="shared" si="87"/>
        <v>570272.47859178006</v>
      </c>
      <c r="Y47" s="63">
        <f t="shared" si="88"/>
        <v>632267.22023921995</v>
      </c>
      <c r="Z47" s="63">
        <f t="shared" si="89"/>
        <v>327588.69928068796</v>
      </c>
      <c r="AA47" s="63">
        <f t="shared" si="90"/>
        <v>734808.795455524</v>
      </c>
      <c r="AD47" s="112">
        <f>AD48</f>
        <v>29323.65772037518</v>
      </c>
      <c r="AE47" s="112">
        <f t="shared" ref="AE47:AI47" si="92">Q4-Q7</f>
        <v>19749.957440298385</v>
      </c>
      <c r="AF47" s="112">
        <f t="shared" si="92"/>
        <v>18255.442472176001</v>
      </c>
      <c r="AG47" s="112">
        <f t="shared" si="92"/>
        <v>25298.830217827592</v>
      </c>
      <c r="AH47" s="112">
        <f t="shared" si="92"/>
        <v>35090.615804641595</v>
      </c>
      <c r="AI47" s="107">
        <f t="shared" si="92"/>
        <v>18462.858222807597</v>
      </c>
      <c r="AK47" s="6"/>
      <c r="AL47" s="6"/>
      <c r="AM47" s="6"/>
      <c r="AN47" s="6"/>
      <c r="AO47" s="6"/>
      <c r="AP47" s="6"/>
      <c r="AQ47" s="6"/>
    </row>
    <row r="48" spans="1:45" x14ac:dyDescent="0.45">
      <c r="A48" s="6"/>
      <c r="B48" s="6" t="s">
        <v>5</v>
      </c>
      <c r="C48">
        <v>0.17444190000000001</v>
      </c>
      <c r="D48">
        <v>0.1098273</v>
      </c>
      <c r="E48">
        <v>0.1169177</v>
      </c>
      <c r="F48">
        <v>0.11617909999999999</v>
      </c>
      <c r="G48">
        <v>0.1521506</v>
      </c>
      <c r="H48">
        <v>0.1002281</v>
      </c>
      <c r="I48">
        <v>9.4697550000000005E-2</v>
      </c>
      <c r="J48">
        <v>0.1065506</v>
      </c>
      <c r="K48">
        <v>0.12863379999999999</v>
      </c>
      <c r="L48">
        <v>0.1102774</v>
      </c>
      <c r="M48">
        <v>0.165599</v>
      </c>
      <c r="N48">
        <v>0.12853800000000001</v>
      </c>
      <c r="O48" s="6"/>
      <c r="P48" s="63">
        <f t="shared" si="79"/>
        <v>186674.00252140401</v>
      </c>
      <c r="Q48" s="63">
        <f t="shared" si="80"/>
        <v>118818.77614926799</v>
      </c>
      <c r="R48" s="63">
        <f t="shared" si="81"/>
        <v>126264.78211493198</v>
      </c>
      <c r="S48" s="63">
        <f t="shared" si="82"/>
        <v>125489.13899095598</v>
      </c>
      <c r="T48" s="63">
        <f t="shared" si="83"/>
        <v>163264.72338589598</v>
      </c>
      <c r="U48" s="63">
        <f t="shared" si="84"/>
        <v>108738.14593579598</v>
      </c>
      <c r="V48" s="63">
        <f t="shared" si="85"/>
        <v>102930.221376758</v>
      </c>
      <c r="W48" s="63">
        <f t="shared" si="86"/>
        <v>115377.73928989598</v>
      </c>
      <c r="X48" s="63">
        <f t="shared" si="87"/>
        <v>138568.48155280799</v>
      </c>
      <c r="Y48" s="63">
        <f t="shared" si="88"/>
        <v>119291.45008658398</v>
      </c>
      <c r="Z48" s="63">
        <f t="shared" si="89"/>
        <v>177387.60314284</v>
      </c>
      <c r="AA48" s="63">
        <f t="shared" si="90"/>
        <v>138467.87688008</v>
      </c>
      <c r="AD48" s="112">
        <f t="shared" ref="AD48:AD49" si="93">P5-P8</f>
        <v>29323.65772037518</v>
      </c>
      <c r="AE48" s="112">
        <f t="shared" ref="AE48:AE49" si="94">Q5-Q8</f>
        <v>22506.935032777998</v>
      </c>
      <c r="AF48" s="112">
        <f t="shared" ref="AF48:AF49" si="95">R5-R8</f>
        <v>19679.019594340411</v>
      </c>
      <c r="AG48" s="112">
        <f t="shared" ref="AG48:AG49" si="96">S5-S8</f>
        <v>26247.171028965604</v>
      </c>
      <c r="AH48" s="112">
        <f t="shared" ref="AH48:AH49" si="97">T5-T8</f>
        <v>25684.467461242806</v>
      </c>
      <c r="AI48" s="107">
        <f t="shared" ref="AI48:AI49" si="98">U5-U8</f>
        <v>22449.208113572808</v>
      </c>
      <c r="AK48" s="113" t="s">
        <v>43</v>
      </c>
      <c r="AL48" s="113"/>
      <c r="AM48" s="113"/>
      <c r="AN48" s="113"/>
      <c r="AO48" s="113" t="s">
        <v>42</v>
      </c>
      <c r="AP48" s="113"/>
      <c r="AQ48" s="113"/>
      <c r="AR48" s="113" t="s">
        <v>44</v>
      </c>
      <c r="AS48" s="113"/>
    </row>
    <row r="49" spans="1:45" x14ac:dyDescent="0.45">
      <c r="A49" s="6"/>
      <c r="B49" s="6" t="s">
        <v>6</v>
      </c>
      <c r="C49">
        <v>0.1211663</v>
      </c>
      <c r="D49">
        <v>0.1117775</v>
      </c>
      <c r="E49">
        <v>0.12314650000000001</v>
      </c>
      <c r="F49">
        <v>0.122333</v>
      </c>
      <c r="G49">
        <v>0.15580869999999999</v>
      </c>
      <c r="H49">
        <v>0.10999829999999999</v>
      </c>
      <c r="I49">
        <v>8.9877830000000006E-2</v>
      </c>
      <c r="J49">
        <v>0.107816</v>
      </c>
      <c r="K49">
        <v>0.1268551</v>
      </c>
      <c r="L49">
        <v>0.13097500000000001</v>
      </c>
      <c r="M49">
        <v>0.18174689999999999</v>
      </c>
      <c r="N49">
        <v>0.14367540000000001</v>
      </c>
      <c r="O49" s="6"/>
      <c r="P49" s="63">
        <f t="shared" si="79"/>
        <v>130726.46283050798</v>
      </c>
      <c r="Q49" s="63">
        <f t="shared" si="80"/>
        <v>120866.78484189999</v>
      </c>
      <c r="R49" s="63">
        <f t="shared" si="81"/>
        <v>132805.97611794001</v>
      </c>
      <c r="S49" s="63">
        <f t="shared" si="82"/>
        <v>131951.67652228</v>
      </c>
      <c r="T49" s="63">
        <f t="shared" si="83"/>
        <v>167106.28866049199</v>
      </c>
      <c r="U49" s="63">
        <f t="shared" si="84"/>
        <v>118998.35233962798</v>
      </c>
      <c r="V49" s="63">
        <f t="shared" si="85"/>
        <v>97868.777188442793</v>
      </c>
      <c r="W49" s="63">
        <f t="shared" si="86"/>
        <v>116706.60309855998</v>
      </c>
      <c r="X49" s="63">
        <f t="shared" si="87"/>
        <v>136700.57412711601</v>
      </c>
      <c r="Y49" s="63">
        <f t="shared" si="88"/>
        <v>141027.10013100001</v>
      </c>
      <c r="Z49" s="63">
        <f t="shared" si="89"/>
        <v>194345.37135520397</v>
      </c>
      <c r="AA49" s="63">
        <f t="shared" si="90"/>
        <v>154364.46532426402</v>
      </c>
      <c r="AD49" s="112">
        <f t="shared" si="93"/>
        <v>32268.69674074759</v>
      </c>
      <c r="AE49" s="112">
        <f t="shared" si="94"/>
        <v>23525.552093383187</v>
      </c>
      <c r="AF49" s="112">
        <f t="shared" si="95"/>
        <v>16789.596685321594</v>
      </c>
      <c r="AG49" s="112">
        <f t="shared" si="96"/>
        <v>21601.356458315189</v>
      </c>
      <c r="AH49" s="112">
        <f t="shared" si="97"/>
        <v>27595.378658836795</v>
      </c>
      <c r="AI49" s="107">
        <f t="shared" si="98"/>
        <v>20214.219650802785</v>
      </c>
      <c r="AK49" s="113"/>
      <c r="AL49" s="113"/>
      <c r="AM49" s="113"/>
      <c r="AN49" s="113"/>
      <c r="AO49" s="113"/>
      <c r="AP49" s="113"/>
      <c r="AQ49" s="113"/>
      <c r="AR49" s="113"/>
      <c r="AS49" s="113"/>
    </row>
    <row r="50" spans="1:45" x14ac:dyDescent="0.45">
      <c r="A50" s="6"/>
      <c r="B50" s="6" t="s">
        <v>7</v>
      </c>
      <c r="C50">
        <v>0.15104119999999999</v>
      </c>
      <c r="D50">
        <v>0.1310096</v>
      </c>
      <c r="E50">
        <v>0.15124009999999999</v>
      </c>
      <c r="F50">
        <v>0.1110946</v>
      </c>
      <c r="G50">
        <v>0.1514683</v>
      </c>
      <c r="H50">
        <v>0.1017585</v>
      </c>
      <c r="I50">
        <v>9.7392400000000004E-2</v>
      </c>
      <c r="J50">
        <v>0.1149621</v>
      </c>
      <c r="K50">
        <v>0.1417564</v>
      </c>
      <c r="L50">
        <v>0.11745360000000001</v>
      </c>
      <c r="M50">
        <v>0.16829060000000001</v>
      </c>
      <c r="N50">
        <v>0.1204426</v>
      </c>
      <c r="O50" s="6"/>
      <c r="P50" s="63">
        <f t="shared" si="79"/>
        <v>162099.68347019199</v>
      </c>
      <c r="Q50" s="63">
        <f t="shared" si="80"/>
        <v>141063.43543033599</v>
      </c>
      <c r="R50" s="63">
        <f t="shared" si="81"/>
        <v>162308.55893371598</v>
      </c>
      <c r="S50" s="63">
        <f t="shared" si="82"/>
        <v>120149.63524893599</v>
      </c>
      <c r="T50" s="63">
        <f t="shared" si="83"/>
        <v>162548.20388482799</v>
      </c>
      <c r="U50" s="63">
        <f t="shared" si="84"/>
        <v>110345.30033185998</v>
      </c>
      <c r="V50" s="63">
        <f t="shared" si="85"/>
        <v>105760.22661998399</v>
      </c>
      <c r="W50" s="63">
        <f t="shared" si="86"/>
        <v>124211.10259523598</v>
      </c>
      <c r="X50" s="63">
        <f t="shared" si="87"/>
        <v>152349.22141022401</v>
      </c>
      <c r="Y50" s="63">
        <f t="shared" si="88"/>
        <v>126827.55919337599</v>
      </c>
      <c r="Z50" s="63">
        <f t="shared" si="89"/>
        <v>180214.19538829601</v>
      </c>
      <c r="AA50" s="63">
        <f t="shared" si="90"/>
        <v>129966.46698861598</v>
      </c>
      <c r="AD50" s="102"/>
      <c r="AE50" s="103"/>
      <c r="AF50" s="104"/>
      <c r="AG50" s="105"/>
      <c r="AH50" s="106"/>
      <c r="AI50" s="107"/>
      <c r="AK50" s="113" t="s">
        <v>33</v>
      </c>
      <c r="AL50" s="113" t="s">
        <v>62</v>
      </c>
      <c r="AM50" s="113" t="s">
        <v>60</v>
      </c>
      <c r="AN50" s="113"/>
      <c r="AO50" s="113" t="s">
        <v>62</v>
      </c>
      <c r="AP50" s="113" t="s">
        <v>60</v>
      </c>
      <c r="AQ50" s="113"/>
      <c r="AR50" s="113" t="s">
        <v>61</v>
      </c>
      <c r="AS50" s="113" t="s">
        <v>60</v>
      </c>
    </row>
    <row r="51" spans="1:45" x14ac:dyDescent="0.45">
      <c r="A51" s="6"/>
      <c r="B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C51" s="6">
        <v>24</v>
      </c>
      <c r="AD51" s="102">
        <f>P13</f>
        <v>0.1</v>
      </c>
      <c r="AE51" s="103">
        <f t="shared" ref="AE51:AI51" si="99">Q13</f>
        <v>1</v>
      </c>
      <c r="AF51" s="104">
        <f t="shared" si="99"/>
        <v>5</v>
      </c>
      <c r="AG51" s="105">
        <f t="shared" si="99"/>
        <v>10</v>
      </c>
      <c r="AH51" s="106">
        <f t="shared" si="99"/>
        <v>20</v>
      </c>
      <c r="AI51" s="107" t="str">
        <f t="shared" si="99"/>
        <v>Control</v>
      </c>
      <c r="AK51" s="113" t="s">
        <v>63</v>
      </c>
      <c r="AL51" s="113">
        <v>48</v>
      </c>
      <c r="AM51" s="113" t="s">
        <v>45</v>
      </c>
      <c r="AN51" s="113"/>
      <c r="AO51" s="113">
        <v>72</v>
      </c>
      <c r="AP51" s="113">
        <f>AVERAGE(AE57:AE59)</f>
        <v>252099.62756917861</v>
      </c>
      <c r="AQ51" s="113"/>
      <c r="AR51" s="113">
        <v>72</v>
      </c>
      <c r="AS51" s="113">
        <f>AVERAGE(AF57:AF59)</f>
        <v>245414.52757814527</v>
      </c>
    </row>
    <row r="52" spans="1:45" x14ac:dyDescent="0.45">
      <c r="A52" s="6"/>
      <c r="B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D52" s="112">
        <f>P14-P17</f>
        <v>92889.796048781223</v>
      </c>
      <c r="AE52" s="112">
        <f t="shared" ref="AE52:AI54" si="100">Q14-Q17</f>
        <v>85385.916142469607</v>
      </c>
      <c r="AF52" s="112">
        <f t="shared" si="100"/>
        <v>112452.92074038403</v>
      </c>
      <c r="AG52" s="112">
        <f t="shared" si="100"/>
        <v>109931.28247106042</v>
      </c>
      <c r="AH52" s="112">
        <f t="shared" si="100"/>
        <v>103959.11395779838</v>
      </c>
      <c r="AI52" s="107">
        <f t="shared" si="100"/>
        <v>87233.324578478409</v>
      </c>
      <c r="AK52" s="113"/>
      <c r="AL52" s="113">
        <v>72</v>
      </c>
      <c r="AM52" s="113" t="e">
        <f>AVERAGE(AD62:AD64)</f>
        <v>#DIV/0!</v>
      </c>
      <c r="AN52" s="113"/>
      <c r="AO52" s="113">
        <v>96</v>
      </c>
      <c r="AP52" s="113">
        <f>AVERAGE(AE62:AE64)</f>
        <v>476238.85724314669</v>
      </c>
      <c r="AQ52" s="113"/>
      <c r="AR52" s="113">
        <v>96</v>
      </c>
      <c r="AS52" s="113" t="s">
        <v>45</v>
      </c>
    </row>
    <row r="53" spans="1:45" x14ac:dyDescent="0.4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D53" s="112">
        <f t="shared" ref="AD53:AD54" si="101">P15-P18</f>
        <v>82550.765148759616</v>
      </c>
      <c r="AE53" s="112">
        <f t="shared" si="100"/>
        <v>77996.712961230005</v>
      </c>
      <c r="AF53" s="112">
        <f t="shared" si="100"/>
        <v>69706.961439164006</v>
      </c>
      <c r="AG53" s="112">
        <f t="shared" si="100"/>
        <v>90069.746257512001</v>
      </c>
      <c r="AH53" s="112">
        <f t="shared" si="100"/>
        <v>85714.393549386004</v>
      </c>
      <c r="AI53" s="107">
        <f t="shared" si="100"/>
        <v>76841.68100514081</v>
      </c>
      <c r="AK53" s="113"/>
      <c r="AL53" s="113">
        <v>96</v>
      </c>
      <c r="AM53" s="113" t="s">
        <v>45</v>
      </c>
      <c r="AN53" s="113"/>
      <c r="AO53" s="113">
        <v>120</v>
      </c>
      <c r="AP53" s="113">
        <f>AVERAGE(AE67:AE69)</f>
        <v>664527.32824913866</v>
      </c>
      <c r="AQ53" s="113"/>
      <c r="AR53" s="113">
        <v>120</v>
      </c>
      <c r="AS53" s="113" t="s">
        <v>45</v>
      </c>
    </row>
    <row r="54" spans="1:45" x14ac:dyDescent="0.4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D54" s="112">
        <f t="shared" si="101"/>
        <v>85756.903749302786</v>
      </c>
      <c r="AE54" s="112">
        <f t="shared" si="100"/>
        <v>76900.185037684409</v>
      </c>
      <c r="AF54" s="112">
        <f t="shared" si="100"/>
        <v>63071.673713019991</v>
      </c>
      <c r="AG54" s="112">
        <f t="shared" si="100"/>
        <v>82581.555639410828</v>
      </c>
      <c r="AH54" s="112">
        <f t="shared" si="100"/>
        <v>89990.879755196001</v>
      </c>
      <c r="AI54" s="107">
        <f t="shared" si="100"/>
        <v>71607.266089842014</v>
      </c>
      <c r="AK54" s="113" t="s">
        <v>14</v>
      </c>
      <c r="AL54" s="113">
        <v>48</v>
      </c>
      <c r="AM54" s="113" t="s">
        <v>45</v>
      </c>
      <c r="AN54" s="113"/>
      <c r="AO54" s="113">
        <v>72</v>
      </c>
      <c r="AP54" s="113">
        <f>AVERAGE(AI57:AI59)</f>
        <v>172584.14110183026</v>
      </c>
      <c r="AQ54" s="113"/>
      <c r="AR54" s="113">
        <v>72</v>
      </c>
      <c r="AS54" s="113">
        <f>AVERAGE(AI57:AI59)</f>
        <v>172584.14110183026</v>
      </c>
    </row>
    <row r="55" spans="1:45" x14ac:dyDescent="0.4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D55" s="102"/>
      <c r="AE55" s="103"/>
      <c r="AF55" s="104"/>
      <c r="AG55" s="105"/>
      <c r="AH55" s="106"/>
      <c r="AI55" s="107"/>
      <c r="AK55" s="113"/>
      <c r="AL55" s="113">
        <v>72</v>
      </c>
      <c r="AM55" s="113">
        <f>AVERAGE(AI62:AI64)</f>
        <v>346209.63508017967</v>
      </c>
      <c r="AN55" s="113"/>
      <c r="AO55" s="113">
        <v>96</v>
      </c>
      <c r="AP55" s="113">
        <f>AVERAGE(AI62:AI64)</f>
        <v>346209.63508017967</v>
      </c>
      <c r="AQ55" s="113"/>
      <c r="AR55" s="113">
        <v>96</v>
      </c>
      <c r="AS55" s="113" t="s">
        <v>45</v>
      </c>
    </row>
    <row r="56" spans="1:45" x14ac:dyDescent="0.45">
      <c r="A56" s="6"/>
      <c r="B56" s="97"/>
      <c r="C56" s="96"/>
      <c r="D56" s="96"/>
      <c r="E56" s="96"/>
      <c r="F56" s="96"/>
      <c r="G56" s="96"/>
      <c r="I56" s="6"/>
      <c r="J56" s="97"/>
      <c r="K56" s="96"/>
      <c r="L56" s="96"/>
      <c r="M56" s="96"/>
      <c r="N56" s="96"/>
      <c r="O56" s="96"/>
      <c r="P56" s="96"/>
      <c r="Q56" s="96"/>
      <c r="R56" s="96"/>
      <c r="T56" s="6"/>
      <c r="U56" s="6"/>
      <c r="V56" s="6"/>
      <c r="W56" s="6"/>
      <c r="X56" s="6"/>
      <c r="Y56" s="6"/>
      <c r="Z56" s="6"/>
      <c r="AA56" s="6"/>
      <c r="AD56" s="102"/>
      <c r="AE56" s="103">
        <f t="shared" ref="AE56:AI56" si="102">Q24</f>
        <v>1</v>
      </c>
      <c r="AF56" s="104">
        <f t="shared" si="102"/>
        <v>5</v>
      </c>
      <c r="AG56" s="105">
        <f t="shared" si="102"/>
        <v>10</v>
      </c>
      <c r="AH56" s="106">
        <f t="shared" si="102"/>
        <v>20</v>
      </c>
      <c r="AI56" s="107" t="str">
        <f t="shared" si="102"/>
        <v>Control</v>
      </c>
      <c r="AK56" s="113"/>
      <c r="AL56" s="113">
        <v>96</v>
      </c>
      <c r="AM56" s="113" t="s">
        <v>45</v>
      </c>
      <c r="AN56" s="113"/>
      <c r="AO56" s="113">
        <v>120</v>
      </c>
      <c r="AP56" s="113">
        <f>AVERAGE(AI67:AI69)</f>
        <v>530916.58673807594</v>
      </c>
      <c r="AQ56" s="113"/>
      <c r="AR56" s="113">
        <v>120</v>
      </c>
      <c r="AS56" s="113" t="s">
        <v>45</v>
      </c>
    </row>
    <row r="57" spans="1:45" x14ac:dyDescent="0.45">
      <c r="A57" s="6"/>
      <c r="B57" s="97"/>
      <c r="C57" s="96"/>
      <c r="D57" s="96"/>
      <c r="E57" s="96"/>
      <c r="F57" s="96"/>
      <c r="G57" s="96"/>
      <c r="I57" s="6"/>
      <c r="J57" s="97"/>
      <c r="K57" s="96"/>
      <c r="L57" s="96"/>
      <c r="M57" s="96"/>
      <c r="N57" s="96"/>
      <c r="O57" s="96"/>
      <c r="P57" s="96"/>
      <c r="Q57" s="96"/>
      <c r="R57" s="96"/>
      <c r="T57" s="6"/>
      <c r="U57" s="6"/>
      <c r="V57" s="6"/>
      <c r="W57" s="6"/>
      <c r="X57" s="6"/>
      <c r="Y57" s="6"/>
      <c r="Z57" s="6"/>
      <c r="AA57" s="6"/>
      <c r="AD57" s="112"/>
      <c r="AE57" s="111">
        <f t="shared" ref="AE57:AI57" si="103">Q25-Q28</f>
        <v>280887.40613404795</v>
      </c>
      <c r="AF57" s="111">
        <f t="shared" si="103"/>
        <v>240895.05343366397</v>
      </c>
      <c r="AG57" s="112">
        <f t="shared" si="103"/>
        <v>239373.95908906191</v>
      </c>
      <c r="AH57" s="110">
        <f t="shared" si="103"/>
        <v>104936.55451300001</v>
      </c>
      <c r="AI57" s="107">
        <f t="shared" si="103"/>
        <v>207183.08919900199</v>
      </c>
      <c r="AK57" s="113"/>
      <c r="AL57" s="114"/>
      <c r="AM57" s="113"/>
      <c r="AN57" s="113"/>
      <c r="AO57" s="113"/>
      <c r="AP57" s="113"/>
      <c r="AQ57" s="113"/>
      <c r="AR57" s="113"/>
      <c r="AS57" s="113"/>
    </row>
    <row r="58" spans="1:45" x14ac:dyDescent="0.45">
      <c r="A58" s="6"/>
      <c r="B58" s="97"/>
      <c r="C58" s="96"/>
      <c r="D58" s="96"/>
      <c r="E58" s="96"/>
      <c r="F58" s="96"/>
      <c r="G58" s="96"/>
      <c r="I58" s="6"/>
      <c r="J58" s="97"/>
      <c r="K58" s="96"/>
      <c r="L58" s="96"/>
      <c r="M58" s="96"/>
      <c r="N58" s="96"/>
      <c r="O58" s="96"/>
      <c r="P58" s="96"/>
      <c r="Q58" s="96"/>
      <c r="R58" s="96"/>
      <c r="T58" s="6"/>
      <c r="U58" s="6"/>
      <c r="V58" s="6"/>
      <c r="W58" s="6"/>
      <c r="X58" s="6"/>
      <c r="Y58" s="6"/>
      <c r="Z58" s="6"/>
      <c r="AA58" s="6"/>
      <c r="AD58" s="112"/>
      <c r="AE58" s="111">
        <f t="shared" ref="AE58:AE59" si="104">Q26-Q29</f>
        <v>239581.31183050398</v>
      </c>
      <c r="AF58" s="111">
        <f t="shared" ref="AF58:AF59" si="105">R26-R29</f>
        <v>245501.23522405594</v>
      </c>
      <c r="AG58" s="112">
        <f t="shared" ref="AG58:AG59" si="106">S26-S29</f>
        <v>188823.65005939122</v>
      </c>
      <c r="AH58" s="110">
        <f t="shared" ref="AH58:AH59" si="107">T26-T29</f>
        <v>87002.77395373203</v>
      </c>
      <c r="AI58" s="107">
        <f t="shared" ref="AI58:AI59" si="108">U26-U29</f>
        <v>162139.3212729808</v>
      </c>
      <c r="AL58" s="14"/>
    </row>
    <row r="59" spans="1:45" x14ac:dyDescent="0.45">
      <c r="A59" s="6"/>
      <c r="B59" s="97"/>
      <c r="C59" s="96"/>
      <c r="D59" s="96"/>
      <c r="E59" s="96"/>
      <c r="F59" s="96"/>
      <c r="G59" s="96"/>
      <c r="I59" s="6"/>
      <c r="J59" s="97"/>
      <c r="K59" s="96"/>
      <c r="L59" s="96"/>
      <c r="M59" s="96"/>
      <c r="N59" s="96"/>
      <c r="O59" s="96"/>
      <c r="P59" s="96"/>
      <c r="Q59" s="96"/>
      <c r="R59" s="96"/>
      <c r="T59" s="6"/>
      <c r="U59" s="6"/>
      <c r="V59" s="6"/>
      <c r="W59" s="6"/>
      <c r="X59" s="6"/>
      <c r="Y59" s="6"/>
      <c r="Z59" s="6"/>
      <c r="AA59" s="6"/>
      <c r="AD59" s="112"/>
      <c r="AE59" s="111">
        <f t="shared" si="104"/>
        <v>235830.16474298394</v>
      </c>
      <c r="AF59" s="111">
        <f t="shared" si="105"/>
        <v>249847.29407671592</v>
      </c>
      <c r="AG59" s="112">
        <f t="shared" si="106"/>
        <v>190005.57643790793</v>
      </c>
      <c r="AH59" s="110">
        <f t="shared" si="107"/>
        <v>108458.978242272</v>
      </c>
      <c r="AI59" s="107">
        <f t="shared" si="108"/>
        <v>148430.01283350796</v>
      </c>
    </row>
    <row r="60" spans="1:45" x14ac:dyDescent="0.45">
      <c r="A60" s="6"/>
      <c r="B60" s="97"/>
      <c r="C60" s="96"/>
      <c r="D60" s="96"/>
      <c r="E60" s="96"/>
      <c r="F60" s="96"/>
      <c r="G60" s="96"/>
      <c r="I60" s="6"/>
      <c r="J60" s="97"/>
      <c r="K60" s="96"/>
      <c r="L60" s="96"/>
      <c r="M60" s="96"/>
      <c r="N60" s="96"/>
      <c r="O60" s="96"/>
      <c r="P60" s="96"/>
      <c r="Q60" s="96"/>
      <c r="R60" s="96"/>
      <c r="T60" s="6"/>
      <c r="U60" s="6"/>
      <c r="V60" s="6"/>
      <c r="W60" s="6"/>
      <c r="X60" s="6"/>
      <c r="Y60" s="6"/>
      <c r="Z60" s="6"/>
      <c r="AA60" s="6"/>
      <c r="AD60" s="102"/>
      <c r="AE60" s="103"/>
      <c r="AF60" s="104"/>
      <c r="AG60" s="105"/>
      <c r="AH60" s="106"/>
      <c r="AI60" s="107"/>
    </row>
    <row r="61" spans="1:45" x14ac:dyDescent="0.45">
      <c r="A61" s="6"/>
      <c r="B61" s="97"/>
      <c r="C61" s="96"/>
      <c r="D61" s="96"/>
      <c r="E61" s="96"/>
      <c r="F61" s="96"/>
      <c r="G61" s="96"/>
      <c r="I61" s="6"/>
      <c r="J61" s="97"/>
      <c r="K61" s="96"/>
      <c r="L61" s="96"/>
      <c r="M61" s="96"/>
      <c r="N61" s="96"/>
      <c r="O61" s="96"/>
      <c r="P61" s="96"/>
      <c r="Q61" s="96"/>
      <c r="R61" s="96"/>
      <c r="T61" s="6"/>
      <c r="U61" s="6"/>
      <c r="V61" s="6"/>
      <c r="W61" s="6"/>
      <c r="X61" s="6"/>
      <c r="Y61" s="6"/>
      <c r="Z61" s="6"/>
      <c r="AA61" s="6"/>
      <c r="AD61" s="102"/>
      <c r="AE61" s="103">
        <f t="shared" ref="AE61:AI61" si="109">Q34</f>
        <v>1</v>
      </c>
      <c r="AF61" s="104">
        <f t="shared" si="109"/>
        <v>5</v>
      </c>
      <c r="AG61" s="105">
        <f t="shared" si="109"/>
        <v>10</v>
      </c>
      <c r="AH61" s="106">
        <f t="shared" si="109"/>
        <v>20</v>
      </c>
      <c r="AI61" s="107" t="str">
        <f t="shared" si="109"/>
        <v>Control</v>
      </c>
      <c r="AK61" s="113"/>
      <c r="AL61" s="113"/>
      <c r="AM61" s="113" t="s">
        <v>48</v>
      </c>
      <c r="AN61" s="113" t="s">
        <v>38</v>
      </c>
      <c r="AO61" s="113"/>
      <c r="AP61" s="113"/>
    </row>
    <row r="62" spans="1:45" x14ac:dyDescent="0.45">
      <c r="A62" s="6"/>
      <c r="B62" s="97"/>
      <c r="C62" s="96"/>
      <c r="D62" s="96"/>
      <c r="E62" s="96"/>
      <c r="F62" s="96"/>
      <c r="G62" s="96"/>
      <c r="I62" s="6"/>
      <c r="J62" s="97"/>
      <c r="K62" s="96"/>
      <c r="L62" s="96"/>
      <c r="M62" s="96"/>
      <c r="N62" s="96"/>
      <c r="O62" s="96"/>
      <c r="P62" s="96"/>
      <c r="Q62" s="96"/>
      <c r="R62" s="96"/>
      <c r="T62" s="6"/>
      <c r="U62" s="6"/>
      <c r="V62" s="6"/>
      <c r="W62" s="6"/>
      <c r="X62" s="6"/>
      <c r="Y62" s="6"/>
      <c r="Z62" s="6"/>
      <c r="AA62" s="6"/>
      <c r="AD62" s="111"/>
      <c r="AE62" s="111">
        <f t="shared" ref="AE62:AI62" si="110">Q35-Q38</f>
        <v>538632.3770505439</v>
      </c>
      <c r="AF62" s="110">
        <f t="shared" si="110"/>
        <v>362135.65581692796</v>
      </c>
      <c r="AG62" s="112">
        <f t="shared" si="110"/>
        <v>354636.72213199997</v>
      </c>
      <c r="AH62" s="110">
        <f t="shared" si="110"/>
        <v>105300.01252167599</v>
      </c>
      <c r="AI62" s="107">
        <f t="shared" si="110"/>
        <v>401588.88088803116</v>
      </c>
      <c r="AK62" s="113" t="s">
        <v>47</v>
      </c>
      <c r="AL62" s="113">
        <v>48</v>
      </c>
      <c r="AM62" s="113" t="s">
        <v>45</v>
      </c>
      <c r="AN62" s="115" t="s">
        <v>45</v>
      </c>
      <c r="AO62" s="113"/>
      <c r="AP62" s="113"/>
    </row>
    <row r="63" spans="1:45" x14ac:dyDescent="0.45">
      <c r="A63" s="6"/>
      <c r="B63" s="97"/>
      <c r="C63" s="96"/>
      <c r="D63" s="96"/>
      <c r="E63" s="96"/>
      <c r="F63" s="96"/>
      <c r="G63" s="96"/>
      <c r="I63" s="6"/>
      <c r="J63" s="97"/>
      <c r="K63" s="96"/>
      <c r="L63" s="96"/>
      <c r="M63" s="96"/>
      <c r="N63" s="96"/>
      <c r="O63" s="96"/>
      <c r="P63" s="96"/>
      <c r="Q63" s="96"/>
      <c r="R63" s="96"/>
      <c r="T63" s="6"/>
      <c r="U63" s="6"/>
      <c r="V63" s="6"/>
      <c r="W63" s="6"/>
      <c r="X63" s="6"/>
      <c r="Y63" s="6"/>
      <c r="Z63" s="6"/>
      <c r="AA63" s="6"/>
      <c r="AD63" s="111"/>
      <c r="AE63" s="111">
        <f t="shared" ref="AE63:AE64" si="111">Q36-Q39</f>
        <v>462921.47996502806</v>
      </c>
      <c r="AF63" s="110">
        <f t="shared" ref="AF63:AF64" si="112">R36-R39</f>
        <v>338913.61898984801</v>
      </c>
      <c r="AG63" s="112">
        <f t="shared" ref="AG63:AG64" si="113">S36-S39</f>
        <v>275209.43802856002</v>
      </c>
      <c r="AH63" s="110">
        <f t="shared" ref="AH63:AH64" si="114">T36-T39</f>
        <v>90195.029529499996</v>
      </c>
      <c r="AI63" s="107">
        <f t="shared" ref="AI63:AI64" si="115">U36-U39</f>
        <v>315842.90923312388</v>
      </c>
      <c r="AK63" s="113"/>
      <c r="AL63" s="113">
        <v>72</v>
      </c>
      <c r="AM63" s="114" t="e">
        <f>AM52-AM55</f>
        <v>#DIV/0!</v>
      </c>
      <c r="AN63" s="115" t="e">
        <f>((AM63*100)/AM55)</f>
        <v>#DIV/0!</v>
      </c>
      <c r="AO63" s="113"/>
      <c r="AP63" s="113"/>
    </row>
    <row r="64" spans="1:45" x14ac:dyDescent="0.45">
      <c r="A64" s="6"/>
      <c r="B64" s="97"/>
      <c r="C64" s="96"/>
      <c r="D64" s="96"/>
      <c r="E64" s="96"/>
      <c r="F64" s="96"/>
      <c r="G64" s="96"/>
      <c r="I64" s="6"/>
      <c r="J64" s="97"/>
      <c r="K64" s="96"/>
      <c r="L64" s="96"/>
      <c r="M64" s="96"/>
      <c r="N64" s="96"/>
      <c r="O64" s="96"/>
      <c r="P64" s="96"/>
      <c r="Q64" s="96"/>
      <c r="R64" s="96"/>
      <c r="T64" s="6"/>
      <c r="U64" s="6"/>
      <c r="V64" s="6"/>
      <c r="W64" s="6"/>
      <c r="X64" s="6"/>
      <c r="Y64" s="6"/>
      <c r="Z64" s="6"/>
      <c r="AA64" s="6"/>
      <c r="AD64" s="111"/>
      <c r="AE64" s="111">
        <f t="shared" si="111"/>
        <v>427162.71471386799</v>
      </c>
      <c r="AF64" s="110">
        <f t="shared" si="112"/>
        <v>310996.45239972393</v>
      </c>
      <c r="AG64" s="112">
        <f t="shared" si="113"/>
        <v>280662.67335780797</v>
      </c>
      <c r="AH64" s="110">
        <f t="shared" si="114"/>
        <v>115027.05616617601</v>
      </c>
      <c r="AI64" s="107">
        <f t="shared" si="115"/>
        <v>321197.11511938396</v>
      </c>
      <c r="AK64" s="113"/>
      <c r="AL64" s="113">
        <v>96</v>
      </c>
      <c r="AM64" s="114" t="s">
        <v>45</v>
      </c>
      <c r="AN64" s="115" t="s">
        <v>45</v>
      </c>
      <c r="AO64" s="113"/>
      <c r="AP64" s="113"/>
    </row>
    <row r="65" spans="1:42" x14ac:dyDescent="0.45">
      <c r="A65" s="6"/>
      <c r="B65" s="97"/>
      <c r="C65" s="96"/>
      <c r="D65" s="96"/>
      <c r="E65" s="96"/>
      <c r="F65" s="96"/>
      <c r="G65" s="96"/>
      <c r="I65" s="6"/>
      <c r="J65" s="97"/>
      <c r="K65" s="96"/>
      <c r="L65" s="96"/>
      <c r="M65" s="96"/>
      <c r="N65" s="96"/>
      <c r="O65" s="96"/>
      <c r="P65" s="96"/>
      <c r="Q65" s="96"/>
      <c r="R65" s="96"/>
      <c r="T65" s="6"/>
      <c r="U65" s="6"/>
      <c r="V65" s="6"/>
      <c r="W65" s="6"/>
      <c r="X65" s="6"/>
      <c r="Y65" s="6"/>
      <c r="Z65" s="6"/>
      <c r="AA65" s="6"/>
      <c r="AD65" s="102"/>
      <c r="AE65" s="103"/>
      <c r="AF65" s="104"/>
      <c r="AG65" s="105"/>
      <c r="AH65" s="106"/>
      <c r="AI65" s="107"/>
      <c r="AK65" s="113" t="s">
        <v>46</v>
      </c>
      <c r="AL65" s="113">
        <v>48</v>
      </c>
      <c r="AM65" s="113">
        <f>AP51-AP54</f>
        <v>79515.486467348353</v>
      </c>
      <c r="AN65" s="115">
        <f>((AM65*100)/AP54)</f>
        <v>46.073460724546891</v>
      </c>
      <c r="AO65" s="113"/>
      <c r="AP65" s="113"/>
    </row>
    <row r="66" spans="1:42" x14ac:dyDescent="0.45">
      <c r="A66" s="6"/>
      <c r="B66" s="97"/>
      <c r="C66" s="96"/>
      <c r="D66" s="96"/>
      <c r="E66" s="96"/>
      <c r="F66" s="96"/>
      <c r="G66" s="96"/>
      <c r="I66" s="6"/>
      <c r="J66" s="97"/>
      <c r="K66" s="96"/>
      <c r="L66" s="96"/>
      <c r="M66" s="96"/>
      <c r="N66" s="96"/>
      <c r="O66" s="96"/>
      <c r="P66" s="96"/>
      <c r="Q66" s="96"/>
      <c r="R66" s="96"/>
      <c r="T66" s="6"/>
      <c r="U66" s="6"/>
      <c r="V66" s="6"/>
      <c r="W66" s="6"/>
      <c r="X66" s="6"/>
      <c r="Y66" s="6"/>
      <c r="Z66" s="6"/>
      <c r="AA66" s="6"/>
      <c r="AD66" s="102"/>
      <c r="AE66" s="103">
        <f t="shared" ref="AE66:AI66" si="116">Q44</f>
        <v>1</v>
      </c>
      <c r="AF66" s="104">
        <f t="shared" si="116"/>
        <v>5</v>
      </c>
      <c r="AG66" s="105">
        <f t="shared" si="116"/>
        <v>10</v>
      </c>
      <c r="AH66" s="106">
        <f t="shared" si="116"/>
        <v>20</v>
      </c>
      <c r="AI66" s="107" t="str">
        <f t="shared" si="116"/>
        <v>Control</v>
      </c>
      <c r="AK66" s="113"/>
      <c r="AL66" s="113">
        <v>72</v>
      </c>
      <c r="AM66" s="113">
        <f>AP52-AP55</f>
        <v>130029.22216296702</v>
      </c>
      <c r="AN66" s="115">
        <f>((AM66*100)/AP55)</f>
        <v>37.557944374613719</v>
      </c>
      <c r="AO66" s="113"/>
      <c r="AP66" s="113"/>
    </row>
    <row r="67" spans="1:42" x14ac:dyDescent="0.45">
      <c r="A67" s="6"/>
      <c r="B67" s="97"/>
      <c r="C67" s="96"/>
      <c r="D67" s="96"/>
      <c r="E67" s="96"/>
      <c r="F67" s="96"/>
      <c r="G67" s="96"/>
      <c r="I67" s="6"/>
      <c r="J67" s="97"/>
      <c r="K67" s="96"/>
      <c r="L67" s="96"/>
      <c r="M67" s="96"/>
      <c r="N67" s="96"/>
      <c r="O67" s="96"/>
      <c r="P67" s="96"/>
      <c r="Q67" s="96"/>
      <c r="R67" s="96"/>
      <c r="T67" s="6"/>
      <c r="U67" s="6"/>
      <c r="V67" s="6"/>
      <c r="W67" s="6"/>
      <c r="X67" s="6"/>
      <c r="Y67" s="6"/>
      <c r="Z67" s="6"/>
      <c r="AA67" s="6"/>
      <c r="AD67" s="112"/>
      <c r="AE67" s="111">
        <f t="shared" ref="AE67:AI67" si="117">Q45-Q48</f>
        <v>714303.46786976792</v>
      </c>
      <c r="AF67" s="110">
        <f t="shared" si="117"/>
        <v>430794.03932583204</v>
      </c>
      <c r="AG67" s="110">
        <f t="shared" si="117"/>
        <v>431308.19431296794</v>
      </c>
      <c r="AH67" s="110">
        <f t="shared" si="117"/>
        <v>124657.59073527201</v>
      </c>
      <c r="AI67" s="107">
        <f t="shared" si="117"/>
        <v>573703.18696658802</v>
      </c>
      <c r="AK67" s="113"/>
      <c r="AL67" s="113">
        <v>96</v>
      </c>
      <c r="AM67" s="113">
        <f>AP53-AP56</f>
        <v>133610.74151106272</v>
      </c>
      <c r="AN67" s="115">
        <f>((AM67*100)/AP56)</f>
        <v>25.166051475611301</v>
      </c>
      <c r="AO67" s="113"/>
      <c r="AP67" s="113"/>
    </row>
    <row r="68" spans="1:42" x14ac:dyDescent="0.45">
      <c r="A68" s="6"/>
      <c r="B68" s="97"/>
      <c r="C68" s="96"/>
      <c r="D68" s="96"/>
      <c r="E68" s="96"/>
      <c r="F68" s="96"/>
      <c r="G68" s="96"/>
      <c r="I68" s="6"/>
      <c r="J68" s="97"/>
      <c r="K68" s="96"/>
      <c r="L68" s="96"/>
      <c r="M68" s="96"/>
      <c r="N68" s="96"/>
      <c r="O68" s="96"/>
      <c r="P68" s="96"/>
      <c r="Q68" s="96"/>
      <c r="R68" s="96"/>
      <c r="T68" s="6"/>
      <c r="U68" s="6"/>
      <c r="V68" s="6"/>
      <c r="W68" s="6"/>
      <c r="X68" s="6"/>
      <c r="Y68" s="6"/>
      <c r="Z68" s="6"/>
      <c r="AA68" s="6"/>
      <c r="AD68" s="112"/>
      <c r="AE68" s="111">
        <f t="shared" ref="AE68:AE69" si="118">Q46-Q49</f>
        <v>654937.04955117602</v>
      </c>
      <c r="AF68" s="110">
        <f t="shared" ref="AF68:AF69" si="119">R46-R49</f>
        <v>402368.07352968794</v>
      </c>
      <c r="AG68" s="110">
        <f t="shared" ref="AG68:AG69" si="120">S46-S49</f>
        <v>323070.37832619192</v>
      </c>
      <c r="AH68" s="110">
        <f t="shared" ref="AH68:AH69" si="121">T46-T49</f>
        <v>111054.22174657998</v>
      </c>
      <c r="AI68" s="107">
        <f t="shared" ref="AI68:AI69" si="122">U46-U49</f>
        <v>478422.79075978795</v>
      </c>
      <c r="AK68" s="113" t="s">
        <v>44</v>
      </c>
      <c r="AL68" s="113">
        <v>48</v>
      </c>
      <c r="AM68" s="113">
        <f>AS51-AS54</f>
        <v>72830.386476315005</v>
      </c>
      <c r="AN68" s="115">
        <f>((AM68*100)/AS54)</f>
        <v>42.199929849488726</v>
      </c>
      <c r="AO68" s="113"/>
      <c r="AP68" s="113"/>
    </row>
    <row r="69" spans="1:42" x14ac:dyDescent="0.45">
      <c r="A69" s="6"/>
      <c r="B69" s="97"/>
      <c r="C69" s="96"/>
      <c r="D69" s="96"/>
      <c r="E69" s="96"/>
      <c r="F69" s="96"/>
      <c r="G69" s="96"/>
      <c r="I69" s="6"/>
      <c r="J69" s="97"/>
      <c r="K69" s="96"/>
      <c r="L69" s="96"/>
      <c r="M69" s="96"/>
      <c r="N69" s="96"/>
      <c r="O69" s="96"/>
      <c r="P69" s="96"/>
      <c r="Q69" s="96"/>
      <c r="R69" s="96"/>
      <c r="T69" s="6"/>
      <c r="U69" s="6"/>
      <c r="V69" s="6"/>
      <c r="W69" s="6"/>
      <c r="X69" s="6"/>
      <c r="Y69" s="6"/>
      <c r="Z69" s="6"/>
      <c r="AA69" s="6"/>
      <c r="AD69" s="112"/>
      <c r="AE69" s="111">
        <f t="shared" si="118"/>
        <v>624341.46732647205</v>
      </c>
      <c r="AF69" s="110">
        <f t="shared" si="119"/>
        <v>347155.53603547596</v>
      </c>
      <c r="AG69" s="110">
        <f t="shared" si="120"/>
        <v>350903.63767883193</v>
      </c>
      <c r="AH69" s="110">
        <f t="shared" si="121"/>
        <v>143900.38720847995</v>
      </c>
      <c r="AI69" s="107">
        <f t="shared" si="122"/>
        <v>540623.78248785203</v>
      </c>
      <c r="AK69" s="113"/>
      <c r="AL69" s="113">
        <v>72</v>
      </c>
      <c r="AM69" s="113" t="s">
        <v>45</v>
      </c>
      <c r="AN69" s="115" t="s">
        <v>45</v>
      </c>
      <c r="AO69" s="113"/>
      <c r="AP69" s="113"/>
    </row>
    <row r="70" spans="1:42" x14ac:dyDescent="0.45">
      <c r="A70" s="6"/>
      <c r="B70" s="97"/>
      <c r="C70" s="96"/>
      <c r="D70" s="96"/>
      <c r="E70" s="96"/>
      <c r="F70" s="96"/>
      <c r="G70" s="96"/>
      <c r="I70" s="6"/>
      <c r="J70" s="97"/>
      <c r="K70" s="96"/>
      <c r="L70" s="96"/>
      <c r="M70" s="96"/>
      <c r="N70" s="96"/>
      <c r="O70" s="96"/>
      <c r="P70" s="96"/>
      <c r="Q70" s="96"/>
      <c r="R70" s="96"/>
      <c r="T70" s="6"/>
      <c r="U70" s="6"/>
      <c r="V70" s="6"/>
      <c r="W70" s="6"/>
      <c r="X70" s="6"/>
      <c r="Y70" s="6"/>
      <c r="Z70" s="6"/>
      <c r="AA70" s="6"/>
      <c r="AK70" s="113"/>
      <c r="AL70" s="113">
        <v>96</v>
      </c>
      <c r="AM70" s="113" t="s">
        <v>45</v>
      </c>
      <c r="AN70" s="115" t="s">
        <v>45</v>
      </c>
      <c r="AO70" s="113"/>
      <c r="AP70" s="113"/>
    </row>
    <row r="71" spans="1:42" x14ac:dyDescent="0.45">
      <c r="B71" s="97"/>
      <c r="C71" s="96"/>
      <c r="D71" s="96"/>
      <c r="E71" s="96"/>
      <c r="F71" s="96"/>
      <c r="G71" s="96"/>
      <c r="J71" s="97"/>
      <c r="K71" s="96"/>
      <c r="L71" s="96"/>
      <c r="M71" s="96"/>
      <c r="N71" s="96"/>
      <c r="O71" s="96"/>
      <c r="P71" s="96"/>
      <c r="Q71" s="96"/>
      <c r="R71" s="96"/>
    </row>
    <row r="72" spans="1:42" x14ac:dyDescent="0.45">
      <c r="B72" s="97"/>
      <c r="C72" s="96"/>
      <c r="D72" s="96"/>
      <c r="E72" s="96"/>
      <c r="F72" s="96"/>
      <c r="G72" s="96"/>
      <c r="J72" s="97"/>
      <c r="K72" s="96"/>
      <c r="L72" s="96"/>
      <c r="M72" s="96"/>
      <c r="N72" s="96"/>
      <c r="O72" s="96"/>
      <c r="P72" s="96"/>
      <c r="Q72" s="96"/>
      <c r="R72" s="96"/>
    </row>
    <row r="73" spans="1:42" x14ac:dyDescent="0.45">
      <c r="B73" s="97"/>
      <c r="C73" s="96"/>
      <c r="D73" s="96"/>
      <c r="E73" s="96"/>
      <c r="F73" s="96"/>
      <c r="G73" s="96"/>
      <c r="J73" s="97"/>
      <c r="K73" s="96"/>
      <c r="L73" s="96"/>
      <c r="M73" s="96"/>
      <c r="N73" s="96"/>
      <c r="O73" s="96"/>
      <c r="P73" s="96"/>
      <c r="Q73" s="96"/>
      <c r="R73" s="96"/>
    </row>
    <row r="74" spans="1:42" x14ac:dyDescent="0.45">
      <c r="B74" s="97"/>
      <c r="C74" s="96"/>
      <c r="D74" s="96"/>
      <c r="E74" s="96"/>
      <c r="F74" s="96"/>
      <c r="G74" s="96"/>
      <c r="J74" s="97"/>
      <c r="K74" s="96"/>
      <c r="L74" s="96"/>
      <c r="M74" s="96"/>
      <c r="N74" s="96"/>
      <c r="O74" s="96"/>
      <c r="P74" s="96"/>
      <c r="Q74" s="96"/>
      <c r="R74" s="96"/>
    </row>
    <row r="75" spans="1:42" x14ac:dyDescent="0.45">
      <c r="J75" s="97"/>
      <c r="K75" s="96"/>
      <c r="L75" s="96"/>
      <c r="M75" s="96"/>
      <c r="N75" s="96"/>
      <c r="O75" s="96"/>
      <c r="P75" s="96"/>
      <c r="Q75" s="96"/>
      <c r="R75" s="96"/>
    </row>
    <row r="76" spans="1:42" x14ac:dyDescent="0.45">
      <c r="J76" s="97"/>
      <c r="K76" s="96"/>
      <c r="L76" s="96"/>
      <c r="M76" s="96"/>
      <c r="N76" s="96"/>
      <c r="O76" s="96"/>
      <c r="P76" s="96"/>
      <c r="Q76" s="96"/>
      <c r="R76" s="96"/>
    </row>
    <row r="77" spans="1:42" x14ac:dyDescent="0.45">
      <c r="J77" s="97"/>
      <c r="K77" s="96"/>
      <c r="L77" s="96"/>
      <c r="M77" s="96"/>
      <c r="N77" s="96"/>
      <c r="O77" s="96"/>
      <c r="P77" s="96"/>
      <c r="Q77" s="96"/>
      <c r="R77" s="96"/>
    </row>
    <row r="78" spans="1:42" x14ac:dyDescent="0.45">
      <c r="J78" s="97"/>
      <c r="K78" s="96"/>
      <c r="L78" s="96"/>
      <c r="M78" s="96"/>
      <c r="N78" s="96"/>
      <c r="O78" s="96"/>
      <c r="P78" s="96"/>
      <c r="Q78" s="96"/>
      <c r="R78" s="96"/>
    </row>
    <row r="79" spans="1:42" x14ac:dyDescent="0.45">
      <c r="J79" s="97"/>
      <c r="K79" s="96"/>
      <c r="L79" s="96"/>
      <c r="M79" s="96"/>
      <c r="N79" s="96"/>
      <c r="O79" s="96"/>
      <c r="P79" s="96"/>
      <c r="Q79" s="96"/>
      <c r="R79" s="96"/>
    </row>
    <row r="80" spans="1:42" x14ac:dyDescent="0.45">
      <c r="J80" s="97"/>
      <c r="K80" s="96"/>
      <c r="L80" s="96"/>
      <c r="M80" s="96"/>
      <c r="N80" s="96"/>
      <c r="O80" s="96"/>
      <c r="P80" s="96"/>
      <c r="Q80" s="96"/>
      <c r="R80" s="96"/>
    </row>
    <row r="81" spans="10:18" x14ac:dyDescent="0.45">
      <c r="J81" s="97"/>
      <c r="K81" s="96"/>
      <c r="L81" s="96"/>
      <c r="M81" s="96"/>
      <c r="N81" s="96"/>
      <c r="O81" s="96"/>
      <c r="P81" s="96"/>
      <c r="Q81" s="96"/>
      <c r="R81" s="96"/>
    </row>
    <row r="82" spans="10:18" x14ac:dyDescent="0.45">
      <c r="J82" s="97"/>
      <c r="K82" s="96"/>
      <c r="L82" s="96"/>
      <c r="M82" s="96"/>
      <c r="N82" s="96"/>
      <c r="O82" s="96"/>
      <c r="P82" s="96"/>
      <c r="Q82" s="96"/>
      <c r="R82" s="96"/>
    </row>
    <row r="83" spans="10:18" x14ac:dyDescent="0.45">
      <c r="J83" s="97"/>
      <c r="K83" s="96"/>
      <c r="L83" s="96"/>
      <c r="M83" s="96"/>
      <c r="N83" s="96"/>
      <c r="O83" s="96"/>
      <c r="P83" s="96"/>
      <c r="Q83" s="96"/>
      <c r="R83" s="96"/>
    </row>
    <row r="84" spans="10:18" x14ac:dyDescent="0.45">
      <c r="J84" s="97"/>
      <c r="K84" s="96"/>
      <c r="L84" s="96"/>
      <c r="M84" s="96"/>
      <c r="N84" s="96"/>
      <c r="O84" s="96"/>
      <c r="P84" s="96"/>
      <c r="Q84" s="96"/>
      <c r="R84" s="96"/>
    </row>
    <row r="85" spans="10:18" x14ac:dyDescent="0.45">
      <c r="J85" s="97"/>
      <c r="K85" s="96"/>
      <c r="L85" s="96"/>
      <c r="M85" s="96"/>
      <c r="N85" s="96"/>
      <c r="O85" s="96"/>
      <c r="P85" s="96"/>
      <c r="Q85" s="96"/>
      <c r="R85" s="96"/>
    </row>
    <row r="86" spans="10:18" x14ac:dyDescent="0.45">
      <c r="J86" s="97"/>
      <c r="K86" s="96"/>
      <c r="L86" s="96"/>
      <c r="M86" s="96"/>
      <c r="N86" s="96"/>
      <c r="O86" s="96"/>
      <c r="P86" s="96"/>
      <c r="Q86" s="96"/>
      <c r="R86" s="96"/>
    </row>
    <row r="87" spans="10:18" x14ac:dyDescent="0.45">
      <c r="J87" s="97"/>
      <c r="K87" s="96"/>
      <c r="L87" s="96"/>
      <c r="M87" s="96"/>
      <c r="N87" s="96"/>
      <c r="O87" s="96"/>
      <c r="P87" s="96"/>
      <c r="Q87" s="96"/>
      <c r="R87" s="96"/>
    </row>
    <row r="88" spans="10:18" x14ac:dyDescent="0.45">
      <c r="J88" s="97"/>
      <c r="K88" s="96"/>
      <c r="L88" s="96"/>
      <c r="M88" s="96"/>
      <c r="N88" s="96"/>
      <c r="O88" s="96"/>
      <c r="P88" s="96"/>
      <c r="Q88" s="96"/>
      <c r="R88" s="96"/>
    </row>
    <row r="89" spans="10:18" x14ac:dyDescent="0.45">
      <c r="J89" s="97"/>
      <c r="K89" s="96"/>
      <c r="L89" s="96"/>
      <c r="M89" s="96"/>
      <c r="N89" s="96"/>
      <c r="O89" s="96"/>
      <c r="P89" s="96"/>
      <c r="Q89" s="96"/>
      <c r="R89" s="96"/>
    </row>
    <row r="90" spans="10:18" x14ac:dyDescent="0.45">
      <c r="J90" s="97"/>
      <c r="K90" s="96"/>
      <c r="L90" s="96"/>
      <c r="M90" s="96"/>
      <c r="N90" s="96"/>
      <c r="O90" s="96"/>
      <c r="P90" s="96"/>
      <c r="Q90" s="96"/>
      <c r="R90" s="96"/>
    </row>
    <row r="91" spans="10:18" x14ac:dyDescent="0.45">
      <c r="J91" s="97"/>
      <c r="K91" s="96"/>
      <c r="L91" s="96"/>
      <c r="M91" s="96"/>
      <c r="N91" s="96"/>
      <c r="O91" s="96"/>
      <c r="P91" s="96"/>
      <c r="Q91" s="96"/>
      <c r="R91" s="96"/>
    </row>
    <row r="92" spans="10:18" x14ac:dyDescent="0.45">
      <c r="J92" s="97"/>
      <c r="K92" s="96"/>
      <c r="L92" s="96"/>
      <c r="M92" s="96"/>
      <c r="N92" s="96"/>
      <c r="O92" s="96"/>
      <c r="P92" s="96"/>
      <c r="Q92" s="96"/>
      <c r="R92" s="96"/>
    </row>
    <row r="93" spans="10:18" x14ac:dyDescent="0.45">
      <c r="J93" s="97"/>
      <c r="K93" s="96"/>
      <c r="L93" s="96"/>
      <c r="M93" s="96"/>
      <c r="N93" s="96"/>
      <c r="O93" s="96"/>
      <c r="P93" s="96"/>
      <c r="Q93" s="96"/>
      <c r="R93" s="96"/>
    </row>
    <row r="94" spans="10:18" x14ac:dyDescent="0.45">
      <c r="J94" s="97"/>
      <c r="K94" s="96"/>
      <c r="L94" s="96"/>
      <c r="M94" s="96"/>
      <c r="N94" s="96"/>
      <c r="O94" s="96"/>
      <c r="P94" s="96"/>
      <c r="Q94" s="96"/>
      <c r="R94" s="96"/>
    </row>
    <row r="95" spans="10:18" x14ac:dyDescent="0.45">
      <c r="J95" s="97"/>
      <c r="K95" s="96"/>
      <c r="L95" s="96"/>
      <c r="M95" s="96"/>
      <c r="N95" s="96"/>
      <c r="O95" s="96"/>
      <c r="P95" s="96"/>
      <c r="Q95" s="96"/>
      <c r="R95" s="96"/>
    </row>
    <row r="96" spans="10:18" x14ac:dyDescent="0.45">
      <c r="J96" s="97"/>
      <c r="K96" s="96"/>
      <c r="L96" s="96"/>
      <c r="M96" s="96"/>
      <c r="N96" s="96"/>
      <c r="O96" s="96"/>
      <c r="P96" s="96"/>
      <c r="Q96" s="96"/>
      <c r="R96" s="96"/>
    </row>
    <row r="97" spans="10:18" x14ac:dyDescent="0.45">
      <c r="J97" s="97"/>
      <c r="K97" s="96"/>
      <c r="L97" s="96"/>
      <c r="M97" s="96"/>
      <c r="N97" s="96"/>
      <c r="O97" s="96"/>
      <c r="P97" s="96"/>
      <c r="Q97" s="96"/>
      <c r="R97" s="96"/>
    </row>
    <row r="98" spans="10:18" x14ac:dyDescent="0.45">
      <c r="J98" s="97"/>
      <c r="K98" s="96"/>
      <c r="L98" s="96"/>
      <c r="M98" s="96"/>
      <c r="N98" s="96"/>
      <c r="O98" s="96"/>
      <c r="P98" s="96"/>
      <c r="Q98" s="96"/>
      <c r="R98" s="96"/>
    </row>
    <row r="99" spans="10:18" x14ac:dyDescent="0.45">
      <c r="J99" s="97"/>
      <c r="K99" s="96"/>
      <c r="L99" s="96"/>
      <c r="M99" s="96"/>
      <c r="N99" s="96"/>
      <c r="O99" s="96"/>
      <c r="P99" s="96"/>
      <c r="Q99" s="96"/>
      <c r="R99" s="96"/>
    </row>
    <row r="100" spans="10:18" x14ac:dyDescent="0.45">
      <c r="J100" s="97"/>
      <c r="K100" s="96"/>
      <c r="L100" s="96"/>
      <c r="M100" s="96"/>
      <c r="N100" s="96"/>
      <c r="O100" s="96"/>
      <c r="P100" s="96"/>
      <c r="Q100" s="96"/>
      <c r="R100" s="96"/>
    </row>
    <row r="101" spans="10:18" x14ac:dyDescent="0.45">
      <c r="J101" s="97"/>
      <c r="K101" s="96"/>
      <c r="L101" s="96"/>
      <c r="M101" s="96"/>
      <c r="N101" s="96"/>
      <c r="O101" s="96"/>
      <c r="P101" s="96"/>
      <c r="Q101" s="96"/>
      <c r="R101" s="96"/>
    </row>
    <row r="102" spans="10:18" x14ac:dyDescent="0.45">
      <c r="J102" s="97"/>
      <c r="K102" s="96"/>
      <c r="L102" s="96"/>
      <c r="M102" s="96"/>
      <c r="N102" s="96"/>
      <c r="O102" s="96"/>
      <c r="P102" s="96"/>
      <c r="Q102" s="96"/>
      <c r="R102" s="96"/>
    </row>
    <row r="103" spans="10:18" x14ac:dyDescent="0.45">
      <c r="J103" s="97"/>
      <c r="K103" s="96"/>
      <c r="L103" s="96"/>
      <c r="M103" s="96"/>
      <c r="N103" s="96"/>
      <c r="O103" s="96"/>
      <c r="P103" s="96"/>
      <c r="Q103" s="96"/>
      <c r="R103" s="96"/>
    </row>
    <row r="104" spans="10:18" x14ac:dyDescent="0.45">
      <c r="J104" s="97"/>
      <c r="K104" s="96"/>
      <c r="L104" s="96"/>
      <c r="M104" s="96"/>
      <c r="N104" s="96"/>
      <c r="O104" s="96"/>
      <c r="P104" s="96"/>
      <c r="Q104" s="96"/>
      <c r="R104" s="96"/>
    </row>
    <row r="105" spans="10:18" x14ac:dyDescent="0.45">
      <c r="J105" s="97"/>
      <c r="K105" s="96"/>
      <c r="L105" s="96"/>
      <c r="M105" s="96"/>
      <c r="N105" s="96"/>
      <c r="O105" s="96"/>
      <c r="P105" s="96"/>
      <c r="Q105" s="96"/>
      <c r="R105" s="96"/>
    </row>
    <row r="106" spans="10:18" x14ac:dyDescent="0.45">
      <c r="J106" s="97"/>
      <c r="K106" s="96"/>
      <c r="L106" s="96"/>
      <c r="M106" s="96"/>
      <c r="N106" s="96"/>
      <c r="O106" s="96"/>
      <c r="P106" s="96"/>
      <c r="Q106" s="96"/>
      <c r="R106" s="96"/>
    </row>
    <row r="107" spans="10:18" x14ac:dyDescent="0.45">
      <c r="J107" s="97"/>
      <c r="K107" s="96"/>
      <c r="L107" s="96"/>
      <c r="M107" s="96"/>
      <c r="N107" s="96"/>
      <c r="O107" s="96"/>
      <c r="P107" s="96"/>
      <c r="Q107" s="96"/>
      <c r="R107" s="96"/>
    </row>
    <row r="108" spans="10:18" x14ac:dyDescent="0.45">
      <c r="J108" s="97"/>
      <c r="K108" s="96"/>
      <c r="L108" s="96"/>
      <c r="M108" s="96"/>
      <c r="N108" s="96"/>
      <c r="O108" s="96"/>
      <c r="P108" s="96"/>
      <c r="Q108" s="96"/>
      <c r="R108" s="96"/>
    </row>
    <row r="109" spans="10:18" x14ac:dyDescent="0.45">
      <c r="J109" s="97"/>
      <c r="K109" s="96"/>
      <c r="L109" s="96"/>
      <c r="M109" s="96"/>
      <c r="N109" s="96"/>
      <c r="O109" s="96"/>
      <c r="P109" s="96"/>
      <c r="Q109" s="96"/>
      <c r="R109" s="96"/>
    </row>
    <row r="110" spans="10:18" x14ac:dyDescent="0.45">
      <c r="J110" s="97"/>
      <c r="K110" s="96"/>
      <c r="L110" s="96"/>
      <c r="M110" s="96"/>
      <c r="N110" s="96"/>
      <c r="O110" s="96"/>
      <c r="P110" s="96"/>
      <c r="Q110" s="96"/>
      <c r="R110" s="96"/>
    </row>
    <row r="111" spans="10:18" x14ac:dyDescent="0.45">
      <c r="J111" s="97"/>
      <c r="K111" s="96"/>
      <c r="L111" s="96"/>
      <c r="M111" s="96"/>
      <c r="N111" s="96"/>
      <c r="O111" s="96"/>
      <c r="P111" s="96"/>
      <c r="Q111" s="96"/>
      <c r="R111" s="96"/>
    </row>
    <row r="112" spans="10:18" x14ac:dyDescent="0.45">
      <c r="J112" s="97"/>
      <c r="K112" s="96"/>
      <c r="L112" s="96"/>
      <c r="M112" s="96"/>
      <c r="N112" s="96"/>
      <c r="O112" s="96"/>
      <c r="P112" s="96"/>
      <c r="Q112" s="96"/>
      <c r="R112" s="96"/>
    </row>
    <row r="113" spans="10:18" x14ac:dyDescent="0.45">
      <c r="J113" s="97"/>
      <c r="K113" s="96"/>
      <c r="L113" s="96"/>
      <c r="M113" s="96"/>
      <c r="N113" s="96"/>
      <c r="O113" s="96"/>
      <c r="P113" s="96"/>
      <c r="Q113" s="96"/>
      <c r="R113" s="96"/>
    </row>
    <row r="114" spans="10:18" x14ac:dyDescent="0.45">
      <c r="J114" s="97"/>
      <c r="K114" s="96"/>
      <c r="L114" s="96"/>
      <c r="M114" s="96"/>
      <c r="N114" s="96"/>
      <c r="O114" s="96"/>
      <c r="P114" s="96"/>
      <c r="Q114" s="96"/>
      <c r="R114" s="96"/>
    </row>
    <row r="115" spans="10:18" x14ac:dyDescent="0.45">
      <c r="J115" s="97"/>
      <c r="K115" s="96"/>
      <c r="L115" s="96"/>
      <c r="M115" s="96"/>
      <c r="N115" s="96"/>
      <c r="O115" s="96"/>
      <c r="P115" s="96"/>
      <c r="Q115" s="96"/>
      <c r="R115" s="96"/>
    </row>
    <row r="116" spans="10:18" x14ac:dyDescent="0.45">
      <c r="J116" s="97"/>
      <c r="K116" s="96"/>
      <c r="L116" s="96"/>
      <c r="M116" s="96"/>
      <c r="N116" s="96"/>
      <c r="O116" s="96"/>
      <c r="P116" s="96"/>
      <c r="Q116" s="96"/>
      <c r="R116" s="96"/>
    </row>
    <row r="117" spans="10:18" x14ac:dyDescent="0.45">
      <c r="J117" s="97"/>
      <c r="K117" s="96"/>
      <c r="L117" s="96"/>
      <c r="M117" s="96"/>
      <c r="N117" s="96"/>
      <c r="O117" s="96"/>
      <c r="P117" s="96"/>
      <c r="Q117" s="96"/>
      <c r="R117" s="96"/>
    </row>
    <row r="118" spans="10:18" x14ac:dyDescent="0.45">
      <c r="J118" s="97"/>
      <c r="K118" s="96"/>
      <c r="L118" s="96"/>
      <c r="M118" s="96"/>
      <c r="N118" s="96"/>
      <c r="O118" s="96"/>
      <c r="P118" s="96"/>
      <c r="Q118" s="96"/>
      <c r="R118" s="96"/>
    </row>
    <row r="119" spans="10:18" x14ac:dyDescent="0.45">
      <c r="J119" s="97"/>
      <c r="K119" s="96"/>
      <c r="L119" s="96"/>
      <c r="M119" s="96"/>
      <c r="N119" s="96"/>
      <c r="O119" s="96"/>
      <c r="P119" s="96"/>
      <c r="Q119" s="96"/>
      <c r="R119" s="96"/>
    </row>
    <row r="120" spans="10:18" x14ac:dyDescent="0.45">
      <c r="J120" s="97"/>
      <c r="K120" s="96"/>
      <c r="L120" s="96"/>
      <c r="M120" s="96"/>
      <c r="N120" s="96"/>
      <c r="O120" s="96"/>
      <c r="P120" s="96"/>
      <c r="Q120" s="96"/>
      <c r="R120" s="96"/>
    </row>
    <row r="121" spans="10:18" x14ac:dyDescent="0.45">
      <c r="J121" s="97"/>
      <c r="K121" s="96"/>
      <c r="L121" s="96"/>
      <c r="M121" s="96"/>
      <c r="N121" s="96"/>
      <c r="O121" s="96"/>
      <c r="P121" s="96"/>
      <c r="Q121" s="96"/>
      <c r="R121" s="96"/>
    </row>
    <row r="122" spans="10:18" x14ac:dyDescent="0.45">
      <c r="J122" s="97"/>
      <c r="K122" s="96"/>
      <c r="L122" s="96"/>
      <c r="M122" s="96"/>
      <c r="N122" s="96"/>
      <c r="O122" s="96"/>
      <c r="P122" s="96"/>
      <c r="Q122" s="96"/>
      <c r="R122" s="96"/>
    </row>
    <row r="123" spans="10:18" x14ac:dyDescent="0.45">
      <c r="J123" s="97"/>
      <c r="K123" s="96"/>
      <c r="L123" s="96"/>
      <c r="M123" s="96"/>
      <c r="N123" s="96"/>
      <c r="O123" s="96"/>
      <c r="P123" s="96"/>
      <c r="Q123" s="96"/>
      <c r="R123" s="96"/>
    </row>
    <row r="124" spans="10:18" x14ac:dyDescent="0.45">
      <c r="J124" s="97"/>
      <c r="K124" s="96"/>
      <c r="L124" s="96"/>
      <c r="M124" s="96"/>
      <c r="N124" s="96"/>
      <c r="O124" s="96"/>
      <c r="P124" s="96"/>
      <c r="Q124" s="96"/>
      <c r="R124" s="96"/>
    </row>
    <row r="125" spans="10:18" x14ac:dyDescent="0.45">
      <c r="J125" s="97"/>
      <c r="K125" s="96"/>
      <c r="L125" s="96"/>
      <c r="M125" s="96"/>
      <c r="N125" s="96"/>
      <c r="O125" s="96"/>
      <c r="P125" s="96"/>
      <c r="Q125" s="96"/>
      <c r="R125" s="96"/>
    </row>
    <row r="126" spans="10:18" x14ac:dyDescent="0.45">
      <c r="J126" s="97"/>
      <c r="K126" s="96"/>
      <c r="L126" s="96"/>
      <c r="M126" s="96"/>
      <c r="N126" s="96"/>
      <c r="O126" s="96"/>
      <c r="P126" s="96"/>
      <c r="Q126" s="96"/>
      <c r="R126" s="96"/>
    </row>
    <row r="127" spans="10:18" x14ac:dyDescent="0.45">
      <c r="J127" s="97"/>
      <c r="K127" s="96"/>
      <c r="L127" s="96"/>
      <c r="M127" s="96"/>
      <c r="N127" s="96"/>
      <c r="O127" s="96"/>
      <c r="P127" s="96"/>
      <c r="Q127" s="96"/>
      <c r="R127" s="96"/>
    </row>
    <row r="128" spans="10:18" x14ac:dyDescent="0.45">
      <c r="J128" s="97"/>
      <c r="K128" s="96"/>
      <c r="L128" s="96"/>
      <c r="M128" s="96"/>
      <c r="N128" s="96"/>
      <c r="O128" s="96"/>
      <c r="P128" s="96"/>
      <c r="Q128" s="96"/>
      <c r="R128" s="96"/>
    </row>
    <row r="129" spans="10:18" x14ac:dyDescent="0.45">
      <c r="J129" s="97"/>
      <c r="K129" s="96"/>
      <c r="L129" s="96"/>
      <c r="M129" s="96"/>
      <c r="N129" s="96"/>
      <c r="O129" s="96"/>
      <c r="P129" s="96"/>
      <c r="Q129" s="96"/>
      <c r="R129" s="96"/>
    </row>
    <row r="130" spans="10:18" x14ac:dyDescent="0.45">
      <c r="J130" s="97"/>
      <c r="K130" s="96"/>
      <c r="L130" s="96"/>
      <c r="M130" s="96"/>
      <c r="N130" s="96"/>
      <c r="O130" s="96"/>
      <c r="P130" s="96"/>
      <c r="Q130" s="96"/>
      <c r="R130" s="96"/>
    </row>
    <row r="131" spans="10:18" x14ac:dyDescent="0.45">
      <c r="J131" s="97"/>
      <c r="K131" s="96"/>
      <c r="L131" s="96"/>
      <c r="M131" s="96"/>
      <c r="N131" s="96"/>
      <c r="O131" s="96"/>
      <c r="P131" s="96"/>
      <c r="Q131" s="96"/>
      <c r="R131" s="96"/>
    </row>
    <row r="132" spans="10:18" x14ac:dyDescent="0.45">
      <c r="J132" s="97"/>
      <c r="K132" s="96"/>
      <c r="L132" s="96"/>
      <c r="M132" s="96"/>
      <c r="N132" s="96"/>
      <c r="O132" s="96"/>
      <c r="P132" s="96"/>
      <c r="Q132" s="96"/>
      <c r="R132" s="96"/>
    </row>
    <row r="133" spans="10:18" x14ac:dyDescent="0.45">
      <c r="J133" s="97"/>
      <c r="K133" s="96"/>
      <c r="L133" s="96"/>
      <c r="M133" s="96"/>
      <c r="N133" s="96"/>
      <c r="O133" s="96"/>
      <c r="P133" s="96"/>
      <c r="Q133" s="96"/>
      <c r="R133" s="96"/>
    </row>
    <row r="134" spans="10:18" x14ac:dyDescent="0.45">
      <c r="J134" s="97"/>
      <c r="K134" s="96"/>
      <c r="L134" s="96"/>
      <c r="M134" s="96"/>
      <c r="N134" s="96"/>
      <c r="O134" s="96"/>
      <c r="P134" s="96"/>
      <c r="Q134" s="96"/>
      <c r="R134" s="96"/>
    </row>
    <row r="135" spans="10:18" x14ac:dyDescent="0.45">
      <c r="J135" s="97"/>
      <c r="K135" s="96"/>
      <c r="L135" s="96"/>
      <c r="M135" s="96"/>
      <c r="N135" s="96"/>
      <c r="O135" s="96"/>
      <c r="P135" s="96"/>
      <c r="Q135" s="96"/>
      <c r="R135" s="96"/>
    </row>
    <row r="136" spans="10:18" x14ac:dyDescent="0.45">
      <c r="J136" s="97"/>
      <c r="K136" s="96"/>
      <c r="L136" s="96"/>
      <c r="M136" s="96"/>
      <c r="N136" s="96"/>
      <c r="O136" s="96"/>
      <c r="P136" s="96"/>
      <c r="Q136" s="96"/>
      <c r="R136" s="96"/>
    </row>
    <row r="137" spans="10:18" x14ac:dyDescent="0.45">
      <c r="J137" s="97"/>
      <c r="K137" s="96"/>
      <c r="L137" s="96"/>
      <c r="M137" s="96"/>
      <c r="N137" s="96"/>
      <c r="O137" s="96"/>
      <c r="P137" s="96"/>
      <c r="Q137" s="96"/>
      <c r="R137" s="96"/>
    </row>
    <row r="138" spans="10:18" x14ac:dyDescent="0.45">
      <c r="J138" s="97"/>
      <c r="K138" s="96"/>
      <c r="L138" s="96"/>
      <c r="M138" s="96"/>
      <c r="N138" s="96"/>
      <c r="O138" s="96"/>
      <c r="P138" s="96"/>
      <c r="Q138" s="96"/>
      <c r="R138" s="96"/>
    </row>
    <row r="139" spans="10:18" x14ac:dyDescent="0.45">
      <c r="J139" s="97"/>
      <c r="K139" s="96"/>
      <c r="L139" s="96"/>
      <c r="M139" s="96"/>
      <c r="N139" s="96"/>
      <c r="O139" s="96"/>
      <c r="P139" s="96"/>
      <c r="Q139" s="96"/>
      <c r="R139" s="96"/>
    </row>
    <row r="140" spans="10:18" x14ac:dyDescent="0.45">
      <c r="J140" s="97"/>
      <c r="K140" s="96"/>
      <c r="L140" s="96"/>
      <c r="M140" s="96"/>
      <c r="N140" s="96"/>
      <c r="O140" s="96"/>
      <c r="P140" s="96"/>
      <c r="Q140" s="96"/>
      <c r="R140" s="96"/>
    </row>
    <row r="141" spans="10:18" x14ac:dyDescent="0.45">
      <c r="J141" s="97"/>
      <c r="K141" s="96"/>
      <c r="L141" s="96"/>
      <c r="M141" s="96"/>
      <c r="N141" s="96"/>
      <c r="O141" s="96"/>
      <c r="P141" s="96"/>
      <c r="Q141" s="96"/>
      <c r="R141" s="96"/>
    </row>
    <row r="142" spans="10:18" x14ac:dyDescent="0.45">
      <c r="J142" s="97"/>
      <c r="K142" s="96"/>
      <c r="L142" s="96"/>
      <c r="M142" s="96"/>
      <c r="N142" s="96"/>
      <c r="O142" s="96"/>
      <c r="P142" s="96"/>
      <c r="Q142" s="96"/>
      <c r="R142" s="96"/>
    </row>
    <row r="143" spans="10:18" x14ac:dyDescent="0.45">
      <c r="J143" s="97"/>
      <c r="K143" s="96"/>
      <c r="L143" s="96"/>
      <c r="M143" s="96"/>
      <c r="N143" s="96"/>
      <c r="O143" s="96"/>
      <c r="P143" s="96"/>
      <c r="Q143" s="96"/>
      <c r="R143" s="96"/>
    </row>
    <row r="144" spans="10:18" x14ac:dyDescent="0.45">
      <c r="J144" s="97"/>
      <c r="K144" s="96"/>
      <c r="L144" s="96"/>
      <c r="M144" s="96"/>
      <c r="N144" s="96"/>
      <c r="O144" s="96"/>
      <c r="P144" s="96"/>
      <c r="Q144" s="96"/>
      <c r="R144" s="96"/>
    </row>
    <row r="145" spans="10:18" x14ac:dyDescent="0.45">
      <c r="J145" s="97"/>
      <c r="K145" s="96"/>
      <c r="L145" s="96"/>
      <c r="M145" s="96"/>
      <c r="N145" s="96"/>
      <c r="O145" s="96"/>
      <c r="P145" s="96"/>
      <c r="Q145" s="96"/>
      <c r="R145" s="96"/>
    </row>
    <row r="146" spans="10:18" x14ac:dyDescent="0.45">
      <c r="J146" s="97"/>
      <c r="K146" s="96"/>
      <c r="L146" s="96"/>
      <c r="M146" s="96"/>
      <c r="N146" s="96"/>
      <c r="O146" s="96"/>
      <c r="P146" s="96"/>
      <c r="Q146" s="96"/>
      <c r="R146" s="96"/>
    </row>
    <row r="147" spans="10:18" x14ac:dyDescent="0.45">
      <c r="J147" s="97"/>
      <c r="K147" s="96"/>
      <c r="L147" s="96"/>
      <c r="M147" s="96"/>
      <c r="N147" s="96"/>
      <c r="O147" s="96"/>
      <c r="P147" s="96"/>
      <c r="Q147" s="96"/>
      <c r="R147" s="96"/>
    </row>
    <row r="148" spans="10:18" x14ac:dyDescent="0.45">
      <c r="J148" s="97"/>
      <c r="K148" s="96"/>
      <c r="L148" s="96"/>
      <c r="M148" s="96"/>
      <c r="N148" s="96"/>
      <c r="O148" s="96"/>
      <c r="P148" s="96"/>
      <c r="Q148" s="96"/>
      <c r="R148" s="96"/>
    </row>
    <row r="149" spans="10:18" x14ac:dyDescent="0.45">
      <c r="J149" s="97"/>
      <c r="K149" s="96"/>
      <c r="L149" s="96"/>
      <c r="M149" s="96"/>
      <c r="N149" s="96"/>
      <c r="O149" s="96"/>
      <c r="P149" s="96"/>
      <c r="Q149" s="96"/>
      <c r="R149" s="96"/>
    </row>
    <row r="150" spans="10:18" x14ac:dyDescent="0.45">
      <c r="J150" s="97"/>
      <c r="K150" s="96"/>
      <c r="L150" s="96"/>
      <c r="M150" s="96"/>
      <c r="N150" s="96"/>
      <c r="O150" s="96"/>
      <c r="P150" s="96"/>
      <c r="Q150" s="96"/>
      <c r="R150" s="96"/>
    </row>
    <row r="151" spans="10:18" x14ac:dyDescent="0.45">
      <c r="J151" s="97"/>
      <c r="K151" s="96"/>
      <c r="L151" s="96"/>
      <c r="M151" s="96"/>
      <c r="N151" s="96"/>
      <c r="O151" s="96"/>
      <c r="P151" s="96"/>
      <c r="Q151" s="96"/>
      <c r="R151" s="96"/>
    </row>
    <row r="152" spans="10:18" x14ac:dyDescent="0.45">
      <c r="J152" s="97"/>
      <c r="K152" s="96"/>
      <c r="L152" s="96"/>
      <c r="M152" s="96"/>
      <c r="N152" s="96"/>
      <c r="O152" s="96"/>
      <c r="P152" s="96"/>
      <c r="Q152" s="96"/>
      <c r="R152" s="96"/>
    </row>
    <row r="153" spans="10:18" x14ac:dyDescent="0.45">
      <c r="J153" s="97"/>
      <c r="K153" s="96"/>
      <c r="L153" s="96"/>
      <c r="M153" s="96"/>
      <c r="N153" s="96"/>
      <c r="O153" s="96"/>
      <c r="P153" s="96"/>
      <c r="Q153" s="96"/>
      <c r="R153" s="96"/>
    </row>
    <row r="154" spans="10:18" x14ac:dyDescent="0.45">
      <c r="J154" s="97"/>
      <c r="K154" s="96"/>
      <c r="L154" s="96"/>
      <c r="M154" s="96"/>
      <c r="N154" s="96"/>
      <c r="O154" s="96"/>
      <c r="P154" s="96"/>
      <c r="Q154" s="96"/>
      <c r="R154" s="96"/>
    </row>
    <row r="155" spans="10:18" x14ac:dyDescent="0.45">
      <c r="J155" s="97"/>
      <c r="K155" s="96"/>
      <c r="L155" s="96"/>
      <c r="M155" s="96"/>
      <c r="N155" s="96"/>
      <c r="O155" s="96"/>
      <c r="P155" s="96"/>
      <c r="Q155" s="96"/>
      <c r="R155" s="96"/>
    </row>
    <row r="156" spans="10:18" x14ac:dyDescent="0.45">
      <c r="J156" s="97"/>
      <c r="K156" s="96"/>
      <c r="L156" s="96"/>
      <c r="M156" s="96"/>
      <c r="N156" s="96"/>
      <c r="O156" s="96"/>
      <c r="P156" s="96"/>
      <c r="Q156" s="96"/>
      <c r="R156" s="96"/>
    </row>
    <row r="157" spans="10:18" x14ac:dyDescent="0.45">
      <c r="J157" s="97"/>
      <c r="K157" s="96"/>
      <c r="L157" s="96"/>
      <c r="M157" s="96"/>
      <c r="N157" s="96"/>
      <c r="O157" s="96"/>
      <c r="P157" s="96"/>
      <c r="Q157" s="96"/>
      <c r="R157" s="96"/>
    </row>
    <row r="158" spans="10:18" x14ac:dyDescent="0.45">
      <c r="J158" s="97"/>
      <c r="K158" s="96"/>
      <c r="L158" s="96"/>
      <c r="M158" s="96"/>
      <c r="N158" s="96"/>
      <c r="O158" s="96"/>
      <c r="P158" s="96"/>
      <c r="Q158" s="96"/>
      <c r="R158" s="96"/>
    </row>
    <row r="159" spans="10:18" x14ac:dyDescent="0.45">
      <c r="J159" s="97"/>
      <c r="K159" s="96"/>
      <c r="L159" s="96"/>
      <c r="M159" s="96"/>
      <c r="N159" s="96"/>
      <c r="O159" s="96"/>
      <c r="P159" s="96"/>
      <c r="Q159" s="96"/>
      <c r="R159" s="96"/>
    </row>
    <row r="160" spans="10:18" x14ac:dyDescent="0.45">
      <c r="J160" s="97"/>
      <c r="K160" s="96"/>
      <c r="L160" s="96"/>
      <c r="M160" s="96"/>
      <c r="N160" s="96"/>
      <c r="O160" s="96"/>
      <c r="P160" s="96"/>
      <c r="Q160" s="96"/>
      <c r="R160" s="96"/>
    </row>
    <row r="161" spans="10:18" x14ac:dyDescent="0.45">
      <c r="J161" s="97"/>
      <c r="K161" s="96"/>
      <c r="L161" s="96"/>
      <c r="M161" s="96"/>
      <c r="N161" s="96"/>
      <c r="O161" s="96"/>
      <c r="P161" s="96"/>
      <c r="Q161" s="96"/>
      <c r="R161" s="96"/>
    </row>
    <row r="162" spans="10:18" x14ac:dyDescent="0.45">
      <c r="J162" s="97"/>
      <c r="K162" s="96"/>
      <c r="L162" s="96"/>
      <c r="M162" s="96"/>
      <c r="N162" s="96"/>
      <c r="O162" s="96"/>
      <c r="P162" s="96"/>
      <c r="Q162" s="96"/>
      <c r="R162" s="96"/>
    </row>
    <row r="163" spans="10:18" x14ac:dyDescent="0.45">
      <c r="J163" s="97"/>
      <c r="K163" s="96"/>
      <c r="L163" s="96"/>
      <c r="M163" s="96"/>
      <c r="N163" s="96"/>
      <c r="O163" s="96"/>
      <c r="P163" s="96"/>
      <c r="Q163" s="96"/>
      <c r="R163" s="96"/>
    </row>
    <row r="164" spans="10:18" x14ac:dyDescent="0.45">
      <c r="J164" s="97"/>
      <c r="K164" s="96"/>
      <c r="L164" s="96"/>
      <c r="M164" s="96"/>
      <c r="N164" s="96"/>
      <c r="O164" s="96"/>
      <c r="P164" s="96"/>
      <c r="Q164" s="96"/>
      <c r="R164" s="96"/>
    </row>
    <row r="165" spans="10:18" x14ac:dyDescent="0.45">
      <c r="J165" s="97"/>
      <c r="K165" s="96"/>
      <c r="L165" s="96"/>
      <c r="M165" s="96"/>
      <c r="N165" s="96"/>
      <c r="O165" s="96"/>
      <c r="P165" s="96"/>
      <c r="Q165" s="96"/>
      <c r="R165" s="96"/>
    </row>
    <row r="166" spans="10:18" x14ac:dyDescent="0.45">
      <c r="J166" s="97"/>
      <c r="K166" s="96"/>
      <c r="L166" s="96"/>
      <c r="M166" s="96"/>
      <c r="N166" s="96"/>
      <c r="O166" s="96"/>
      <c r="P166" s="96"/>
      <c r="Q166" s="96"/>
      <c r="R166" s="96"/>
    </row>
    <row r="167" spans="10:18" x14ac:dyDescent="0.45">
      <c r="J167" s="97"/>
      <c r="K167" s="96"/>
      <c r="L167" s="96"/>
      <c r="M167" s="96"/>
      <c r="N167" s="96"/>
      <c r="O167" s="96"/>
      <c r="P167" s="96"/>
      <c r="Q167" s="96"/>
      <c r="R167" s="96"/>
    </row>
    <row r="168" spans="10:18" x14ac:dyDescent="0.45">
      <c r="J168" s="97"/>
      <c r="K168" s="96"/>
      <c r="L168" s="96"/>
      <c r="M168" s="96"/>
      <c r="N168" s="96"/>
      <c r="O168" s="96"/>
      <c r="P168" s="96"/>
      <c r="Q168" s="96"/>
      <c r="R168" s="96"/>
    </row>
    <row r="169" spans="10:18" x14ac:dyDescent="0.45">
      <c r="J169" s="97"/>
      <c r="K169" s="96"/>
      <c r="L169" s="96"/>
      <c r="M169" s="96"/>
      <c r="N169" s="96"/>
      <c r="O169" s="96"/>
      <c r="P169" s="96"/>
      <c r="Q169" s="96"/>
      <c r="R169" s="96"/>
    </row>
    <row r="170" spans="10:18" x14ac:dyDescent="0.45">
      <c r="J170" s="97"/>
      <c r="K170" s="96"/>
      <c r="L170" s="96"/>
      <c r="M170" s="96"/>
      <c r="N170" s="96"/>
      <c r="O170" s="96"/>
      <c r="P170" s="96"/>
      <c r="Q170" s="96"/>
      <c r="R170" s="96"/>
    </row>
    <row r="171" spans="10:18" x14ac:dyDescent="0.45">
      <c r="J171" s="97"/>
      <c r="K171" s="96"/>
      <c r="L171" s="96"/>
      <c r="M171" s="96"/>
      <c r="N171" s="96"/>
      <c r="O171" s="96"/>
      <c r="P171" s="96"/>
      <c r="Q171" s="96"/>
      <c r="R171" s="96"/>
    </row>
    <row r="172" spans="10:18" x14ac:dyDescent="0.45">
      <c r="J172" s="97"/>
      <c r="K172" s="96"/>
      <c r="L172" s="96"/>
      <c r="M172" s="96"/>
      <c r="N172" s="96"/>
      <c r="O172" s="96"/>
      <c r="P172" s="96"/>
      <c r="Q172" s="96"/>
      <c r="R172" s="96"/>
    </row>
    <row r="173" spans="10:18" x14ac:dyDescent="0.45">
      <c r="J173" s="97"/>
      <c r="K173" s="96"/>
      <c r="L173" s="96"/>
      <c r="M173" s="96"/>
      <c r="N173" s="96"/>
      <c r="O173" s="96"/>
      <c r="P173" s="96"/>
      <c r="Q173" s="96"/>
      <c r="R173" s="96"/>
    </row>
    <row r="174" spans="10:18" x14ac:dyDescent="0.45">
      <c r="J174" s="97"/>
      <c r="K174" s="96"/>
      <c r="L174" s="96"/>
      <c r="M174" s="96"/>
      <c r="N174" s="96"/>
      <c r="O174" s="96"/>
      <c r="P174" s="96"/>
      <c r="Q174" s="96"/>
      <c r="R174" s="96"/>
    </row>
    <row r="175" spans="10:18" x14ac:dyDescent="0.45">
      <c r="J175" s="97"/>
      <c r="K175" s="96"/>
      <c r="L175" s="96"/>
      <c r="M175" s="96"/>
      <c r="N175" s="96"/>
      <c r="O175" s="96"/>
      <c r="P175" s="96"/>
      <c r="Q175" s="96"/>
      <c r="R175" s="96"/>
    </row>
    <row r="176" spans="10:18" x14ac:dyDescent="0.45">
      <c r="J176" s="97"/>
      <c r="K176" s="96"/>
      <c r="L176" s="96"/>
      <c r="M176" s="96"/>
      <c r="N176" s="96"/>
      <c r="O176" s="96"/>
      <c r="P176" s="96"/>
      <c r="Q176" s="96"/>
      <c r="R176" s="96"/>
    </row>
    <row r="177" spans="10:18" x14ac:dyDescent="0.45">
      <c r="J177" s="97"/>
      <c r="K177" s="96"/>
      <c r="L177" s="96"/>
      <c r="M177" s="96"/>
      <c r="N177" s="96"/>
      <c r="O177" s="96"/>
      <c r="P177" s="96"/>
      <c r="Q177" s="96"/>
      <c r="R177" s="96"/>
    </row>
    <row r="178" spans="10:18" x14ac:dyDescent="0.45">
      <c r="J178" s="97"/>
      <c r="K178" s="96"/>
      <c r="L178" s="96"/>
      <c r="M178" s="96"/>
      <c r="N178" s="96"/>
      <c r="O178" s="96"/>
      <c r="P178" s="96"/>
      <c r="Q178" s="96"/>
      <c r="R178" s="96"/>
    </row>
    <row r="179" spans="10:18" x14ac:dyDescent="0.45">
      <c r="J179" s="97"/>
      <c r="K179" s="96"/>
      <c r="L179" s="96"/>
      <c r="M179" s="96"/>
      <c r="N179" s="96"/>
      <c r="O179" s="96"/>
      <c r="P179" s="96"/>
      <c r="Q179" s="96"/>
      <c r="R179" s="96"/>
    </row>
    <row r="180" spans="10:18" x14ac:dyDescent="0.45">
      <c r="J180" s="97"/>
      <c r="K180" s="96"/>
      <c r="L180" s="96"/>
      <c r="M180" s="96"/>
      <c r="N180" s="96"/>
      <c r="O180" s="96"/>
      <c r="P180" s="96"/>
      <c r="Q180" s="96"/>
      <c r="R180" s="96"/>
    </row>
    <row r="181" spans="10:18" x14ac:dyDescent="0.45">
      <c r="J181" s="97"/>
      <c r="K181" s="96"/>
      <c r="L181" s="96"/>
      <c r="M181" s="96"/>
      <c r="N181" s="96"/>
      <c r="O181" s="96"/>
      <c r="P181" s="96"/>
      <c r="Q181" s="96"/>
      <c r="R181" s="96"/>
    </row>
    <row r="182" spans="10:18" x14ac:dyDescent="0.45">
      <c r="J182" s="97"/>
      <c r="K182" s="96"/>
      <c r="L182" s="96"/>
      <c r="M182" s="96"/>
      <c r="N182" s="96"/>
      <c r="O182" s="96"/>
      <c r="P182" s="96"/>
      <c r="Q182" s="96"/>
      <c r="R182" s="96"/>
    </row>
    <row r="183" spans="10:18" x14ac:dyDescent="0.45">
      <c r="J183" s="97"/>
      <c r="K183" s="96"/>
      <c r="L183" s="96"/>
      <c r="M183" s="96"/>
      <c r="N183" s="96"/>
      <c r="O183" s="96"/>
      <c r="P183" s="96"/>
      <c r="Q183" s="96"/>
      <c r="R183" s="96"/>
    </row>
    <row r="184" spans="10:18" x14ac:dyDescent="0.45">
      <c r="J184" s="97"/>
      <c r="K184" s="96"/>
      <c r="L184" s="96"/>
      <c r="M184" s="96"/>
      <c r="N184" s="96"/>
      <c r="O184" s="96"/>
      <c r="P184" s="96"/>
      <c r="Q184" s="96"/>
      <c r="R184" s="96"/>
    </row>
    <row r="185" spans="10:18" x14ac:dyDescent="0.45">
      <c r="J185" s="97"/>
      <c r="K185" s="96"/>
      <c r="L185" s="96"/>
      <c r="M185" s="96"/>
      <c r="N185" s="96"/>
      <c r="O185" s="96"/>
      <c r="P185" s="96"/>
      <c r="Q185" s="96"/>
      <c r="R185" s="96"/>
    </row>
    <row r="186" spans="10:18" x14ac:dyDescent="0.45">
      <c r="J186" s="97"/>
      <c r="K186" s="96"/>
      <c r="L186" s="96"/>
      <c r="M186" s="96"/>
      <c r="N186" s="96"/>
      <c r="O186" s="96"/>
      <c r="P186" s="96"/>
      <c r="Q186" s="96"/>
      <c r="R186" s="96"/>
    </row>
    <row r="187" spans="10:18" x14ac:dyDescent="0.45">
      <c r="J187" s="97"/>
      <c r="K187" s="96"/>
      <c r="L187" s="96"/>
      <c r="M187" s="96"/>
      <c r="N187" s="96"/>
      <c r="O187" s="96"/>
      <c r="P187" s="96"/>
      <c r="Q187" s="96"/>
      <c r="R187" s="96"/>
    </row>
    <row r="188" spans="10:18" x14ac:dyDescent="0.45">
      <c r="J188" s="97"/>
      <c r="K188" s="96"/>
      <c r="L188" s="96"/>
      <c r="M188" s="96"/>
      <c r="N188" s="96"/>
      <c r="O188" s="96"/>
      <c r="P188" s="96"/>
      <c r="Q188" s="96"/>
      <c r="R188" s="96"/>
    </row>
    <row r="189" spans="10:18" x14ac:dyDescent="0.45">
      <c r="J189" s="97"/>
      <c r="K189" s="96"/>
      <c r="L189" s="96"/>
      <c r="M189" s="96"/>
      <c r="N189" s="96"/>
      <c r="O189" s="96"/>
      <c r="P189" s="96"/>
      <c r="Q189" s="96"/>
      <c r="R189" s="96"/>
    </row>
    <row r="190" spans="10:18" x14ac:dyDescent="0.45">
      <c r="J190" s="97"/>
      <c r="K190" s="96"/>
      <c r="L190" s="96"/>
      <c r="M190" s="96"/>
      <c r="N190" s="96"/>
      <c r="O190" s="96"/>
      <c r="P190" s="96"/>
      <c r="Q190" s="96"/>
      <c r="R190" s="96"/>
    </row>
    <row r="191" spans="10:18" x14ac:dyDescent="0.45">
      <c r="J191" s="97"/>
      <c r="K191" s="96"/>
      <c r="L191" s="96"/>
      <c r="M191" s="96"/>
      <c r="N191" s="96"/>
      <c r="O191" s="96"/>
      <c r="P191" s="96"/>
      <c r="Q191" s="96"/>
      <c r="R191" s="96"/>
    </row>
    <row r="192" spans="10:18" x14ac:dyDescent="0.45">
      <c r="J192" s="97"/>
      <c r="K192" s="96"/>
      <c r="L192" s="96"/>
      <c r="M192" s="96"/>
      <c r="N192" s="96"/>
      <c r="O192" s="96"/>
      <c r="P192" s="96"/>
      <c r="Q192" s="96"/>
      <c r="R192" s="96"/>
    </row>
    <row r="193" spans="10:18" x14ac:dyDescent="0.45">
      <c r="J193" s="97"/>
      <c r="K193" s="96"/>
      <c r="L193" s="96"/>
      <c r="M193" s="96"/>
      <c r="N193" s="96"/>
      <c r="O193" s="96"/>
      <c r="P193" s="96"/>
      <c r="Q193" s="96"/>
      <c r="R193" s="96"/>
    </row>
    <row r="194" spans="10:18" x14ac:dyDescent="0.45">
      <c r="J194" s="97"/>
      <c r="K194" s="96"/>
      <c r="L194" s="96"/>
      <c r="M194" s="96"/>
      <c r="N194" s="96"/>
      <c r="O194" s="96"/>
      <c r="P194" s="96"/>
      <c r="Q194" s="96"/>
      <c r="R194" s="96"/>
    </row>
    <row r="195" spans="10:18" x14ac:dyDescent="0.45">
      <c r="J195" s="97"/>
      <c r="K195" s="96"/>
      <c r="L195" s="96"/>
      <c r="M195" s="96"/>
      <c r="N195" s="96"/>
      <c r="O195" s="96"/>
      <c r="P195" s="96"/>
      <c r="Q195" s="96"/>
      <c r="R195" s="96"/>
    </row>
    <row r="196" spans="10:18" x14ac:dyDescent="0.45">
      <c r="J196" s="97"/>
      <c r="K196" s="96"/>
      <c r="L196" s="96"/>
      <c r="M196" s="96"/>
      <c r="N196" s="96"/>
      <c r="O196" s="96"/>
      <c r="P196" s="96"/>
      <c r="Q196" s="96"/>
      <c r="R196" s="96"/>
    </row>
    <row r="197" spans="10:18" x14ac:dyDescent="0.45">
      <c r="J197" s="97"/>
      <c r="K197" s="96"/>
      <c r="L197" s="96"/>
      <c r="M197" s="96"/>
      <c r="N197" s="96"/>
      <c r="O197" s="96"/>
      <c r="P197" s="96"/>
      <c r="Q197" s="96"/>
      <c r="R197" s="96"/>
    </row>
    <row r="198" spans="10:18" x14ac:dyDescent="0.45">
      <c r="J198" s="97"/>
      <c r="K198" s="96"/>
      <c r="L198" s="96"/>
      <c r="M198" s="96"/>
      <c r="N198" s="96"/>
      <c r="O198" s="96"/>
      <c r="P198" s="96"/>
      <c r="Q198" s="96"/>
      <c r="R198" s="96"/>
    </row>
    <row r="199" spans="10:18" x14ac:dyDescent="0.45">
      <c r="J199" s="97"/>
      <c r="K199" s="96"/>
      <c r="L199" s="96"/>
      <c r="M199" s="96"/>
      <c r="N199" s="96"/>
      <c r="O199" s="96"/>
      <c r="P199" s="96"/>
      <c r="Q199" s="96"/>
      <c r="R199" s="96"/>
    </row>
    <row r="200" spans="10:18" x14ac:dyDescent="0.45">
      <c r="J200" s="97"/>
      <c r="K200" s="96"/>
      <c r="L200" s="96"/>
      <c r="M200" s="96"/>
      <c r="N200" s="96"/>
      <c r="O200" s="96"/>
      <c r="P200" s="96"/>
      <c r="Q200" s="96"/>
      <c r="R200" s="96"/>
    </row>
    <row r="201" spans="10:18" x14ac:dyDescent="0.45">
      <c r="J201" s="97"/>
      <c r="K201" s="96"/>
      <c r="L201" s="96"/>
      <c r="M201" s="96"/>
      <c r="N201" s="96"/>
      <c r="O201" s="96"/>
      <c r="P201" s="96"/>
      <c r="Q201" s="96"/>
      <c r="R201" s="96"/>
    </row>
    <row r="202" spans="10:18" x14ac:dyDescent="0.45">
      <c r="J202" s="97"/>
      <c r="K202" s="96"/>
      <c r="L202" s="96"/>
      <c r="M202" s="96"/>
      <c r="N202" s="96"/>
      <c r="O202" s="96"/>
      <c r="P202" s="96"/>
      <c r="Q202" s="96"/>
      <c r="R202" s="96"/>
    </row>
    <row r="203" spans="10:18" x14ac:dyDescent="0.45">
      <c r="J203" s="97"/>
      <c r="K203" s="96"/>
      <c r="L203" s="96"/>
      <c r="M203" s="96"/>
      <c r="N203" s="96"/>
      <c r="O203" s="96"/>
      <c r="P203" s="96"/>
      <c r="Q203" s="96"/>
      <c r="R203" s="96"/>
    </row>
    <row r="204" spans="10:18" x14ac:dyDescent="0.45">
      <c r="J204" s="97"/>
      <c r="K204" s="96"/>
      <c r="L204" s="96"/>
      <c r="M204" s="96"/>
      <c r="N204" s="96"/>
      <c r="O204" s="96"/>
      <c r="P204" s="96"/>
      <c r="Q204" s="96"/>
      <c r="R204" s="96"/>
    </row>
    <row r="205" spans="10:18" x14ac:dyDescent="0.45">
      <c r="J205" s="97"/>
      <c r="K205" s="96"/>
      <c r="L205" s="96"/>
      <c r="M205" s="96"/>
      <c r="N205" s="96"/>
      <c r="O205" s="96"/>
      <c r="P205" s="96"/>
      <c r="Q205" s="96"/>
      <c r="R205" s="96"/>
    </row>
    <row r="206" spans="10:18" x14ac:dyDescent="0.45">
      <c r="J206" s="97"/>
      <c r="K206" s="96"/>
      <c r="L206" s="96"/>
      <c r="M206" s="96"/>
      <c r="N206" s="96"/>
      <c r="O206" s="96"/>
      <c r="P206" s="96"/>
      <c r="Q206" s="96"/>
      <c r="R206" s="96"/>
    </row>
    <row r="207" spans="10:18" x14ac:dyDescent="0.45">
      <c r="J207" s="97"/>
      <c r="K207" s="96"/>
      <c r="L207" s="96"/>
      <c r="M207" s="96"/>
      <c r="N207" s="96"/>
      <c r="O207" s="96"/>
      <c r="P207" s="96"/>
      <c r="Q207" s="96"/>
      <c r="R207" s="96"/>
    </row>
    <row r="208" spans="10:18" x14ac:dyDescent="0.45">
      <c r="J208" s="97"/>
      <c r="K208" s="96"/>
      <c r="L208" s="96"/>
      <c r="M208" s="96"/>
      <c r="N208" s="96"/>
      <c r="O208" s="96"/>
      <c r="P208" s="96"/>
      <c r="Q208" s="96"/>
      <c r="R208" s="96"/>
    </row>
    <row r="209" spans="10:18" x14ac:dyDescent="0.45">
      <c r="J209" s="97"/>
      <c r="K209" s="96"/>
      <c r="L209" s="96"/>
      <c r="M209" s="96"/>
      <c r="N209" s="96"/>
      <c r="O209" s="96"/>
      <c r="P209" s="96"/>
      <c r="Q209" s="96"/>
      <c r="R209" s="96"/>
    </row>
    <row r="210" spans="10:18" x14ac:dyDescent="0.45">
      <c r="J210" s="97"/>
      <c r="K210" s="96"/>
      <c r="L210" s="96"/>
      <c r="M210" s="96"/>
      <c r="N210" s="96"/>
      <c r="O210" s="96"/>
      <c r="P210" s="96"/>
      <c r="Q210" s="96"/>
      <c r="R210" s="96"/>
    </row>
    <row r="211" spans="10:18" x14ac:dyDescent="0.45">
      <c r="J211" s="97"/>
      <c r="K211" s="96"/>
      <c r="L211" s="96"/>
      <c r="M211" s="96"/>
      <c r="N211" s="96"/>
      <c r="O211" s="96"/>
      <c r="P211" s="96"/>
      <c r="Q211" s="96"/>
      <c r="R211" s="96"/>
    </row>
    <row r="212" spans="10:18" x14ac:dyDescent="0.45">
      <c r="J212" s="97"/>
      <c r="K212" s="96"/>
      <c r="L212" s="96"/>
      <c r="M212" s="96"/>
      <c r="N212" s="96"/>
      <c r="O212" s="96"/>
      <c r="P212" s="96"/>
      <c r="Q212" s="96"/>
      <c r="R212" s="96"/>
    </row>
    <row r="213" spans="10:18" x14ac:dyDescent="0.45">
      <c r="J213" s="97"/>
      <c r="K213" s="96"/>
      <c r="L213" s="96"/>
      <c r="M213" s="96"/>
      <c r="N213" s="96"/>
      <c r="O213" s="96"/>
      <c r="P213" s="96"/>
      <c r="Q213" s="96"/>
      <c r="R213" s="96"/>
    </row>
    <row r="214" spans="10:18" x14ac:dyDescent="0.45">
      <c r="J214" s="97"/>
      <c r="K214" s="96"/>
      <c r="L214" s="96"/>
      <c r="M214" s="96"/>
      <c r="N214" s="96"/>
      <c r="O214" s="96"/>
      <c r="P214" s="96"/>
      <c r="Q214" s="96"/>
      <c r="R214" s="96"/>
    </row>
    <row r="215" spans="10:18" x14ac:dyDescent="0.45">
      <c r="J215" s="97"/>
      <c r="K215" s="96"/>
      <c r="L215" s="96"/>
      <c r="M215" s="96"/>
      <c r="N215" s="96"/>
      <c r="O215" s="96"/>
      <c r="P215" s="96"/>
      <c r="Q215" s="96"/>
      <c r="R215" s="96"/>
    </row>
    <row r="216" spans="10:18" x14ac:dyDescent="0.45">
      <c r="J216" s="97"/>
      <c r="K216" s="96"/>
      <c r="L216" s="96"/>
      <c r="M216" s="96"/>
      <c r="N216" s="96"/>
      <c r="O216" s="96"/>
      <c r="P216" s="96"/>
      <c r="Q216" s="96"/>
      <c r="R216" s="96"/>
    </row>
    <row r="217" spans="10:18" x14ac:dyDescent="0.45">
      <c r="J217" s="97"/>
      <c r="K217" s="96"/>
      <c r="L217" s="96"/>
      <c r="M217" s="96"/>
      <c r="N217" s="96"/>
      <c r="O217" s="96"/>
      <c r="P217" s="96"/>
      <c r="Q217" s="96"/>
      <c r="R217" s="96"/>
    </row>
    <row r="218" spans="10:18" x14ac:dyDescent="0.45">
      <c r="J218" s="97"/>
      <c r="K218" s="96"/>
      <c r="L218" s="96"/>
      <c r="M218" s="96"/>
      <c r="N218" s="96"/>
      <c r="O218" s="96"/>
      <c r="P218" s="96"/>
      <c r="Q218" s="96"/>
      <c r="R218" s="96"/>
    </row>
    <row r="219" spans="10:18" x14ac:dyDescent="0.45">
      <c r="J219" s="97"/>
      <c r="K219" s="96"/>
      <c r="L219" s="96"/>
      <c r="M219" s="96"/>
      <c r="N219" s="96"/>
      <c r="O219" s="96"/>
      <c r="P219" s="96"/>
      <c r="Q219" s="96"/>
      <c r="R219" s="96"/>
    </row>
    <row r="220" spans="10:18" x14ac:dyDescent="0.45">
      <c r="J220" s="97"/>
      <c r="K220" s="96"/>
      <c r="L220" s="96"/>
      <c r="M220" s="96"/>
      <c r="N220" s="96"/>
      <c r="O220" s="96"/>
      <c r="P220" s="96"/>
      <c r="Q220" s="96"/>
      <c r="R220" s="96"/>
    </row>
    <row r="221" spans="10:18" x14ac:dyDescent="0.45">
      <c r="J221" s="97"/>
      <c r="K221" s="96"/>
      <c r="L221" s="96"/>
      <c r="M221" s="96"/>
      <c r="N221" s="96"/>
      <c r="O221" s="96"/>
      <c r="P221" s="96"/>
      <c r="Q221" s="96"/>
      <c r="R221" s="96"/>
    </row>
    <row r="222" spans="10:18" x14ac:dyDescent="0.45">
      <c r="J222" s="97"/>
      <c r="K222" s="96"/>
      <c r="L222" s="96"/>
      <c r="M222" s="96"/>
      <c r="N222" s="96"/>
      <c r="O222" s="96"/>
      <c r="P222" s="96"/>
      <c r="Q222" s="96"/>
      <c r="R222" s="96"/>
    </row>
    <row r="223" spans="10:18" x14ac:dyDescent="0.45">
      <c r="J223" s="97"/>
      <c r="K223" s="96"/>
      <c r="L223" s="96"/>
      <c r="M223" s="96"/>
      <c r="N223" s="96"/>
      <c r="O223" s="96"/>
      <c r="P223" s="96"/>
      <c r="Q223" s="96"/>
      <c r="R223" s="96"/>
    </row>
    <row r="224" spans="10:18" x14ac:dyDescent="0.45">
      <c r="J224" s="97"/>
      <c r="K224" s="96"/>
      <c r="L224" s="96"/>
      <c r="M224" s="96"/>
      <c r="N224" s="96"/>
      <c r="O224" s="96"/>
      <c r="P224" s="96"/>
      <c r="Q224" s="96"/>
      <c r="R224" s="96"/>
    </row>
    <row r="225" spans="10:18" x14ac:dyDescent="0.45">
      <c r="J225" s="97"/>
      <c r="K225" s="96"/>
      <c r="L225" s="96"/>
      <c r="M225" s="96"/>
      <c r="N225" s="96"/>
      <c r="O225" s="96"/>
      <c r="P225" s="96"/>
      <c r="Q225" s="96"/>
      <c r="R225" s="96"/>
    </row>
    <row r="226" spans="10:18" x14ac:dyDescent="0.45">
      <c r="J226" s="97"/>
      <c r="K226" s="96"/>
      <c r="L226" s="96"/>
      <c r="M226" s="96"/>
      <c r="N226" s="96"/>
      <c r="O226" s="96"/>
      <c r="P226" s="96"/>
      <c r="Q226" s="96"/>
      <c r="R226" s="96"/>
    </row>
    <row r="227" spans="10:18" x14ac:dyDescent="0.45">
      <c r="J227" s="97"/>
      <c r="K227" s="96"/>
      <c r="L227" s="96"/>
      <c r="M227" s="96"/>
      <c r="N227" s="96"/>
      <c r="O227" s="96"/>
      <c r="P227" s="96"/>
      <c r="Q227" s="96"/>
      <c r="R227" s="96"/>
    </row>
    <row r="228" spans="10:18" x14ac:dyDescent="0.45">
      <c r="J228" s="97"/>
      <c r="K228" s="96"/>
      <c r="L228" s="96"/>
      <c r="M228" s="96"/>
      <c r="N228" s="96"/>
      <c r="O228" s="96"/>
      <c r="P228" s="96"/>
      <c r="Q228" s="96"/>
      <c r="R228" s="96"/>
    </row>
    <row r="229" spans="10:18" x14ac:dyDescent="0.45">
      <c r="J229" s="97"/>
      <c r="K229" s="96"/>
      <c r="L229" s="96"/>
      <c r="M229" s="96"/>
      <c r="N229" s="96"/>
      <c r="O229" s="96"/>
      <c r="P229" s="96"/>
      <c r="Q229" s="96"/>
      <c r="R229" s="96"/>
    </row>
    <row r="230" spans="10:18" x14ac:dyDescent="0.45">
      <c r="J230" s="97"/>
      <c r="K230" s="96"/>
      <c r="L230" s="96"/>
      <c r="M230" s="96"/>
      <c r="N230" s="96"/>
      <c r="O230" s="96"/>
      <c r="P230" s="96"/>
      <c r="Q230" s="96"/>
      <c r="R230" s="96"/>
    </row>
    <row r="231" spans="10:18" x14ac:dyDescent="0.45">
      <c r="J231" s="97"/>
      <c r="K231" s="96"/>
      <c r="L231" s="96"/>
      <c r="M231" s="96"/>
      <c r="N231" s="96"/>
      <c r="O231" s="96"/>
      <c r="P231" s="96"/>
      <c r="Q231" s="96"/>
      <c r="R231" s="96"/>
    </row>
    <row r="232" spans="10:18" x14ac:dyDescent="0.45">
      <c r="J232" s="97"/>
      <c r="K232" s="96"/>
      <c r="L232" s="96"/>
      <c r="M232" s="96"/>
      <c r="N232" s="96"/>
      <c r="O232" s="96"/>
      <c r="P232" s="96"/>
      <c r="Q232" s="96"/>
      <c r="R232" s="96"/>
    </row>
    <row r="233" spans="10:18" x14ac:dyDescent="0.45">
      <c r="J233" s="97"/>
      <c r="K233" s="96"/>
      <c r="L233" s="96"/>
      <c r="M233" s="96"/>
      <c r="N233" s="96"/>
      <c r="O233" s="96"/>
      <c r="P233" s="96"/>
      <c r="Q233" s="96"/>
      <c r="R233" s="96"/>
    </row>
    <row r="234" spans="10:18" x14ac:dyDescent="0.45">
      <c r="J234" s="97"/>
      <c r="K234" s="96"/>
      <c r="L234" s="96"/>
      <c r="M234" s="96"/>
      <c r="N234" s="96"/>
      <c r="O234" s="96"/>
      <c r="P234" s="96"/>
      <c r="Q234" s="96"/>
      <c r="R234" s="96"/>
    </row>
    <row r="235" spans="10:18" x14ac:dyDescent="0.45">
      <c r="J235" s="97"/>
      <c r="K235" s="96"/>
      <c r="L235" s="96"/>
      <c r="M235" s="96"/>
      <c r="N235" s="96"/>
      <c r="O235" s="96"/>
      <c r="P235" s="96"/>
      <c r="Q235" s="96"/>
      <c r="R235" s="96"/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7"/>
  <sheetViews>
    <sheetView tabSelected="1" topLeftCell="O1" zoomScale="44" zoomScaleNormal="55" zoomScalePageLayoutView="75" workbookViewId="0">
      <selection activeCell="BA50" sqref="BA50"/>
    </sheetView>
  </sheetViews>
  <sheetFormatPr baseColWidth="10" defaultRowHeight="14.25" x14ac:dyDescent="0.45"/>
  <cols>
    <col min="2" max="2" width="7.19921875" bestFit="1" customWidth="1"/>
    <col min="3" max="4" width="8.46484375" bestFit="1" customWidth="1"/>
    <col min="5" max="13" width="7.33203125" bestFit="1" customWidth="1"/>
    <col min="14" max="14" width="10.73046875" bestFit="1" customWidth="1"/>
    <col min="15" max="15" width="9.265625" bestFit="1" customWidth="1"/>
    <col min="16" max="16" width="14.9296875" bestFit="1" customWidth="1"/>
    <col min="17" max="27" width="13.06640625" bestFit="1" customWidth="1"/>
    <col min="28" max="28" width="6.3984375" style="6" bestFit="1" customWidth="1"/>
    <col min="29" max="29" width="11.9296875" bestFit="1" customWidth="1"/>
    <col min="30" max="30" width="14.06640625" bestFit="1" customWidth="1"/>
    <col min="31" max="34" width="12.06640625" bestFit="1" customWidth="1"/>
    <col min="35" max="37" width="13.06640625" bestFit="1" customWidth="1"/>
    <col min="38" max="40" width="12.06640625" bestFit="1" customWidth="1"/>
    <col min="41" max="41" width="13.06640625" bestFit="1" customWidth="1"/>
    <col min="42" max="43" width="10.73046875" bestFit="1" customWidth="1"/>
  </cols>
  <sheetData>
    <row r="1" spans="1:41" x14ac:dyDescent="0.45">
      <c r="A1" t="s">
        <v>10</v>
      </c>
    </row>
    <row r="2" spans="1:41" x14ac:dyDescent="0.45">
      <c r="A2" t="s">
        <v>0</v>
      </c>
      <c r="B2">
        <v>560</v>
      </c>
      <c r="C2" t="s">
        <v>1</v>
      </c>
    </row>
    <row r="3" spans="1:41" x14ac:dyDescent="0.45">
      <c r="C3">
        <f>Co!AD3</f>
        <v>0.1</v>
      </c>
      <c r="D3">
        <f>Co!AE3</f>
        <v>1</v>
      </c>
      <c r="E3">
        <f>Co!AF3</f>
        <v>5</v>
      </c>
      <c r="F3">
        <f>Co!AG3</f>
        <v>10</v>
      </c>
      <c r="G3">
        <f>Co!AH3</f>
        <v>20</v>
      </c>
      <c r="H3" t="str">
        <f>Co!AI3</f>
        <v>Control</v>
      </c>
      <c r="I3">
        <f>Co!AJ3</f>
        <v>0.1</v>
      </c>
      <c r="J3">
        <f>Co!AK3</f>
        <v>1</v>
      </c>
      <c r="K3">
        <f>Co!AL3</f>
        <v>5</v>
      </c>
      <c r="L3">
        <f>Co!AM3</f>
        <v>10</v>
      </c>
      <c r="M3">
        <f>Co!AN3</f>
        <v>20</v>
      </c>
      <c r="N3" t="str">
        <f>Co!AO3</f>
        <v>Control</v>
      </c>
      <c r="P3" s="54">
        <f>C3</f>
        <v>0.1</v>
      </c>
      <c r="Q3" s="54">
        <f t="shared" ref="Q3:X3" si="0">D3</f>
        <v>1</v>
      </c>
      <c r="R3" s="54">
        <f t="shared" si="0"/>
        <v>5</v>
      </c>
      <c r="S3" s="54">
        <f t="shared" si="0"/>
        <v>10</v>
      </c>
      <c r="T3" s="54">
        <f t="shared" si="0"/>
        <v>20</v>
      </c>
      <c r="U3" s="54" t="str">
        <f t="shared" si="0"/>
        <v>Control</v>
      </c>
      <c r="V3" s="54">
        <f t="shared" si="0"/>
        <v>0.1</v>
      </c>
      <c r="W3" s="54">
        <f t="shared" si="0"/>
        <v>1</v>
      </c>
      <c r="X3" s="54">
        <f t="shared" si="0"/>
        <v>5</v>
      </c>
      <c r="Y3" s="54">
        <f>L3</f>
        <v>10</v>
      </c>
      <c r="Z3" s="54">
        <f t="shared" ref="Z3" si="1">M3</f>
        <v>20</v>
      </c>
      <c r="AA3" s="54" t="str">
        <f t="shared" ref="AA3" si="2">N3</f>
        <v>Control</v>
      </c>
      <c r="AC3" s="54"/>
      <c r="AD3" s="54">
        <f>Mn!AE3</f>
        <v>0.1</v>
      </c>
      <c r="AE3" s="54">
        <f>Mn!AF3</f>
        <v>1</v>
      </c>
      <c r="AF3" s="54">
        <f>Mn!AG3</f>
        <v>5</v>
      </c>
      <c r="AG3" s="54">
        <f>Mn!AH3</f>
        <v>10</v>
      </c>
      <c r="AH3" s="54">
        <f>Mn!AI3</f>
        <v>20</v>
      </c>
      <c r="AI3" s="54" t="str">
        <f>Mn!AJ3</f>
        <v>Control</v>
      </c>
      <c r="AJ3" s="54">
        <f>Mn!AK3</f>
        <v>0.1</v>
      </c>
      <c r="AK3" s="54">
        <f>Mn!AL3</f>
        <v>1</v>
      </c>
      <c r="AL3" s="54">
        <f>Mn!AM3</f>
        <v>5</v>
      </c>
      <c r="AM3" s="54">
        <f>Mn!AN3</f>
        <v>10</v>
      </c>
      <c r="AN3" s="54">
        <f>Mn!AO3</f>
        <v>20</v>
      </c>
      <c r="AO3" s="54" t="str">
        <f>Mn!AP3</f>
        <v>Control</v>
      </c>
    </row>
    <row r="4" spans="1:41" x14ac:dyDescent="0.45">
      <c r="B4" t="s">
        <v>2</v>
      </c>
      <c r="C4" s="44">
        <v>6.3422229999999996E-2</v>
      </c>
      <c r="D4" s="44">
        <v>8.8194549999999997E-2</v>
      </c>
      <c r="E4" s="44">
        <v>9.0301859999999998E-2</v>
      </c>
      <c r="F4" s="44">
        <v>8.384635E-2</v>
      </c>
      <c r="G4" s="44">
        <v>8.1257780000000002E-2</v>
      </c>
      <c r="H4" s="45">
        <v>8.2451720000000006E-2</v>
      </c>
      <c r="I4" s="44">
        <v>9.0724260000000001E-2</v>
      </c>
      <c r="J4" s="44">
        <v>9.1293250000000006E-2</v>
      </c>
      <c r="K4" s="44">
        <v>9.0546299999999996E-2</v>
      </c>
      <c r="L4" s="44">
        <v>8.4486569999999997E-2</v>
      </c>
      <c r="M4" s="44">
        <v>9.1239849999999997E-2</v>
      </c>
      <c r="N4" s="45">
        <v>8.4616040000000003E-2</v>
      </c>
      <c r="P4" s="66">
        <f>1050153.16*(C4)+3483.29</f>
        <v>70086.345248746788</v>
      </c>
      <c r="Q4" s="66">
        <f t="shared" ref="Q4:AA4" si="3">1050153.16*(D4)+3483.29</f>
        <v>96101.075377277986</v>
      </c>
      <c r="R4" s="66">
        <f t="shared" si="3"/>
        <v>98314.073632877582</v>
      </c>
      <c r="S4" s="66">
        <f t="shared" si="3"/>
        <v>91534.799406965991</v>
      </c>
      <c r="T4" s="66">
        <f t="shared" si="3"/>
        <v>88816.404441584789</v>
      </c>
      <c r="U4" s="70">
        <f t="shared" si="3"/>
        <v>90070.2243054352</v>
      </c>
      <c r="V4" s="66">
        <f t="shared" si="3"/>
        <v>98757.658327661586</v>
      </c>
      <c r="W4" s="66">
        <f t="shared" si="3"/>
        <v>99355.184974169999</v>
      </c>
      <c r="X4" s="66">
        <f t="shared" si="3"/>
        <v>98570.77307130798</v>
      </c>
      <c r="Y4" s="66">
        <f t="shared" si="3"/>
        <v>92207.128463061177</v>
      </c>
      <c r="Z4" s="66">
        <f t="shared" si="3"/>
        <v>99299.106795425978</v>
      </c>
      <c r="AA4" s="70">
        <f t="shared" si="3"/>
        <v>92343.091792686391</v>
      </c>
      <c r="AC4" s="7" t="str">
        <f>Mn!AD4</f>
        <v>0 hrs</v>
      </c>
      <c r="AD4" s="56">
        <f>AVERAGE(P4:P6)-AVERAGE(P7:P9)</f>
        <v>21577.668503536122</v>
      </c>
      <c r="AE4" s="56">
        <f t="shared" ref="AE4:AO4" si="4">AVERAGE(Q4:Q6)-AVERAGE(Q7:Q9)</f>
        <v>26478.52327062413</v>
      </c>
      <c r="AF4" s="56">
        <f t="shared" si="4"/>
        <v>25719.871624776933</v>
      </c>
      <c r="AG4" s="56">
        <f t="shared" si="4"/>
        <v>26316.603655394247</v>
      </c>
      <c r="AH4" s="56">
        <f t="shared" si="4"/>
        <v>21639.336997601873</v>
      </c>
      <c r="AI4" s="56">
        <f t="shared" si="4"/>
        <v>25870.726126210939</v>
      </c>
      <c r="AJ4" s="56">
        <f t="shared" si="4"/>
        <v>32128.875848514654</v>
      </c>
      <c r="AK4" s="56">
        <f t="shared" si="4"/>
        <v>26971.356648101588</v>
      </c>
      <c r="AL4" s="56">
        <f t="shared" si="4"/>
        <v>27042.473020096775</v>
      </c>
      <c r="AM4" s="56">
        <f t="shared" si="4"/>
        <v>29050.593395201475</v>
      </c>
      <c r="AN4" s="56">
        <f t="shared" si="4"/>
        <v>27346.877416075455</v>
      </c>
      <c r="AO4" s="56">
        <f t="shared" si="4"/>
        <v>22517.779614410247</v>
      </c>
    </row>
    <row r="5" spans="1:41" x14ac:dyDescent="0.45">
      <c r="B5" t="s">
        <v>3</v>
      </c>
      <c r="C5" s="44">
        <v>8.5849549999999997E-2</v>
      </c>
      <c r="D5" s="44">
        <v>7.9402299999999995E-2</v>
      </c>
      <c r="E5" s="44">
        <v>8.0617820000000007E-2</v>
      </c>
      <c r="F5" s="44">
        <v>8.0490839999999994E-2</v>
      </c>
      <c r="G5" s="44">
        <v>8.0701809999999999E-2</v>
      </c>
      <c r="H5" s="45">
        <v>8.7724919999999998E-2</v>
      </c>
      <c r="I5" s="44">
        <v>8.5952390000000004E-2</v>
      </c>
      <c r="J5" s="44">
        <v>8.6806369999999994E-2</v>
      </c>
      <c r="K5" s="44">
        <v>8.972086E-2</v>
      </c>
      <c r="L5" s="44">
        <v>9.2161140000000003E-2</v>
      </c>
      <c r="M5" s="44">
        <v>8.5470679999999993E-2</v>
      </c>
      <c r="N5" s="45">
        <v>8.4613369999999993E-2</v>
      </c>
      <c r="P5" s="66">
        <f t="shared" ref="P5:P9" si="5">1050153.16*(C5)+3483.29</f>
        <v>93638.466217077977</v>
      </c>
      <c r="Q5" s="66">
        <f t="shared" ref="Q5:Q9" si="6">1050153.16*(D5)+3483.29</f>
        <v>86867.866256267982</v>
      </c>
      <c r="R5" s="66">
        <f t="shared" ref="R5:R9" si="7">1050153.16*(E5)+3483.29</f>
        <v>88144.348425311196</v>
      </c>
      <c r="S5" s="66">
        <f t="shared" ref="S5:S9" si="8">1050153.16*(F5)+3483.29</f>
        <v>88010.99997705438</v>
      </c>
      <c r="T5" s="66">
        <f t="shared" ref="T5:T9" si="9">1050153.16*(G5)+3483.29</f>
        <v>88232.550789219589</v>
      </c>
      <c r="U5" s="70">
        <f t="shared" ref="U5:U9" si="10">1050153.16*(H5)+3483.29</f>
        <v>95607.891948747187</v>
      </c>
      <c r="V5" s="66">
        <f t="shared" ref="V5:V9" si="11">1050153.16*(I5)+3483.29</f>
        <v>93746.463968052383</v>
      </c>
      <c r="W5" s="66">
        <f t="shared" ref="W5:W9" si="12">1050153.16*(J5)+3483.29</f>
        <v>94643.273763629186</v>
      </c>
      <c r="X5" s="66">
        <f t="shared" ref="X5:X9" si="13">1050153.16*(K5)+3483.29</f>
        <v>97703.93464691758</v>
      </c>
      <c r="Y5" s="66">
        <f t="shared" ref="Y5:Y9" si="14">1050153.16*(L5)+3483.29</f>
        <v>100266.60240020239</v>
      </c>
      <c r="Z5" s="66">
        <f t="shared" ref="Z5:Z9" si="15">1050153.16*(M5)+3483.29</f>
        <v>93240.594689348785</v>
      </c>
      <c r="AA5" s="70">
        <f t="shared" ref="AA5:AA9" si="16">1050153.16*(N5)+3483.29</f>
        <v>92340.287883749173</v>
      </c>
      <c r="AC5" s="7" t="str">
        <f>Mn!AD5</f>
        <v>24 hrs</v>
      </c>
      <c r="AD5" s="62">
        <f>AVERAGE(P15:P17)-AVERAGE(P18:P20)</f>
        <v>67066.372321407209</v>
      </c>
      <c r="AE5" s="62">
        <f t="shared" ref="AE5:AO5" si="17">AVERAGE(Q15:Q17)-AVERAGE(Q18:Q20)</f>
        <v>54119.716611321215</v>
      </c>
      <c r="AF5" s="62">
        <f t="shared" si="17"/>
        <v>52932.010889913887</v>
      </c>
      <c r="AG5" s="62">
        <f>AVERAGE(S15:S17)-AVERAGE(S18:S20)</f>
        <v>56490.297349599845</v>
      </c>
      <c r="AH5" s="62">
        <f t="shared" si="17"/>
        <v>37218.443138454677</v>
      </c>
      <c r="AI5" s="62">
        <f t="shared" si="17"/>
        <v>61304.892536125451</v>
      </c>
      <c r="AJ5" s="62">
        <f t="shared" si="17"/>
        <v>73255.800020920506</v>
      </c>
      <c r="AK5" s="62">
        <f t="shared" si="17"/>
        <v>65603.806512922558</v>
      </c>
      <c r="AL5" s="62">
        <f t="shared" si="17"/>
        <v>77304.949070653747</v>
      </c>
      <c r="AM5" s="62">
        <f t="shared" si="17"/>
        <v>75216.316953282381</v>
      </c>
      <c r="AN5" s="62">
        <f t="shared" si="17"/>
        <v>57364.406334368017</v>
      </c>
      <c r="AO5" s="62">
        <f t="shared" si="17"/>
        <v>77863.30150378363</v>
      </c>
    </row>
    <row r="6" spans="1:41" x14ac:dyDescent="0.45">
      <c r="B6" t="s">
        <v>4</v>
      </c>
      <c r="C6" s="44">
        <v>8.2645969999999999E-2</v>
      </c>
      <c r="D6" s="44">
        <v>7.9102329999999998E-2</v>
      </c>
      <c r="E6" s="44">
        <v>8.5998550000000007E-2</v>
      </c>
      <c r="F6" s="44">
        <v>7.957504E-2</v>
      </c>
      <c r="G6" s="44">
        <v>7.8044470000000005E-2</v>
      </c>
      <c r="H6" s="45">
        <v>8.3397830000000006E-2</v>
      </c>
      <c r="I6" s="44">
        <v>8.9728820000000001E-2</v>
      </c>
      <c r="J6" s="44">
        <v>8.5950369999999998E-2</v>
      </c>
      <c r="K6" s="44">
        <v>9.0044849999999996E-2</v>
      </c>
      <c r="L6" s="44">
        <v>8.7518390000000001E-2</v>
      </c>
      <c r="M6" s="44">
        <v>8.7092470000000005E-2</v>
      </c>
      <c r="N6" s="45">
        <v>8.6241239999999997E-2</v>
      </c>
      <c r="P6" s="66">
        <f t="shared" si="5"/>
        <v>90274.216556765183</v>
      </c>
      <c r="Q6" s="66">
        <f t="shared" si="6"/>
        <v>86552.851812862791</v>
      </c>
      <c r="R6" s="66">
        <f t="shared" si="7"/>
        <v>93794.939037917997</v>
      </c>
      <c r="S6" s="66">
        <f t="shared" si="8"/>
        <v>87049.269713126385</v>
      </c>
      <c r="T6" s="66">
        <f t="shared" si="9"/>
        <v>85441.936791025189</v>
      </c>
      <c r="U6" s="70">
        <f t="shared" si="10"/>
        <v>91063.784711642787</v>
      </c>
      <c r="V6" s="66">
        <f t="shared" si="11"/>
        <v>97712.293866071181</v>
      </c>
      <c r="W6" s="66">
        <f t="shared" si="12"/>
        <v>93744.342658669178</v>
      </c>
      <c r="X6" s="66">
        <f t="shared" si="13"/>
        <v>98044.173769225978</v>
      </c>
      <c r="Y6" s="66">
        <f t="shared" si="14"/>
        <v>95391.003816612385</v>
      </c>
      <c r="Z6" s="66">
        <f t="shared" si="15"/>
        <v>94943.722582705188</v>
      </c>
      <c r="AA6" s="70">
        <f t="shared" si="16"/>
        <v>94049.800708318377</v>
      </c>
      <c r="AC6" s="7" t="str">
        <f>Mn!AD6</f>
        <v>48 hrs</v>
      </c>
      <c r="AD6" s="62">
        <f>AVERAGE(P26:P28)-AVERAGE(P29:P31)</f>
        <v>132857.29162386799</v>
      </c>
      <c r="AE6" s="62">
        <f t="shared" ref="AE6:AO6" si="18">AVERAGE(Q26:Q28)-AVERAGE(Q29:Q31)</f>
        <v>76943.951920882653</v>
      </c>
      <c r="AF6" s="62">
        <f t="shared" si="18"/>
        <v>58156.676883377309</v>
      </c>
      <c r="AG6" s="62">
        <f t="shared" si="18"/>
        <v>60261.533867070655</v>
      </c>
      <c r="AH6" s="62">
        <f t="shared" si="18"/>
        <v>42063.009696166671</v>
      </c>
      <c r="AI6" s="62">
        <f t="shared" si="18"/>
        <v>137311.78929182963</v>
      </c>
      <c r="AJ6" s="62">
        <f t="shared" si="18"/>
        <v>108803.92205073719</v>
      </c>
      <c r="AK6" s="62">
        <f t="shared" si="18"/>
        <v>83280.317050543177</v>
      </c>
      <c r="AL6" s="62">
        <f t="shared" si="18"/>
        <v>92630.64975348796</v>
      </c>
      <c r="AM6" s="62">
        <f t="shared" si="18"/>
        <v>85341.536669927969</v>
      </c>
      <c r="AN6" s="62">
        <f t="shared" si="18"/>
        <v>57916.576865896001</v>
      </c>
      <c r="AO6" s="62">
        <f t="shared" si="18"/>
        <v>188289.73469029454</v>
      </c>
    </row>
    <row r="7" spans="1:41" x14ac:dyDescent="0.45">
      <c r="B7" t="s">
        <v>5</v>
      </c>
      <c r="C7" s="47">
        <v>5.5900850000000002E-2</v>
      </c>
      <c r="D7" s="47">
        <v>5.6552909999999998E-2</v>
      </c>
      <c r="E7" s="47">
        <v>6.4120769999999994E-2</v>
      </c>
      <c r="F7" s="47">
        <v>5.6512840000000002E-2</v>
      </c>
      <c r="G7" s="47">
        <v>5.9328890000000002E-2</v>
      </c>
      <c r="H7" s="74">
        <v>6.0647399999999997E-2</v>
      </c>
      <c r="I7" s="47">
        <v>5.8443660000000001E-2</v>
      </c>
      <c r="J7" s="47">
        <v>6.0330929999999998E-2</v>
      </c>
      <c r="K7" s="47">
        <v>6.7847270000000001E-2</v>
      </c>
      <c r="L7" s="47">
        <v>5.9653360000000002E-2</v>
      </c>
      <c r="M7" s="47">
        <v>6.1800250000000001E-2</v>
      </c>
      <c r="N7" s="74">
        <v>6.4310829999999999E-2</v>
      </c>
      <c r="P7" s="68">
        <f t="shared" si="5"/>
        <v>62187.744274186</v>
      </c>
      <c r="Q7" s="68">
        <f t="shared" si="6"/>
        <v>62872.507143695591</v>
      </c>
      <c r="R7" s="68">
        <f t="shared" si="7"/>
        <v>70819.919237133188</v>
      </c>
      <c r="S7" s="68">
        <f t="shared" si="8"/>
        <v>62830.4275065744</v>
      </c>
      <c r="T7" s="68">
        <f t="shared" si="9"/>
        <v>65787.711312792395</v>
      </c>
      <c r="U7" s="73">
        <f t="shared" si="10"/>
        <v>67172.348755783984</v>
      </c>
      <c r="V7" s="68">
        <f t="shared" si="11"/>
        <v>64858.0842309656</v>
      </c>
      <c r="W7" s="68">
        <f t="shared" si="12"/>
        <v>66840.006785238787</v>
      </c>
      <c r="X7" s="68">
        <f t="shared" si="13"/>
        <v>74733.314987873193</v>
      </c>
      <c r="Y7" s="68">
        <f t="shared" si="14"/>
        <v>66128.454508617593</v>
      </c>
      <c r="Z7" s="68">
        <f t="shared" si="15"/>
        <v>68383.017826289986</v>
      </c>
      <c r="AA7" s="73">
        <f t="shared" si="16"/>
        <v>71019.511346722793</v>
      </c>
      <c r="AC7" s="7" t="str">
        <f>Mn!AD7</f>
        <v>72 hrs</v>
      </c>
      <c r="AD7" s="62">
        <f>AVERAGE(P36:P38)-AVERAGE(P39:P41)</f>
        <v>205331.09159368393</v>
      </c>
      <c r="AE7" s="62">
        <f t="shared" ref="AE7:AO7" si="19">AVERAGE(Q36:Q38)-AVERAGE(Q39:Q41)</f>
        <v>99481.358897853323</v>
      </c>
      <c r="AF7" s="62">
        <f t="shared" si="19"/>
        <v>52418.850047769287</v>
      </c>
      <c r="AG7" s="62">
        <f t="shared" si="19"/>
        <v>65043.616311762657</v>
      </c>
      <c r="AH7" s="62">
        <f t="shared" si="19"/>
        <v>33955.582265229343</v>
      </c>
      <c r="AI7" s="62">
        <f t="shared" si="19"/>
        <v>321832.27225412562</v>
      </c>
      <c r="AJ7" s="62">
        <f t="shared" si="19"/>
        <v>150578.61919784691</v>
      </c>
      <c r="AK7" s="62">
        <f t="shared" si="19"/>
        <v>106482.30995430934</v>
      </c>
      <c r="AL7" s="62">
        <f t="shared" si="19"/>
        <v>82496.566744171956</v>
      </c>
      <c r="AM7" s="62">
        <f t="shared" si="19"/>
        <v>78815.359857108007</v>
      </c>
      <c r="AN7" s="62">
        <f t="shared" si="19"/>
        <v>50974.049330241338</v>
      </c>
      <c r="AO7" s="62">
        <f t="shared" si="19"/>
        <v>363567.99471695727</v>
      </c>
    </row>
    <row r="8" spans="1:41" x14ac:dyDescent="0.45">
      <c r="B8" t="s">
        <v>6</v>
      </c>
      <c r="C8" s="47">
        <v>5.7330539999999999E-2</v>
      </c>
      <c r="D8" s="47">
        <v>5.705901E-2</v>
      </c>
      <c r="E8" s="47">
        <v>5.7227489999999999E-2</v>
      </c>
      <c r="F8" s="47">
        <v>5.6570750000000003E-2</v>
      </c>
      <c r="G8" s="47">
        <v>6.2124039999999998E-2</v>
      </c>
      <c r="H8" s="74">
        <v>5.9171399999999999E-2</v>
      </c>
      <c r="I8" s="47">
        <v>5.654613E-2</v>
      </c>
      <c r="J8" s="47">
        <v>6.5067330000000007E-2</v>
      </c>
      <c r="K8" s="47">
        <v>6.0499999999999998E-2</v>
      </c>
      <c r="L8" s="47">
        <v>5.9587559999999998E-2</v>
      </c>
      <c r="M8" s="47">
        <v>6.0616299999999998E-2</v>
      </c>
      <c r="N8" s="74">
        <v>6.3554979999999997E-2</v>
      </c>
      <c r="P8" s="68">
        <f t="shared" si="5"/>
        <v>63689.137745506392</v>
      </c>
      <c r="Q8" s="68">
        <f t="shared" si="6"/>
        <v>63403.989657971593</v>
      </c>
      <c r="R8" s="68">
        <f t="shared" si="7"/>
        <v>63580.919462368394</v>
      </c>
      <c r="S8" s="68">
        <f t="shared" si="8"/>
        <v>62891.241876070002</v>
      </c>
      <c r="T8" s="68">
        <f t="shared" si="9"/>
        <v>68723.046917966392</v>
      </c>
      <c r="U8" s="73">
        <f t="shared" si="10"/>
        <v>65622.322691623995</v>
      </c>
      <c r="V8" s="68">
        <f t="shared" si="11"/>
        <v>62865.387105270798</v>
      </c>
      <c r="W8" s="68">
        <f t="shared" si="12"/>
        <v>71813.952212262797</v>
      </c>
      <c r="X8" s="68">
        <f t="shared" si="13"/>
        <v>67017.556179999985</v>
      </c>
      <c r="Y8" s="68">
        <f t="shared" si="14"/>
        <v>66059.354430689593</v>
      </c>
      <c r="Z8" s="68">
        <f t="shared" si="15"/>
        <v>67139.688992507989</v>
      </c>
      <c r="AA8" s="73">
        <f t="shared" si="16"/>
        <v>70225.753080736788</v>
      </c>
      <c r="AC8" s="7" t="str">
        <f>Mn!AD8</f>
        <v>96 hrs</v>
      </c>
      <c r="AD8" s="62">
        <f>AVERAGE(P46:P48)-AVERAGE(P49:P51)</f>
        <v>245408.33167450133</v>
      </c>
      <c r="AE8" s="62">
        <f t="shared" ref="AE8:AO8" si="20">AVERAGE(Q46:Q48)-AVERAGE(Q49:Q51)</f>
        <v>93439.372702003981</v>
      </c>
      <c r="AF8" s="62">
        <f t="shared" si="20"/>
        <v>36595.14223288931</v>
      </c>
      <c r="AG8" s="62">
        <f t="shared" si="20"/>
        <v>53875.027424530708</v>
      </c>
      <c r="AH8" s="62">
        <f t="shared" si="20"/>
        <v>30113.631934474659</v>
      </c>
      <c r="AI8" s="62">
        <f t="shared" si="20"/>
        <v>564054.6562728401</v>
      </c>
      <c r="AJ8" s="62">
        <f t="shared" si="20"/>
        <v>222204.64452363702</v>
      </c>
      <c r="AK8" s="62">
        <f t="shared" si="20"/>
        <v>131872.94806189463</v>
      </c>
      <c r="AL8" s="62">
        <f t="shared" si="20"/>
        <v>81761.109481118649</v>
      </c>
      <c r="AM8" s="62">
        <f t="shared" si="20"/>
        <v>79434.495155138662</v>
      </c>
      <c r="AN8" s="62">
        <f t="shared" si="20"/>
        <v>53769.206991107989</v>
      </c>
      <c r="AO8" s="62">
        <f t="shared" si="20"/>
        <v>565604.05574561469</v>
      </c>
    </row>
    <row r="9" spans="1:41" x14ac:dyDescent="0.45">
      <c r="B9" t="s">
        <v>7</v>
      </c>
      <c r="C9" s="47">
        <v>5.7044869999999998E-2</v>
      </c>
      <c r="D9" s="47">
        <v>5.7445370000000003E-2</v>
      </c>
      <c r="E9" s="47">
        <v>6.2095339999999999E-2</v>
      </c>
      <c r="F9" s="47">
        <v>5.564931E-2</v>
      </c>
      <c r="G9" s="47">
        <v>5.6733470000000001E-2</v>
      </c>
      <c r="H9" s="74">
        <v>5.9850090000000002E-2</v>
      </c>
      <c r="I9" s="47">
        <v>5.9632280000000003E-2</v>
      </c>
      <c r="J9" s="47">
        <v>6.1601950000000003E-2</v>
      </c>
      <c r="K9" s="47">
        <v>6.47118E-2</v>
      </c>
      <c r="L9" s="47">
        <v>6.1935589999999999E-2</v>
      </c>
      <c r="M9" s="47">
        <v>6.3263910000000007E-2</v>
      </c>
      <c r="N9" s="74">
        <v>6.3277710000000001E-2</v>
      </c>
      <c r="P9" s="68">
        <f t="shared" si="5"/>
        <v>63389.140492289196</v>
      </c>
      <c r="Q9" s="68">
        <f t="shared" si="6"/>
        <v>63809.726832869201</v>
      </c>
      <c r="R9" s="68">
        <f t="shared" si="7"/>
        <v>68692.907522274385</v>
      </c>
      <c r="S9" s="68">
        <f t="shared" si="8"/>
        <v>61923.588748319598</v>
      </c>
      <c r="T9" s="68">
        <f t="shared" si="9"/>
        <v>63062.122798265198</v>
      </c>
      <c r="U9" s="73">
        <f t="shared" si="10"/>
        <v>66335.051139784395</v>
      </c>
      <c r="V9" s="68">
        <f t="shared" si="11"/>
        <v>66106.317280004791</v>
      </c>
      <c r="W9" s="68">
        <f t="shared" si="12"/>
        <v>68174.772454662001</v>
      </c>
      <c r="X9" s="68">
        <f t="shared" si="13"/>
        <v>71440.59125928799</v>
      </c>
      <c r="Y9" s="68">
        <f t="shared" si="14"/>
        <v>68525.145554964387</v>
      </c>
      <c r="Z9" s="68">
        <f t="shared" si="15"/>
        <v>69920.085000455598</v>
      </c>
      <c r="AA9" s="73">
        <f t="shared" si="16"/>
        <v>69934.577114063592</v>
      </c>
      <c r="AC9" s="7"/>
    </row>
    <row r="10" spans="1:41" x14ac:dyDescent="0.45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D10" t="s">
        <v>16</v>
      </c>
    </row>
    <row r="11" spans="1:41" x14ac:dyDescent="0.45"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D11">
        <f t="shared" ref="AD11:AO11" si="21">AD3</f>
        <v>0.1</v>
      </c>
      <c r="AE11">
        <f t="shared" si="21"/>
        <v>1</v>
      </c>
      <c r="AF11">
        <f t="shared" si="21"/>
        <v>5</v>
      </c>
      <c r="AG11">
        <f t="shared" si="21"/>
        <v>10</v>
      </c>
      <c r="AH11">
        <f t="shared" si="21"/>
        <v>20</v>
      </c>
      <c r="AI11" t="str">
        <f t="shared" si="21"/>
        <v>Control</v>
      </c>
      <c r="AJ11">
        <f t="shared" si="21"/>
        <v>0.1</v>
      </c>
      <c r="AK11">
        <f t="shared" si="21"/>
        <v>1</v>
      </c>
      <c r="AL11">
        <f t="shared" si="21"/>
        <v>5</v>
      </c>
      <c r="AM11">
        <f t="shared" si="21"/>
        <v>10</v>
      </c>
      <c r="AN11">
        <f t="shared" si="21"/>
        <v>20</v>
      </c>
      <c r="AO11" t="str">
        <f t="shared" si="21"/>
        <v>Control</v>
      </c>
    </row>
    <row r="12" spans="1:41" x14ac:dyDescent="0.45">
      <c r="A12" t="s">
        <v>11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C12" s="7" t="str">
        <f>AC4</f>
        <v>0 hrs</v>
      </c>
      <c r="AD12" s="58">
        <f t="shared" ref="AD12:AO12" si="22">STDEV(P4:P6)</f>
        <v>12738.201899750951</v>
      </c>
      <c r="AE12" s="58">
        <f t="shared" si="22"/>
        <v>5424.0200037719542</v>
      </c>
      <c r="AF12" s="58">
        <f t="shared" si="22"/>
        <v>5095.3420322887678</v>
      </c>
      <c r="AG12" s="58">
        <f t="shared" si="22"/>
        <v>2361.5695401264115</v>
      </c>
      <c r="AH12" s="58">
        <f t="shared" si="22"/>
        <v>1803.4893724375877</v>
      </c>
      <c r="AI12" s="58">
        <f t="shared" si="22"/>
        <v>2952.4519694335559</v>
      </c>
      <c r="AJ12" s="58">
        <f t="shared" si="22"/>
        <v>2643.62952987476</v>
      </c>
      <c r="AK12" s="58">
        <f t="shared" si="22"/>
        <v>3013.6283744820357</v>
      </c>
      <c r="AL12" s="58">
        <f t="shared" si="22"/>
        <v>436.74522308054924</v>
      </c>
      <c r="AM12" s="58">
        <f t="shared" si="22"/>
        <v>4059.2208603522713</v>
      </c>
      <c r="AN12" s="58">
        <f t="shared" si="22"/>
        <v>3124.5155678128731</v>
      </c>
      <c r="AO12" s="58">
        <f t="shared" si="22"/>
        <v>986.17926716948125</v>
      </c>
    </row>
    <row r="13" spans="1:41" x14ac:dyDescent="0.45">
      <c r="B13" t="s">
        <v>0</v>
      </c>
      <c r="C13">
        <v>560</v>
      </c>
      <c r="D13" t="s">
        <v>1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C13" s="7" t="str">
        <f>AC5</f>
        <v>24 hrs</v>
      </c>
      <c r="AD13" s="58">
        <f>STDEV(P15:P17)</f>
        <v>11418.213195404665</v>
      </c>
      <c r="AE13" s="58">
        <f t="shared" ref="AE13:AO13" si="23">STDEV(Q15:Q17)</f>
        <v>14780.474850898963</v>
      </c>
      <c r="AF13" s="58">
        <f t="shared" si="23"/>
        <v>15415.465061349847</v>
      </c>
      <c r="AG13" s="58">
        <f>STDEV(S15:S17)</f>
        <v>14472.975512260869</v>
      </c>
      <c r="AH13" s="58">
        <f t="shared" si="23"/>
        <v>12330.451238141</v>
      </c>
      <c r="AI13" s="58">
        <f t="shared" si="23"/>
        <v>8498.0253908404211</v>
      </c>
      <c r="AJ13" s="58">
        <f t="shared" si="23"/>
        <v>8268.0267007811999</v>
      </c>
      <c r="AK13" s="58">
        <f t="shared" si="23"/>
        <v>10223.510680140469</v>
      </c>
      <c r="AL13" s="58">
        <f t="shared" si="23"/>
        <v>6882.2618853050171</v>
      </c>
      <c r="AM13" s="58">
        <f t="shared" si="23"/>
        <v>3302.8111538417893</v>
      </c>
      <c r="AN13" s="58">
        <f t="shared" si="23"/>
        <v>11169.331171608965</v>
      </c>
      <c r="AO13" s="58">
        <f t="shared" si="23"/>
        <v>12864.437251757847</v>
      </c>
    </row>
    <row r="14" spans="1:41" x14ac:dyDescent="0.45">
      <c r="C14">
        <v>0.1</v>
      </c>
      <c r="D14">
        <f t="shared" ref="D14:N14" si="24">D3</f>
        <v>1</v>
      </c>
      <c r="E14">
        <f t="shared" si="24"/>
        <v>5</v>
      </c>
      <c r="F14">
        <f t="shared" si="24"/>
        <v>10</v>
      </c>
      <c r="G14">
        <f t="shared" si="24"/>
        <v>20</v>
      </c>
      <c r="H14" t="str">
        <f t="shared" si="24"/>
        <v>Control</v>
      </c>
      <c r="I14">
        <f t="shared" si="24"/>
        <v>0.1</v>
      </c>
      <c r="J14">
        <f t="shared" si="24"/>
        <v>1</v>
      </c>
      <c r="K14">
        <f t="shared" si="24"/>
        <v>5</v>
      </c>
      <c r="L14">
        <f t="shared" si="24"/>
        <v>10</v>
      </c>
      <c r="M14">
        <f t="shared" si="24"/>
        <v>20</v>
      </c>
      <c r="N14" t="str">
        <f t="shared" si="24"/>
        <v>Control</v>
      </c>
      <c r="P14" s="6">
        <f t="shared" ref="P14:AA14" si="25">P3</f>
        <v>0.1</v>
      </c>
      <c r="Q14" s="6">
        <f t="shared" si="25"/>
        <v>1</v>
      </c>
      <c r="R14" s="6">
        <f t="shared" si="25"/>
        <v>5</v>
      </c>
      <c r="S14" s="6">
        <f t="shared" si="25"/>
        <v>10</v>
      </c>
      <c r="T14" s="6">
        <f t="shared" si="25"/>
        <v>20</v>
      </c>
      <c r="U14" s="6" t="str">
        <f t="shared" si="25"/>
        <v>Control</v>
      </c>
      <c r="V14" s="6">
        <f t="shared" si="25"/>
        <v>0.1</v>
      </c>
      <c r="W14" s="6">
        <f t="shared" si="25"/>
        <v>1</v>
      </c>
      <c r="X14" s="6">
        <f t="shared" si="25"/>
        <v>5</v>
      </c>
      <c r="Y14" s="6">
        <f t="shared" si="25"/>
        <v>10</v>
      </c>
      <c r="Z14" s="6">
        <f t="shared" si="25"/>
        <v>20</v>
      </c>
      <c r="AA14" s="6" t="str">
        <f t="shared" si="25"/>
        <v>Control</v>
      </c>
      <c r="AB14"/>
      <c r="AC14" s="7" t="str">
        <f>AC6</f>
        <v>48 hrs</v>
      </c>
      <c r="AD14" s="14">
        <f>STDEV(P26:P28)</f>
        <v>18481.472831211122</v>
      </c>
      <c r="AE14" s="14">
        <f t="shared" ref="AE14:AO14" si="26">STDEV(Q26:Q28)</f>
        <v>12424.909504810686</v>
      </c>
      <c r="AF14" s="14">
        <f t="shared" si="26"/>
        <v>29286.091345941379</v>
      </c>
      <c r="AG14" s="14">
        <f>STDEV(S26:S28)</f>
        <v>16011.213129997665</v>
      </c>
      <c r="AH14" s="14">
        <f t="shared" si="26"/>
        <v>28036.409843862621</v>
      </c>
      <c r="AI14" s="14">
        <f t="shared" si="26"/>
        <v>9191.7231484676468</v>
      </c>
      <c r="AJ14" s="14">
        <f t="shared" si="26"/>
        <v>17098.563068952109</v>
      </c>
      <c r="AK14" s="14">
        <f t="shared" si="26"/>
        <v>12957.891285082125</v>
      </c>
      <c r="AL14" s="14">
        <f t="shared" si="26"/>
        <v>2308.0122142996433</v>
      </c>
      <c r="AM14" s="14">
        <f t="shared" si="26"/>
        <v>6392.0328530070656</v>
      </c>
      <c r="AN14" s="14">
        <f t="shared" si="26"/>
        <v>17753.654815675876</v>
      </c>
      <c r="AO14" s="14">
        <f t="shared" si="26"/>
        <v>30366.295035050673</v>
      </c>
    </row>
    <row r="15" spans="1:41" x14ac:dyDescent="0.45">
      <c r="B15" t="s">
        <v>2</v>
      </c>
      <c r="C15" s="2">
        <v>0.1562356</v>
      </c>
      <c r="D15" s="2">
        <v>0.1595174</v>
      </c>
      <c r="E15" s="2">
        <v>0.186894</v>
      </c>
      <c r="F15" s="2">
        <v>0.19840650000000001</v>
      </c>
      <c r="G15" s="2">
        <v>0.1804752</v>
      </c>
      <c r="H15" s="13">
        <v>0.148065</v>
      </c>
      <c r="I15" s="2">
        <v>0.15856619999999999</v>
      </c>
      <c r="J15" s="2">
        <v>0.16168769999999999</v>
      </c>
      <c r="K15" s="2">
        <v>0.16763410000000001</v>
      </c>
      <c r="L15" s="2">
        <v>0.17656269999999999</v>
      </c>
      <c r="M15" s="2">
        <v>0.18921260000000001</v>
      </c>
      <c r="N15" s="13">
        <v>0.17534449999999999</v>
      </c>
      <c r="P15" s="48">
        <f>1050153.16*(C15)+3483.29</f>
        <v>167554.59904449599</v>
      </c>
      <c r="Q15" s="48">
        <f t="shared" ref="Q15:AA15" si="27">1050153.16*(D15)+3483.29</f>
        <v>171000.99168498401</v>
      </c>
      <c r="R15" s="48">
        <f>X15</f>
        <v>179524.76983875601</v>
      </c>
      <c r="S15" s="48">
        <f>Y17</f>
        <v>182365.644167188</v>
      </c>
      <c r="T15" s="48">
        <f>Z16</f>
        <v>179924.66816208398</v>
      </c>
      <c r="U15" s="49">
        <f t="shared" si="27"/>
        <v>158974.21763540001</v>
      </c>
      <c r="V15" s="48">
        <f t="shared" si="27"/>
        <v>170002.08599919197</v>
      </c>
      <c r="W15" s="48">
        <f t="shared" si="27"/>
        <v>173280.13908813198</v>
      </c>
      <c r="X15" s="48">
        <f t="shared" si="27"/>
        <v>179524.76983875601</v>
      </c>
      <c r="Y15" s="48">
        <f t="shared" si="27"/>
        <v>188901.16734313199</v>
      </c>
      <c r="Z15" s="48">
        <f t="shared" si="27"/>
        <v>202185.49980181601</v>
      </c>
      <c r="AA15" s="49">
        <f t="shared" si="27"/>
        <v>187621.87076361998</v>
      </c>
      <c r="AC15" s="7" t="str">
        <f>AC7</f>
        <v>72 hrs</v>
      </c>
      <c r="AD15">
        <f>STDEV(P36:P38)</f>
        <v>16840.869105553465</v>
      </c>
      <c r="AE15">
        <f t="shared" ref="AE15:AO15" si="28">STDEV(Q36:Q38)</f>
        <v>10655.747724347144</v>
      </c>
      <c r="AF15">
        <f t="shared" si="28"/>
        <v>40176.518680964815</v>
      </c>
      <c r="AG15">
        <f t="shared" si="28"/>
        <v>41813.73675944555</v>
      </c>
      <c r="AH15">
        <f t="shared" si="28"/>
        <v>34909.145275150797</v>
      </c>
      <c r="AI15">
        <f t="shared" si="28"/>
        <v>31719.720540822895</v>
      </c>
      <c r="AJ15">
        <f t="shared" si="28"/>
        <v>29471.688462914248</v>
      </c>
      <c r="AK15">
        <f t="shared" si="28"/>
        <v>14267.390478901994</v>
      </c>
      <c r="AL15">
        <f t="shared" si="28"/>
        <v>5169.1386277112597</v>
      </c>
      <c r="AM15">
        <f t="shared" si="28"/>
        <v>13549.708646670464</v>
      </c>
      <c r="AN15">
        <f t="shared" si="28"/>
        <v>23900.069709426054</v>
      </c>
      <c r="AO15">
        <f t="shared" si="28"/>
        <v>66563.954477415988</v>
      </c>
    </row>
    <row r="16" spans="1:41" x14ac:dyDescent="0.45">
      <c r="B16" t="s">
        <v>3</v>
      </c>
      <c r="C16" s="2">
        <v>0.16939850000000001</v>
      </c>
      <c r="D16" s="2">
        <v>0.13284689999999999</v>
      </c>
      <c r="E16" s="2">
        <v>0.1406454</v>
      </c>
      <c r="F16" s="2">
        <v>0.1478228</v>
      </c>
      <c r="G16" s="2">
        <v>0.1476141</v>
      </c>
      <c r="H16" s="13">
        <v>0.13635949999999999</v>
      </c>
      <c r="I16" s="2">
        <v>0.1485697</v>
      </c>
      <c r="J16" s="2">
        <v>0.14222080000000001</v>
      </c>
      <c r="K16" s="2">
        <v>0.17390320000000001</v>
      </c>
      <c r="L16" s="2">
        <v>0.17265949999999999</v>
      </c>
      <c r="M16" s="2">
        <v>0.16801489999999999</v>
      </c>
      <c r="N16" s="13">
        <v>0.16497239999999999</v>
      </c>
      <c r="P16" s="48">
        <f t="shared" ref="P16:P20" si="29">1050153.16*(C16)+3483.29</f>
        <v>181377.66007426</v>
      </c>
      <c r="Q16" s="48">
        <f t="shared" ref="Q16:Q20" si="30">1050153.16*(D16)+3483.29</f>
        <v>142992.88183120399</v>
      </c>
      <c r="R16" s="48">
        <f t="shared" ref="R16:R20" si="31">1050153.16*(E16)+3483.29</f>
        <v>151182.501249464</v>
      </c>
      <c r="S16" s="48">
        <f t="shared" ref="S16:S20" si="32">1050153.16*(F16)+3483.29</f>
        <v>158719.870540048</v>
      </c>
      <c r="T16" s="48">
        <f t="shared" ref="T16:T20" si="33">1050153.16*(G16)+3483.29</f>
        <v>158500.70357555599</v>
      </c>
      <c r="U16" s="49">
        <f t="shared" ref="U16:U20" si="34">1050153.16*(H16)+3483.29</f>
        <v>146681.64982101999</v>
      </c>
      <c r="V16" s="48">
        <f t="shared" ref="V16:V20" si="35">1050153.16*(I16)+3483.29</f>
        <v>159504.22993525199</v>
      </c>
      <c r="W16" s="48">
        <f t="shared" ref="W16:W20" si="36">1050153.16*(J16)+3483.29</f>
        <v>152836.912537728</v>
      </c>
      <c r="X16" s="48">
        <f t="shared" ref="X16:X20" si="37">1050153.16*(K16)+3483.29</f>
        <v>186108.28501411201</v>
      </c>
      <c r="Y16" s="48">
        <f t="shared" ref="Y16:Y20" si="38">1050153.16*(L16)+3483.29</f>
        <v>184802.20952901998</v>
      </c>
      <c r="Z16" s="48">
        <f t="shared" ref="Z16:Z20" si="39">1050153.16*(M16)+3483.29</f>
        <v>179924.66816208398</v>
      </c>
      <c r="AA16" s="49">
        <f t="shared" ref="AA16:AA20" si="40">1050153.16*(N16)+3483.29</f>
        <v>176729.57717278399</v>
      </c>
      <c r="AC16" s="7" t="str">
        <f>AC8</f>
        <v>96 hrs</v>
      </c>
      <c r="AD16">
        <f>STDEV(P46:P48)</f>
        <v>29023.352143026015</v>
      </c>
      <c r="AE16">
        <f t="shared" ref="AE16:AO16" si="41">STDEV(Q46:Q48)</f>
        <v>12228.027081748261</v>
      </c>
      <c r="AF16">
        <f t="shared" si="41"/>
        <v>44379.502817402536</v>
      </c>
      <c r="AG16">
        <f t="shared" si="41"/>
        <v>48344.118884936084</v>
      </c>
      <c r="AH16">
        <f t="shared" si="41"/>
        <v>40829.529439098937</v>
      </c>
      <c r="AI16">
        <f t="shared" si="41"/>
        <v>71916.020692566046</v>
      </c>
      <c r="AJ16">
        <f t="shared" si="41"/>
        <v>53864.906557336879</v>
      </c>
      <c r="AK16">
        <f t="shared" si="41"/>
        <v>16766.376644835593</v>
      </c>
      <c r="AL16">
        <f t="shared" si="41"/>
        <v>12634.184774737651</v>
      </c>
      <c r="AM16">
        <f t="shared" si="41"/>
        <v>23802.34460060723</v>
      </c>
      <c r="AN16">
        <f t="shared" si="41"/>
        <v>34305.507476861203</v>
      </c>
      <c r="AO16">
        <f t="shared" si="41"/>
        <v>68742.960170574006</v>
      </c>
    </row>
    <row r="17" spans="1:29" x14ac:dyDescent="0.45">
      <c r="B17" t="s">
        <v>4</v>
      </c>
      <c r="C17" s="2">
        <v>0.1478266</v>
      </c>
      <c r="D17" s="2">
        <v>0.13838500000000001</v>
      </c>
      <c r="E17" s="2">
        <v>0.14413229999999999</v>
      </c>
      <c r="F17" s="2">
        <v>0.14531269999999999</v>
      </c>
      <c r="G17" s="2">
        <v>0.14774229999999999</v>
      </c>
      <c r="H17" s="13">
        <v>0.13253309999999999</v>
      </c>
      <c r="I17" s="2">
        <v>0.14303170000000001</v>
      </c>
      <c r="J17" s="2">
        <v>0.1522791</v>
      </c>
      <c r="K17" s="2">
        <v>0.18073719999999999</v>
      </c>
      <c r="L17" s="2">
        <v>0.1703393</v>
      </c>
      <c r="M17" s="2">
        <v>0.17707729999999999</v>
      </c>
      <c r="N17" s="13">
        <v>0.15093590000000001</v>
      </c>
      <c r="P17" s="48">
        <f t="shared" si="29"/>
        <v>158723.861122056</v>
      </c>
      <c r="Q17" s="48">
        <f t="shared" si="30"/>
        <v>148808.73504659999</v>
      </c>
      <c r="R17" s="48">
        <f t="shared" si="31"/>
        <v>154844.28030306799</v>
      </c>
      <c r="S17" s="48">
        <f t="shared" si="32"/>
        <v>156083.88109313199</v>
      </c>
      <c r="T17" s="48">
        <f t="shared" si="33"/>
        <v>158635.333210668</v>
      </c>
      <c r="U17" s="49">
        <f t="shared" si="34"/>
        <v>142663.34376959599</v>
      </c>
      <c r="V17" s="48">
        <f t="shared" si="35"/>
        <v>153688.48173517201</v>
      </c>
      <c r="W17" s="48">
        <f t="shared" si="36"/>
        <v>163399.66806695599</v>
      </c>
      <c r="X17" s="48">
        <f t="shared" si="37"/>
        <v>193285.03170955199</v>
      </c>
      <c r="Y17" s="48">
        <f t="shared" si="38"/>
        <v>182365.644167188</v>
      </c>
      <c r="Z17" s="48">
        <f t="shared" si="39"/>
        <v>189441.57615926798</v>
      </c>
      <c r="AA17" s="49">
        <f t="shared" si="40"/>
        <v>161989.10234244401</v>
      </c>
    </row>
    <row r="18" spans="1:29" x14ac:dyDescent="0.45">
      <c r="B18" t="s">
        <v>5</v>
      </c>
      <c r="C18" s="1">
        <v>9.2979240000000005E-2</v>
      </c>
      <c r="D18" s="1">
        <v>9.1919340000000002E-2</v>
      </c>
      <c r="E18" s="1">
        <v>9.6914600000000004E-2</v>
      </c>
      <c r="F18" s="1">
        <v>9.4281229999999994E-2</v>
      </c>
      <c r="G18" s="1">
        <v>0.1124631</v>
      </c>
      <c r="H18" s="51">
        <v>7.8231300000000004E-2</v>
      </c>
      <c r="I18" s="1">
        <v>7.6048190000000002E-2</v>
      </c>
      <c r="J18" s="1">
        <v>8.4353789999999998E-2</v>
      </c>
      <c r="K18" s="1">
        <v>0.1014689</v>
      </c>
      <c r="L18" s="1">
        <v>9.5804619999999993E-2</v>
      </c>
      <c r="M18" s="1">
        <v>0.11684840000000001</v>
      </c>
      <c r="N18" s="51">
        <v>8.6422319999999997E-2</v>
      </c>
      <c r="P18" s="50">
        <f t="shared" si="29"/>
        <v>101125.7327003984</v>
      </c>
      <c r="Q18" s="50">
        <f t="shared" si="30"/>
        <v>100012.67536611439</v>
      </c>
      <c r="R18" s="50">
        <f t="shared" si="31"/>
        <v>105258.46344013599</v>
      </c>
      <c r="S18" s="50">
        <f t="shared" si="32"/>
        <v>102493.02161318678</v>
      </c>
      <c r="T18" s="50">
        <f t="shared" si="33"/>
        <v>121586.76984839598</v>
      </c>
      <c r="U18" s="52">
        <f t="shared" si="34"/>
        <v>85638.136905907988</v>
      </c>
      <c r="V18" s="50">
        <f t="shared" si="35"/>
        <v>83345.537040780386</v>
      </c>
      <c r="W18" s="50">
        <f t="shared" si="36"/>
        <v>92067.689126476384</v>
      </c>
      <c r="X18" s="50">
        <f t="shared" si="37"/>
        <v>110041.17597672399</v>
      </c>
      <c r="Y18" s="50">
        <f t="shared" si="38"/>
        <v>104092.81443559918</v>
      </c>
      <c r="Z18" s="50">
        <f t="shared" si="39"/>
        <v>126192.00650094399</v>
      </c>
      <c r="AA18" s="52">
        <f t="shared" si="40"/>
        <v>94239.962442531178</v>
      </c>
    </row>
    <row r="19" spans="1:29" x14ac:dyDescent="0.45">
      <c r="B19" t="s">
        <v>6</v>
      </c>
      <c r="C19" s="1">
        <v>9.3552339999999998E-2</v>
      </c>
      <c r="D19" s="1">
        <v>9.1296370000000002E-2</v>
      </c>
      <c r="E19" s="1">
        <v>9.3361440000000004E-2</v>
      </c>
      <c r="F19" s="1">
        <v>9.5107460000000005E-2</v>
      </c>
      <c r="G19" s="1">
        <v>0.1184738</v>
      </c>
      <c r="H19" s="51">
        <v>7.7895779999999998E-2</v>
      </c>
      <c r="I19" s="1">
        <v>7.7360960000000006E-2</v>
      </c>
      <c r="J19" s="1">
        <v>9.1408349999999999E-2</v>
      </c>
      <c r="K19" s="1">
        <v>9.5995929999999993E-2</v>
      </c>
      <c r="L19" s="1">
        <v>9.9597959999999999E-2</v>
      </c>
      <c r="M19" s="1">
        <v>0.1198511</v>
      </c>
      <c r="N19" s="51">
        <v>8.7534879999999995E-2</v>
      </c>
      <c r="P19" s="50">
        <f t="shared" si="29"/>
        <v>101727.57547639438</v>
      </c>
      <c r="Q19" s="50">
        <f t="shared" si="30"/>
        <v>99358.461452029194</v>
      </c>
      <c r="R19" s="50">
        <f t="shared" si="31"/>
        <v>101527.1012381504</v>
      </c>
      <c r="S19" s="50">
        <f t="shared" si="32"/>
        <v>103360.6896585736</v>
      </c>
      <c r="T19" s="50">
        <f t="shared" si="33"/>
        <v>127898.92544720799</v>
      </c>
      <c r="U19" s="52">
        <f t="shared" si="34"/>
        <v>85285.789517664787</v>
      </c>
      <c r="V19" s="50">
        <f t="shared" si="35"/>
        <v>84724.146604633599</v>
      </c>
      <c r="W19" s="50">
        <f t="shared" si="36"/>
        <v>99476.05760288598</v>
      </c>
      <c r="X19" s="50">
        <f t="shared" si="37"/>
        <v>104293.71923663878</v>
      </c>
      <c r="Y19" s="50">
        <f t="shared" si="38"/>
        <v>108076.40242355359</v>
      </c>
      <c r="Z19" s="50">
        <f t="shared" si="39"/>
        <v>129345.30139447599</v>
      </c>
      <c r="AA19" s="52">
        <f t="shared" si="40"/>
        <v>95408.320842220783</v>
      </c>
    </row>
    <row r="20" spans="1:29" x14ac:dyDescent="0.45">
      <c r="B20" t="s">
        <v>7</v>
      </c>
      <c r="C20" s="1">
        <v>9.5338859999999997E-2</v>
      </c>
      <c r="D20" s="1">
        <v>9.2928380000000005E-2</v>
      </c>
      <c r="E20" s="1">
        <v>0.11092349999999999</v>
      </c>
      <c r="F20" s="1">
        <v>0.1127088</v>
      </c>
      <c r="G20" s="1">
        <v>0.12611149999999999</v>
      </c>
      <c r="H20" s="51">
        <v>8.5699230000000001E-2</v>
      </c>
      <c r="I20" s="1">
        <v>8.7486690000000006E-2</v>
      </c>
      <c r="J20" s="1">
        <v>9.3013349999999995E-2</v>
      </c>
      <c r="K20" s="1">
        <v>0.1039706</v>
      </c>
      <c r="L20" s="1">
        <v>0.10928649999999999</v>
      </c>
      <c r="M20" s="1">
        <v>0.13373090000000001</v>
      </c>
      <c r="N20" s="51">
        <v>9.4861470000000003E-2</v>
      </c>
      <c r="P20" s="50">
        <f t="shared" si="29"/>
        <v>103603.69509979758</v>
      </c>
      <c r="Q20" s="50">
        <f t="shared" si="30"/>
        <v>101072.3219106808</v>
      </c>
      <c r="R20" s="50">
        <f t="shared" si="31"/>
        <v>119969.95404325998</v>
      </c>
      <c r="S20" s="50">
        <f t="shared" si="32"/>
        <v>121844.79247980798</v>
      </c>
      <c r="T20" s="50">
        <f t="shared" si="33"/>
        <v>135919.68023733998</v>
      </c>
      <c r="U20" s="52">
        <f t="shared" si="34"/>
        <v>93480.60719406679</v>
      </c>
      <c r="V20" s="50">
        <f t="shared" si="35"/>
        <v>95357.713961440386</v>
      </c>
      <c r="W20" s="50">
        <f t="shared" si="36"/>
        <v>101161.55342468598</v>
      </c>
      <c r="X20" s="50">
        <f t="shared" si="37"/>
        <v>112668.34413709598</v>
      </c>
      <c r="Y20" s="50">
        <f t="shared" si="38"/>
        <v>118250.85332033999</v>
      </c>
      <c r="Z20" s="50">
        <f t="shared" si="39"/>
        <v>143921.217224644</v>
      </c>
      <c r="AA20" s="52">
        <f t="shared" si="40"/>
        <v>103102.36248274519</v>
      </c>
    </row>
    <row r="21" spans="1:29" x14ac:dyDescent="0.45"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9" x14ac:dyDescent="0.4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9" x14ac:dyDescent="0.45">
      <c r="A23" s="6" t="s">
        <v>12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9" x14ac:dyDescent="0.45">
      <c r="A24" s="6"/>
      <c r="B24" s="6" t="s">
        <v>0</v>
      </c>
      <c r="C24" s="6">
        <v>560</v>
      </c>
      <c r="D24" s="6" t="s">
        <v>1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9" x14ac:dyDescent="0.45">
      <c r="A25" s="6"/>
      <c r="B25" s="6"/>
      <c r="C25" s="6">
        <v>0.1</v>
      </c>
      <c r="D25" s="6">
        <f t="shared" ref="D25:N25" si="42">D3</f>
        <v>1</v>
      </c>
      <c r="E25" s="6">
        <f t="shared" si="42"/>
        <v>5</v>
      </c>
      <c r="F25" s="6">
        <f t="shared" si="42"/>
        <v>10</v>
      </c>
      <c r="G25" s="6">
        <f t="shared" si="42"/>
        <v>20</v>
      </c>
      <c r="H25" s="6" t="str">
        <f t="shared" si="42"/>
        <v>Control</v>
      </c>
      <c r="I25" s="6">
        <f t="shared" si="42"/>
        <v>0.1</v>
      </c>
      <c r="J25" s="6">
        <f t="shared" si="42"/>
        <v>1</v>
      </c>
      <c r="K25" s="6">
        <f t="shared" si="42"/>
        <v>5</v>
      </c>
      <c r="L25" s="6">
        <f t="shared" si="42"/>
        <v>10</v>
      </c>
      <c r="M25" s="6">
        <f t="shared" si="42"/>
        <v>20</v>
      </c>
      <c r="N25" s="6" t="str">
        <f t="shared" si="42"/>
        <v>Control</v>
      </c>
      <c r="O25" s="6"/>
      <c r="P25" s="6">
        <f t="shared" ref="P25:AA25" si="43">P3</f>
        <v>0.1</v>
      </c>
      <c r="Q25" s="6">
        <f t="shared" si="43"/>
        <v>1</v>
      </c>
      <c r="R25" s="6">
        <f t="shared" si="43"/>
        <v>5</v>
      </c>
      <c r="S25" s="6">
        <f t="shared" si="43"/>
        <v>10</v>
      </c>
      <c r="T25" s="6">
        <f t="shared" si="43"/>
        <v>20</v>
      </c>
      <c r="U25" s="6" t="str">
        <f t="shared" si="43"/>
        <v>Control</v>
      </c>
      <c r="V25" s="6">
        <f t="shared" si="43"/>
        <v>0.1</v>
      </c>
      <c r="W25" s="6">
        <f t="shared" si="43"/>
        <v>1</v>
      </c>
      <c r="X25" s="6">
        <f t="shared" si="43"/>
        <v>5</v>
      </c>
      <c r="Y25" s="6">
        <f t="shared" si="43"/>
        <v>10</v>
      </c>
      <c r="Z25" s="6">
        <f t="shared" si="43"/>
        <v>20</v>
      </c>
      <c r="AA25" s="6" t="str">
        <f t="shared" si="43"/>
        <v>Control</v>
      </c>
      <c r="AC25" s="6"/>
    </row>
    <row r="26" spans="1:29" x14ac:dyDescent="0.45">
      <c r="A26" s="6"/>
      <c r="B26" s="6" t="s">
        <v>2</v>
      </c>
      <c r="C26" s="19">
        <v>0.24995829999999999</v>
      </c>
      <c r="D26" s="19">
        <v>0.19179789999999999</v>
      </c>
      <c r="E26" s="19">
        <v>0.2279176</v>
      </c>
      <c r="F26" s="19">
        <v>0.23769370000000001</v>
      </c>
      <c r="G26" s="19">
        <v>0.21587100000000001</v>
      </c>
      <c r="H26" s="21">
        <v>0.2263598</v>
      </c>
      <c r="I26" s="19">
        <v>0.20947840000000001</v>
      </c>
      <c r="J26" s="19">
        <v>0.19775570000000001</v>
      </c>
      <c r="K26" s="19">
        <v>0.21539179999999999</v>
      </c>
      <c r="L26" s="19">
        <v>0.21477570000000001</v>
      </c>
      <c r="M26" s="19">
        <v>0.22561690000000001</v>
      </c>
      <c r="N26" s="21">
        <v>0.30626100000000001</v>
      </c>
      <c r="O26" s="6"/>
      <c r="P26" s="61">
        <f>1050153.16*(C26)+3483.29</f>
        <v>265977.78861322795</v>
      </c>
      <c r="Q26" s="77">
        <f t="shared" ref="Q26:AA26" si="44">1050153.16*(D26)+3483.29</f>
        <v>204900.46076636398</v>
      </c>
      <c r="R26" s="77">
        <f>X27</f>
        <v>229445.27051377998</v>
      </c>
      <c r="S26" s="77">
        <f>Y28</f>
        <v>217037.50089774799</v>
      </c>
      <c r="T26" s="61">
        <f>1050153.16*(G26)+3483.29</f>
        <v>230180.90280236001</v>
      </c>
      <c r="U26" s="79">
        <f t="shared" si="44"/>
        <v>241195.74926696799</v>
      </c>
      <c r="V26" s="77">
        <f t="shared" si="44"/>
        <v>223467.69371174401</v>
      </c>
      <c r="W26" s="77">
        <f t="shared" si="44"/>
        <v>211157.06326301201</v>
      </c>
      <c r="X26" s="77">
        <f t="shared" si="44"/>
        <v>229677.669408088</v>
      </c>
      <c r="Y26" s="77">
        <f t="shared" si="44"/>
        <v>229030.67004621201</v>
      </c>
      <c r="Z26" s="77">
        <f t="shared" si="44"/>
        <v>240415.59048440401</v>
      </c>
      <c r="AA26" s="79">
        <f t="shared" si="44"/>
        <v>325104.24693475995</v>
      </c>
    </row>
    <row r="27" spans="1:29" x14ac:dyDescent="0.45">
      <c r="A27" s="6"/>
      <c r="B27" s="6" t="s">
        <v>3</v>
      </c>
      <c r="C27" s="19">
        <v>0.23761850000000001</v>
      </c>
      <c r="D27" s="19">
        <v>0.16846810000000001</v>
      </c>
      <c r="E27" s="19">
        <v>0.16759650000000001</v>
      </c>
      <c r="F27" s="19">
        <v>0.1784182</v>
      </c>
      <c r="G27" s="19">
        <v>0.17127980000000001</v>
      </c>
      <c r="H27" s="21">
        <v>0.2090523</v>
      </c>
      <c r="I27" s="19">
        <v>0.1924709</v>
      </c>
      <c r="J27" s="19">
        <v>0.17329259999999999</v>
      </c>
      <c r="K27" s="19">
        <v>0.21517049999999999</v>
      </c>
      <c r="L27" s="19">
        <v>0.20541490000000001</v>
      </c>
      <c r="M27" s="19">
        <v>0.19418279999999999</v>
      </c>
      <c r="N27" s="21">
        <v>0.28069759999999999</v>
      </c>
      <c r="O27" s="6"/>
      <c r="P27" s="61">
        <f t="shared" ref="P27:P31" si="45">1050153.16*(C27)+3483.29</f>
        <v>253019.10864945999</v>
      </c>
      <c r="Q27" s="77">
        <f t="shared" ref="Q27:Q31" si="46">1050153.16*(D27)+3483.29</f>
        <v>180400.597574196</v>
      </c>
      <c r="R27" s="77">
        <f t="shared" ref="R27:R31" si="47">1050153.16*(E27)+3483.29</f>
        <v>179485.28407994</v>
      </c>
      <c r="S27" s="77">
        <f t="shared" ref="S27:T31" si="48">1050153.16*(F27)+3483.29</f>
        <v>190849.72653151199</v>
      </c>
      <c r="T27" s="61">
        <f t="shared" si="48"/>
        <v>183353.31321416801</v>
      </c>
      <c r="U27" s="79">
        <f t="shared" ref="U27:U31" si="49">1050153.16*(H27)+3483.29</f>
        <v>223020.22345026798</v>
      </c>
      <c r="V27" s="77">
        <f t="shared" ref="V27:V31" si="50">1050153.16*(I27)+3483.29</f>
        <v>205607.21384304398</v>
      </c>
      <c r="W27" s="77">
        <f t="shared" ref="W27:W31" si="51">1050153.16*(J27)+3483.29</f>
        <v>185467.06149461598</v>
      </c>
      <c r="X27" s="77">
        <f t="shared" ref="X27:X31" si="52">1050153.16*(K27)+3483.29</f>
        <v>229445.27051377998</v>
      </c>
      <c r="Y27" s="77">
        <f t="shared" ref="Y27:Y31" si="53">1050153.16*(L27)+3483.29</f>
        <v>219200.39634608402</v>
      </c>
      <c r="Z27" s="77">
        <f t="shared" ref="Z27:Z31" si="54">1050153.16*(M27)+3483.29</f>
        <v>207404.97103764798</v>
      </c>
      <c r="AA27" s="79">
        <f t="shared" ref="AA27:AA31" si="55">1050153.16*(N27)+3483.29</f>
        <v>298258.76164441596</v>
      </c>
    </row>
    <row r="28" spans="1:29" x14ac:dyDescent="0.45">
      <c r="A28" s="6"/>
      <c r="B28" s="6" t="s">
        <v>4</v>
      </c>
      <c r="C28" s="19">
        <v>0.21524099999999999</v>
      </c>
      <c r="D28" s="19">
        <v>0.1767059</v>
      </c>
      <c r="E28" s="19">
        <v>0.16617109999999999</v>
      </c>
      <c r="F28" s="19">
        <v>0.17568880000000001</v>
      </c>
      <c r="G28" s="19">
        <v>0.1681396</v>
      </c>
      <c r="H28" s="21">
        <v>0.2199797</v>
      </c>
      <c r="I28" s="19">
        <v>0.17692540000000001</v>
      </c>
      <c r="J28" s="19">
        <v>0.18270919999999999</v>
      </c>
      <c r="K28" s="19">
        <v>0.219083</v>
      </c>
      <c r="L28" s="19">
        <v>0.20335529999999999</v>
      </c>
      <c r="M28" s="19">
        <v>0.19911380000000001</v>
      </c>
      <c r="N28" s="21">
        <v>0.24855379999999999</v>
      </c>
      <c r="O28" s="6"/>
      <c r="P28" s="61">
        <f t="shared" si="45"/>
        <v>229519.30631155998</v>
      </c>
      <c r="Q28" s="77">
        <f t="shared" si="46"/>
        <v>189051.54927564398</v>
      </c>
      <c r="R28" s="77">
        <f t="shared" si="47"/>
        <v>177988.39576567599</v>
      </c>
      <c r="S28" s="77">
        <f t="shared" si="48"/>
        <v>187983.438496608</v>
      </c>
      <c r="T28" s="61">
        <f t="shared" si="48"/>
        <v>180055.62226113598</v>
      </c>
      <c r="U28" s="79">
        <f t="shared" si="49"/>
        <v>234495.66709085199</v>
      </c>
      <c r="V28" s="77">
        <f t="shared" si="50"/>
        <v>189282.057894264</v>
      </c>
      <c r="W28" s="77">
        <f t="shared" si="51"/>
        <v>195355.93374107199</v>
      </c>
      <c r="X28" s="77">
        <f t="shared" si="52"/>
        <v>233553.99475227998</v>
      </c>
      <c r="Y28" s="77">
        <f t="shared" si="53"/>
        <v>217037.50089774799</v>
      </c>
      <c r="Z28" s="77">
        <f t="shared" si="54"/>
        <v>212583.276269608</v>
      </c>
      <c r="AA28" s="79">
        <f t="shared" si="55"/>
        <v>264502.84850000794</v>
      </c>
    </row>
    <row r="29" spans="1:29" x14ac:dyDescent="0.45">
      <c r="A29" s="6"/>
      <c r="B29" s="6" t="s">
        <v>5</v>
      </c>
      <c r="C29" s="22">
        <v>0.106225</v>
      </c>
      <c r="D29" s="22">
        <v>0.1068518</v>
      </c>
      <c r="E29" s="22">
        <v>0.12062150000000001</v>
      </c>
      <c r="F29" s="22">
        <v>0.11743430000000001</v>
      </c>
      <c r="G29" s="22">
        <v>0.1319217</v>
      </c>
      <c r="H29" s="80">
        <v>8.6009660000000002E-2</v>
      </c>
      <c r="I29" s="22">
        <v>8.5724900000000007E-2</v>
      </c>
      <c r="J29" s="22">
        <v>9.962124E-2</v>
      </c>
      <c r="K29" s="22">
        <v>0.13044600000000001</v>
      </c>
      <c r="L29" s="22">
        <v>0.1173604</v>
      </c>
      <c r="M29" s="22">
        <v>0.13946220000000001</v>
      </c>
      <c r="N29" s="80">
        <v>9.5519889999999996E-2</v>
      </c>
      <c r="O29" s="6"/>
      <c r="P29" s="69">
        <f t="shared" si="45"/>
        <v>115035.80942099998</v>
      </c>
      <c r="Q29" s="78">
        <f t="shared" si="46"/>
        <v>115694.04542168799</v>
      </c>
      <c r="R29" s="78">
        <f t="shared" si="47"/>
        <v>130154.33938893999</v>
      </c>
      <c r="S29" s="78">
        <f t="shared" si="48"/>
        <v>126807.291237388</v>
      </c>
      <c r="T29" s="78">
        <f t="shared" ref="T29:T31" si="56">1050153.16*(G29)+3483.29</f>
        <v>142021.28012757201</v>
      </c>
      <c r="U29" s="81">
        <f t="shared" si="49"/>
        <v>93806.606239525587</v>
      </c>
      <c r="V29" s="78">
        <f t="shared" si="50"/>
        <v>93507.564625683997</v>
      </c>
      <c r="W29" s="78">
        <f t="shared" si="51"/>
        <v>108100.84998911839</v>
      </c>
      <c r="X29" s="78">
        <f t="shared" si="52"/>
        <v>140471.56910936002</v>
      </c>
      <c r="Y29" s="78">
        <f t="shared" si="53"/>
        <v>126729.68491886399</v>
      </c>
      <c r="Z29" s="78">
        <f t="shared" si="54"/>
        <v>149939.960030552</v>
      </c>
      <c r="AA29" s="81">
        <f t="shared" si="55"/>
        <v>103793.80432635239</v>
      </c>
    </row>
    <row r="30" spans="1:29" x14ac:dyDescent="0.45">
      <c r="A30" s="6"/>
      <c r="B30" s="6" t="s">
        <v>6</v>
      </c>
      <c r="C30" s="22">
        <v>0.1045311</v>
      </c>
      <c r="D30" s="22">
        <v>0.103521</v>
      </c>
      <c r="E30" s="22">
        <v>0.11710569999999999</v>
      </c>
      <c r="F30" s="22">
        <v>0.1188332</v>
      </c>
      <c r="G30" s="22">
        <v>0.1425778</v>
      </c>
      <c r="H30" s="80">
        <v>8.6366670000000006E-2</v>
      </c>
      <c r="I30" s="22">
        <v>8.7102600000000002E-2</v>
      </c>
      <c r="J30" s="22">
        <v>0.1051165</v>
      </c>
      <c r="K30" s="22">
        <v>0.1242381</v>
      </c>
      <c r="L30" s="22">
        <v>0.12364070000000001</v>
      </c>
      <c r="M30" s="22">
        <v>0.14577599999999999</v>
      </c>
      <c r="N30" s="80">
        <v>0.1006095</v>
      </c>
      <c r="O30" s="6"/>
      <c r="P30" s="69">
        <f t="shared" si="45"/>
        <v>113256.95498327598</v>
      </c>
      <c r="Q30" s="78">
        <f t="shared" si="46"/>
        <v>112196.19527635998</v>
      </c>
      <c r="R30" s="78">
        <f t="shared" si="47"/>
        <v>126462.21090901198</v>
      </c>
      <c r="S30" s="78">
        <f t="shared" si="48"/>
        <v>128276.35049291198</v>
      </c>
      <c r="T30" s="78">
        <f t="shared" si="56"/>
        <v>153211.81721584799</v>
      </c>
      <c r="U30" s="81">
        <f t="shared" si="49"/>
        <v>94181.521419177196</v>
      </c>
      <c r="V30" s="78">
        <f t="shared" si="50"/>
        <v>94954.360634215991</v>
      </c>
      <c r="W30" s="78">
        <f t="shared" si="51"/>
        <v>113871.71464313999</v>
      </c>
      <c r="X30" s="78">
        <f t="shared" si="52"/>
        <v>133952.323307396</v>
      </c>
      <c r="Y30" s="78">
        <f t="shared" si="53"/>
        <v>133324.961809612</v>
      </c>
      <c r="Z30" s="78">
        <f t="shared" si="54"/>
        <v>156570.41705215999</v>
      </c>
      <c r="AA30" s="81">
        <f t="shared" si="55"/>
        <v>109138.67435101999</v>
      </c>
    </row>
    <row r="31" spans="1:29" x14ac:dyDescent="0.45">
      <c r="A31" s="6"/>
      <c r="B31" s="6" t="s">
        <v>7</v>
      </c>
      <c r="C31" s="22">
        <v>0.11252479999999999</v>
      </c>
      <c r="D31" s="22">
        <v>0.10679130000000001</v>
      </c>
      <c r="E31" s="22">
        <v>0.14507320000000001</v>
      </c>
      <c r="F31" s="22">
        <v>0.14904410000000001</v>
      </c>
      <c r="G31" s="22">
        <v>0.1606284</v>
      </c>
      <c r="H31" s="80">
        <v>9.075329E-2</v>
      </c>
      <c r="I31" s="22">
        <v>9.522419E-2</v>
      </c>
      <c r="J31" s="22">
        <v>0.11111070000000001</v>
      </c>
      <c r="K31" s="22">
        <v>0.13034080000000001</v>
      </c>
      <c r="L31" s="22">
        <v>0.13874739999999999</v>
      </c>
      <c r="M31" s="22">
        <v>0.1682235</v>
      </c>
      <c r="N31" s="80">
        <v>0.10149080000000001</v>
      </c>
      <c r="O31" s="6"/>
      <c r="P31" s="69">
        <f t="shared" si="45"/>
        <v>121651.56429836797</v>
      </c>
      <c r="Q31" s="78">
        <f t="shared" si="46"/>
        <v>115630.51115550799</v>
      </c>
      <c r="R31" s="78">
        <f t="shared" si="47"/>
        <v>155832.36941131201</v>
      </c>
      <c r="S31" s="78">
        <f t="shared" si="48"/>
        <v>160002.422594356</v>
      </c>
      <c r="T31" s="78">
        <f t="shared" si="56"/>
        <v>172167.71184574399</v>
      </c>
      <c r="U31" s="81">
        <f t="shared" si="49"/>
        <v>98788.144273896381</v>
      </c>
      <c r="V31" s="78">
        <f t="shared" si="50"/>
        <v>103483.27403694039</v>
      </c>
      <c r="W31" s="78">
        <f t="shared" si="51"/>
        <v>120166.54271481199</v>
      </c>
      <c r="X31" s="78">
        <f t="shared" si="52"/>
        <v>140361.092996928</v>
      </c>
      <c r="Y31" s="78">
        <f t="shared" si="53"/>
        <v>149189.310551784</v>
      </c>
      <c r="Z31" s="78">
        <f t="shared" si="54"/>
        <v>180143.73011126</v>
      </c>
      <c r="AA31" s="81">
        <f t="shared" si="55"/>
        <v>110064.17433092798</v>
      </c>
    </row>
    <row r="32" spans="1:29" x14ac:dyDescent="0.4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44" x14ac:dyDescent="0.45">
      <c r="A33" s="6" t="s">
        <v>19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44" x14ac:dyDescent="0.45">
      <c r="A34" s="6"/>
      <c r="B34" s="6" t="s">
        <v>0</v>
      </c>
      <c r="C34" s="6">
        <v>560</v>
      </c>
      <c r="D34" s="6" t="s">
        <v>1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44" x14ac:dyDescent="0.45">
      <c r="A35" s="6"/>
      <c r="B35" s="6"/>
      <c r="C35" s="6">
        <v>0.1</v>
      </c>
      <c r="D35" s="6">
        <f>D3</f>
        <v>1</v>
      </c>
      <c r="E35" s="6">
        <f t="shared" ref="E35:N35" si="57">E25</f>
        <v>5</v>
      </c>
      <c r="F35" s="6">
        <f t="shared" si="57"/>
        <v>10</v>
      </c>
      <c r="G35" s="6">
        <f t="shared" si="57"/>
        <v>20</v>
      </c>
      <c r="H35" s="6" t="str">
        <f t="shared" si="57"/>
        <v>Control</v>
      </c>
      <c r="I35" s="6">
        <f t="shared" si="57"/>
        <v>0.1</v>
      </c>
      <c r="J35" s="6">
        <f t="shared" si="57"/>
        <v>1</v>
      </c>
      <c r="K35" s="6">
        <f t="shared" si="57"/>
        <v>5</v>
      </c>
      <c r="L35" s="6">
        <f t="shared" si="57"/>
        <v>10</v>
      </c>
      <c r="M35" s="6">
        <f t="shared" si="57"/>
        <v>20</v>
      </c>
      <c r="N35" s="6" t="str">
        <f t="shared" si="57"/>
        <v>Control</v>
      </c>
      <c r="O35" s="6"/>
      <c r="P35" s="6">
        <v>0.1</v>
      </c>
      <c r="Q35" s="6">
        <f>D35</f>
        <v>1</v>
      </c>
      <c r="R35" s="6">
        <f t="shared" ref="R35:AA35" si="58">E35</f>
        <v>5</v>
      </c>
      <c r="S35" s="6">
        <f t="shared" si="58"/>
        <v>10</v>
      </c>
      <c r="T35" s="6">
        <f t="shared" si="58"/>
        <v>20</v>
      </c>
      <c r="U35" s="6" t="str">
        <f t="shared" si="58"/>
        <v>Control</v>
      </c>
      <c r="V35" s="6">
        <f t="shared" si="58"/>
        <v>0.1</v>
      </c>
      <c r="W35" s="6">
        <f t="shared" si="58"/>
        <v>1</v>
      </c>
      <c r="X35" s="6">
        <f t="shared" si="58"/>
        <v>5</v>
      </c>
      <c r="Y35" s="6">
        <f t="shared" si="58"/>
        <v>10</v>
      </c>
      <c r="Z35" s="6">
        <f t="shared" si="58"/>
        <v>20</v>
      </c>
      <c r="AA35" s="6" t="str">
        <f t="shared" si="58"/>
        <v>Control</v>
      </c>
      <c r="AC35" s="6"/>
    </row>
    <row r="36" spans="1:44" x14ac:dyDescent="0.45">
      <c r="A36" s="6"/>
      <c r="B36" s="6" t="s">
        <v>2</v>
      </c>
      <c r="C36" s="2">
        <v>0.34048349999999999</v>
      </c>
      <c r="D36" s="2">
        <v>0.2287111</v>
      </c>
      <c r="E36" s="2">
        <v>0.25627509999999998</v>
      </c>
      <c r="F36" s="2">
        <v>0.26489109999999999</v>
      </c>
      <c r="G36" s="2">
        <v>0.2416335</v>
      </c>
      <c r="H36" s="13">
        <v>0.43270500000000001</v>
      </c>
      <c r="I36" s="2">
        <v>0.26856910000000001</v>
      </c>
      <c r="J36" s="2">
        <v>0.2320506</v>
      </c>
      <c r="K36" s="2">
        <v>0.2324254</v>
      </c>
      <c r="L36" s="2">
        <v>0.2375842</v>
      </c>
      <c r="M36" s="2">
        <v>0.25222080000000002</v>
      </c>
      <c r="N36" s="13">
        <v>0.52116410000000002</v>
      </c>
      <c r="O36" s="6"/>
      <c r="P36" s="61">
        <f>1050153.16*(C36)+3483.29</f>
        <v>361043.11345285992</v>
      </c>
      <c r="Q36" s="61">
        <f t="shared" ref="Q36:AA36" si="59">1050153.16*(D36)+3483.29</f>
        <v>243664.97439207599</v>
      </c>
      <c r="R36" s="61">
        <f t="shared" si="59"/>
        <v>272611.39609431592</v>
      </c>
      <c r="S36" s="61">
        <f t="shared" si="59"/>
        <v>281659.51572087593</v>
      </c>
      <c r="T36" s="61">
        <f t="shared" si="59"/>
        <v>257235.47358686</v>
      </c>
      <c r="U36" s="71">
        <f t="shared" si="59"/>
        <v>457889.81309779995</v>
      </c>
      <c r="V36" s="61">
        <f t="shared" si="59"/>
        <v>285521.97904335597</v>
      </c>
      <c r="W36" s="61">
        <f t="shared" si="59"/>
        <v>247171.96086989599</v>
      </c>
      <c r="X36" s="61">
        <f t="shared" si="59"/>
        <v>247565.55827426398</v>
      </c>
      <c r="Y36" s="61">
        <f t="shared" si="59"/>
        <v>252983.08839607198</v>
      </c>
      <c r="Z36" s="61">
        <f t="shared" si="59"/>
        <v>268353.76013772801</v>
      </c>
      <c r="AA36" s="71">
        <f t="shared" si="59"/>
        <v>550785.416493556</v>
      </c>
    </row>
    <row r="37" spans="1:44" x14ac:dyDescent="0.45">
      <c r="A37" s="6"/>
      <c r="B37" s="6" t="s">
        <v>3</v>
      </c>
      <c r="C37" s="2">
        <v>0.33665709999999999</v>
      </c>
      <c r="D37" s="2">
        <v>0.20874210000000001</v>
      </c>
      <c r="E37" s="2">
        <v>0.19000030000000001</v>
      </c>
      <c r="F37" s="2">
        <v>0.197129</v>
      </c>
      <c r="G37" s="2">
        <v>0.18727920000000001</v>
      </c>
      <c r="H37" s="13">
        <v>0.3727028</v>
      </c>
      <c r="I37" s="2">
        <v>0.23783609999999999</v>
      </c>
      <c r="J37" s="2">
        <v>0.20502239999999999</v>
      </c>
      <c r="K37" s="2">
        <v>0.22261149999999999</v>
      </c>
      <c r="L37" s="2">
        <v>0.2173968</v>
      </c>
      <c r="M37" s="2">
        <v>0.2114627</v>
      </c>
      <c r="N37" s="13">
        <v>0.45246520000000001</v>
      </c>
      <c r="O37" s="6"/>
      <c r="P37" s="61">
        <f t="shared" ref="P37:P41" si="60">1050153.16*(C37)+3483.29</f>
        <v>357024.80740143592</v>
      </c>
      <c r="Q37" s="61">
        <f t="shared" ref="Q37:Q41" si="61">1050153.16*(D37)+3483.29</f>
        <v>222694.465940036</v>
      </c>
      <c r="R37" s="61">
        <f t="shared" ref="R37:R41" si="62">1050153.16*(E37)+3483.29</f>
        <v>203012.705445948</v>
      </c>
      <c r="S37" s="61">
        <f t="shared" ref="S37:S41" si="63">1050153.16*(F37)+3483.29</f>
        <v>210498.93227763998</v>
      </c>
      <c r="T37" s="61">
        <f t="shared" ref="T37:T41" si="64">1050153.16*(G37)+3483.29</f>
        <v>200155.13368227199</v>
      </c>
      <c r="U37" s="71">
        <f t="shared" ref="U37:U41" si="65">1050153.16*(H37)+3483.29</f>
        <v>394878.31316084793</v>
      </c>
      <c r="V37" s="61">
        <f t="shared" ref="V37:V41" si="66">1050153.16*(I37)+3483.29</f>
        <v>253247.62197707599</v>
      </c>
      <c r="W37" s="61">
        <f t="shared" ref="W37:W41" si="67">1050153.16*(J37)+3483.29</f>
        <v>218788.21123078399</v>
      </c>
      <c r="X37" s="61">
        <f t="shared" ref="X37:X41" si="68">1050153.16*(K37)+3483.29</f>
        <v>237259.46017733999</v>
      </c>
      <c r="Y37" s="61">
        <f t="shared" ref="Y37:Y41" si="69">1050153.16*(L37)+3483.29</f>
        <v>231783.22649388798</v>
      </c>
      <c r="Z37" s="61">
        <f t="shared" ref="Z37:Z41" si="70">1050153.16*(M37)+3483.29</f>
        <v>225551.512627132</v>
      </c>
      <c r="AA37" s="71">
        <f t="shared" ref="AA37:AA41" si="71">1050153.16*(N37)+3483.29</f>
        <v>478641.04957003193</v>
      </c>
    </row>
    <row r="38" spans="1:44" x14ac:dyDescent="0.45">
      <c r="A38" s="6"/>
      <c r="B38" s="6" t="s">
        <v>4</v>
      </c>
      <c r="C38" s="2">
        <v>0.31099250000000001</v>
      </c>
      <c r="D38" s="2">
        <v>0.21559529999999999</v>
      </c>
      <c r="E38" s="2">
        <v>0.1900211</v>
      </c>
      <c r="F38" s="2">
        <v>0.1947836</v>
      </c>
      <c r="G38" s="2">
        <v>0.18130080000000001</v>
      </c>
      <c r="H38" s="13">
        <v>0.39663749999999998</v>
      </c>
      <c r="I38" s="2">
        <v>0.2125282</v>
      </c>
      <c r="J38" s="2">
        <v>0.21611859999999999</v>
      </c>
      <c r="K38" s="2">
        <v>0.22819059999999999</v>
      </c>
      <c r="L38" s="2">
        <v>0.21356990000000001</v>
      </c>
      <c r="M38" s="2">
        <v>0.21429319999999999</v>
      </c>
      <c r="N38" s="13">
        <v>0.39454699999999998</v>
      </c>
      <c r="O38" s="6"/>
      <c r="P38" s="61">
        <f t="shared" si="60"/>
        <v>330073.04661129997</v>
      </c>
      <c r="Q38" s="61">
        <f t="shared" si="61"/>
        <v>229891.37557614798</v>
      </c>
      <c r="R38" s="61">
        <f t="shared" si="62"/>
        <v>203034.54863167598</v>
      </c>
      <c r="S38" s="61">
        <f t="shared" si="63"/>
        <v>208035.903056176</v>
      </c>
      <c r="T38" s="61">
        <f t="shared" si="64"/>
        <v>193876.89803052801</v>
      </c>
      <c r="U38" s="71">
        <f t="shared" si="65"/>
        <v>420013.41399949993</v>
      </c>
      <c r="V38" s="61">
        <f t="shared" si="66"/>
        <v>226670.45081911198</v>
      </c>
      <c r="W38" s="61">
        <f t="shared" si="67"/>
        <v>230440.92072477599</v>
      </c>
      <c r="X38" s="61">
        <f t="shared" si="68"/>
        <v>243118.36967229599</v>
      </c>
      <c r="Y38" s="61">
        <f t="shared" si="69"/>
        <v>227764.395365884</v>
      </c>
      <c r="Z38" s="61">
        <f t="shared" si="70"/>
        <v>228523.97114651199</v>
      </c>
      <c r="AA38" s="71">
        <f t="shared" si="71"/>
        <v>417818.06881851994</v>
      </c>
    </row>
    <row r="39" spans="1:44" x14ac:dyDescent="0.45">
      <c r="A39" s="6"/>
      <c r="B39" s="6" t="s">
        <v>5</v>
      </c>
      <c r="C39" s="1">
        <v>0.13135040000000001</v>
      </c>
      <c r="D39" s="1">
        <v>0.1192286</v>
      </c>
      <c r="E39" s="1">
        <v>0.14511769999999999</v>
      </c>
      <c r="F39" s="1">
        <v>0.13495860000000001</v>
      </c>
      <c r="G39" s="1">
        <v>0.14704999999999999</v>
      </c>
      <c r="H39" s="51">
        <v>9.0927759999999996E-2</v>
      </c>
      <c r="I39" s="1">
        <v>9.1158729999999993E-2</v>
      </c>
      <c r="J39" s="1">
        <v>0.10964599999999999</v>
      </c>
      <c r="K39" s="1">
        <v>0.1430477</v>
      </c>
      <c r="L39" s="1">
        <v>0.1295048</v>
      </c>
      <c r="M39" s="1">
        <v>0.15673010000000001</v>
      </c>
      <c r="N39" s="51">
        <v>0.1076841</v>
      </c>
      <c r="O39" s="6"/>
      <c r="P39" s="69">
        <f t="shared" si="60"/>
        <v>141421.32762726399</v>
      </c>
      <c r="Q39" s="69">
        <f t="shared" si="61"/>
        <v>128691.58105237599</v>
      </c>
      <c r="R39" s="69">
        <f t="shared" si="62"/>
        <v>155879.10122693199</v>
      </c>
      <c r="S39" s="69">
        <f t="shared" si="63"/>
        <v>145210.490259176</v>
      </c>
      <c r="T39" s="69">
        <f t="shared" si="64"/>
        <v>157908.31217799999</v>
      </c>
      <c r="U39" s="75">
        <f t="shared" si="65"/>
        <v>98971.364495721587</v>
      </c>
      <c r="V39" s="69">
        <f t="shared" si="66"/>
        <v>99213.91837108678</v>
      </c>
      <c r="W39" s="69">
        <f t="shared" si="67"/>
        <v>118628.38338135998</v>
      </c>
      <c r="X39" s="69">
        <f t="shared" si="68"/>
        <v>153705.28418573199</v>
      </c>
      <c r="Y39" s="69">
        <f t="shared" si="69"/>
        <v>139483.164955168</v>
      </c>
      <c r="Z39" s="69">
        <f t="shared" si="70"/>
        <v>168073.899782116</v>
      </c>
      <c r="AA39" s="75">
        <f t="shared" si="71"/>
        <v>116568.08789675598</v>
      </c>
      <c r="AJ39" s="6"/>
      <c r="AK39" s="6"/>
    </row>
    <row r="40" spans="1:44" x14ac:dyDescent="0.45">
      <c r="A40" s="6"/>
      <c r="B40" s="6" t="s">
        <v>6</v>
      </c>
      <c r="C40" s="1">
        <v>0.12755910000000001</v>
      </c>
      <c r="D40" s="1">
        <v>0.11739479999999999</v>
      </c>
      <c r="E40" s="1">
        <v>0.1448826</v>
      </c>
      <c r="F40" s="1">
        <v>0.14219419999999999</v>
      </c>
      <c r="G40" s="1">
        <v>0.1639661</v>
      </c>
      <c r="H40" s="51">
        <v>9.5174389999999998E-2</v>
      </c>
      <c r="I40" s="1">
        <v>9.4319990000000006E-2</v>
      </c>
      <c r="J40" s="1">
        <v>0.1162339</v>
      </c>
      <c r="K40" s="1">
        <v>0.14169290000000001</v>
      </c>
      <c r="L40" s="1">
        <v>0.1414492</v>
      </c>
      <c r="M40" s="1">
        <v>0.1682526</v>
      </c>
      <c r="N40" s="51">
        <v>0.11870559999999999</v>
      </c>
      <c r="O40" s="6"/>
      <c r="P40" s="69">
        <f t="shared" si="60"/>
        <v>137439.88195175602</v>
      </c>
      <c r="Q40" s="69">
        <f t="shared" si="61"/>
        <v>126765.81018756797</v>
      </c>
      <c r="R40" s="69">
        <f t="shared" si="62"/>
        <v>155632.21021901601</v>
      </c>
      <c r="S40" s="69">
        <f t="shared" si="63"/>
        <v>152808.97846367199</v>
      </c>
      <c r="T40" s="69">
        <f t="shared" si="64"/>
        <v>175672.80804787599</v>
      </c>
      <c r="U40" s="75">
        <f t="shared" si="65"/>
        <v>103430.97640957238</v>
      </c>
      <c r="V40" s="69">
        <f t="shared" si="66"/>
        <v>102533.72554966839</v>
      </c>
      <c r="W40" s="69">
        <f t="shared" si="67"/>
        <v>125546.68738412399</v>
      </c>
      <c r="X40" s="69">
        <f t="shared" si="68"/>
        <v>152282.53668456399</v>
      </c>
      <c r="Y40" s="69">
        <f t="shared" si="69"/>
        <v>152026.61435947201</v>
      </c>
      <c r="Z40" s="69">
        <f t="shared" si="70"/>
        <v>180174.28956821599</v>
      </c>
      <c r="AA40" s="75">
        <f t="shared" si="71"/>
        <v>128142.35094969597</v>
      </c>
      <c r="AJ40" s="6"/>
      <c r="AK40" s="6" t="s">
        <v>41</v>
      </c>
      <c r="AL40" t="s">
        <v>54</v>
      </c>
    </row>
    <row r="41" spans="1:44" x14ac:dyDescent="0.45">
      <c r="A41" s="6"/>
      <c r="B41" s="6" t="s">
        <v>7</v>
      </c>
      <c r="C41" s="1">
        <v>0.1426489</v>
      </c>
      <c r="D41" s="1">
        <v>0.13223409999999999</v>
      </c>
      <c r="E41" s="1">
        <v>0.1965499</v>
      </c>
      <c r="F41" s="1">
        <v>0.19383909999999999</v>
      </c>
      <c r="G41" s="1">
        <v>0.2021956</v>
      </c>
      <c r="H41" s="51">
        <v>9.655648E-2</v>
      </c>
      <c r="I41" s="1">
        <v>0.1032928</v>
      </c>
      <c r="J41" s="1">
        <v>0.12312090000000001</v>
      </c>
      <c r="K41" s="1">
        <v>0.16281680000000001</v>
      </c>
      <c r="L41" s="1">
        <v>0.17244300000000001</v>
      </c>
      <c r="M41" s="1">
        <v>0.20737510000000001</v>
      </c>
      <c r="N41" s="51">
        <v>0.1031724</v>
      </c>
      <c r="O41" s="6"/>
      <c r="P41" s="69">
        <f t="shared" si="60"/>
        <v>153286.48310552398</v>
      </c>
      <c r="Q41" s="69">
        <f t="shared" si="61"/>
        <v>142349.34797475598</v>
      </c>
      <c r="R41" s="69">
        <f t="shared" si="62"/>
        <v>209890.78858268398</v>
      </c>
      <c r="S41" s="69">
        <f t="shared" si="63"/>
        <v>207044.03339655598</v>
      </c>
      <c r="T41" s="69">
        <f t="shared" si="64"/>
        <v>215819.63827809598</v>
      </c>
      <c r="U41" s="75">
        <f t="shared" si="65"/>
        <v>104882.38259047679</v>
      </c>
      <c r="V41" s="69">
        <f t="shared" si="66"/>
        <v>111956.55032524798</v>
      </c>
      <c r="W41" s="69">
        <f t="shared" si="67"/>
        <v>132779.092197044</v>
      </c>
      <c r="X41" s="69">
        <f t="shared" si="68"/>
        <v>174465.86702108799</v>
      </c>
      <c r="Y41" s="69">
        <f t="shared" si="69"/>
        <v>184574.85136987999</v>
      </c>
      <c r="Z41" s="69">
        <f t="shared" si="70"/>
        <v>221258.906570316</v>
      </c>
      <c r="AA41" s="75">
        <f t="shared" si="71"/>
        <v>111830.11188478398</v>
      </c>
      <c r="AC41">
        <v>24</v>
      </c>
      <c r="AD41" s="102">
        <f>AD46</f>
        <v>0.1</v>
      </c>
      <c r="AE41" s="102">
        <f t="shared" ref="AE41:AI41" si="72">AE46</f>
        <v>1</v>
      </c>
      <c r="AF41" s="102">
        <f t="shared" si="72"/>
        <v>5</v>
      </c>
      <c r="AG41" s="102">
        <f t="shared" si="72"/>
        <v>10</v>
      </c>
      <c r="AH41" s="102">
        <f t="shared" si="72"/>
        <v>20</v>
      </c>
      <c r="AI41" s="102" t="str">
        <f t="shared" si="72"/>
        <v>Control</v>
      </c>
      <c r="AJ41" s="91"/>
      <c r="AK41" s="91"/>
      <c r="AL41" s="117">
        <f t="shared" ref="AL41:AQ41" si="73">AD41</f>
        <v>0.1</v>
      </c>
      <c r="AM41" s="117">
        <f t="shared" si="73"/>
        <v>1</v>
      </c>
      <c r="AN41" s="117">
        <f t="shared" si="73"/>
        <v>5</v>
      </c>
      <c r="AO41" s="117">
        <f t="shared" si="73"/>
        <v>10</v>
      </c>
      <c r="AP41" s="117">
        <f t="shared" si="73"/>
        <v>20</v>
      </c>
      <c r="AQ41" s="117" t="str">
        <f t="shared" si="73"/>
        <v>Control</v>
      </c>
      <c r="AR41" s="54"/>
    </row>
    <row r="42" spans="1:44" x14ac:dyDescent="0.45">
      <c r="A42" s="6"/>
      <c r="B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D42" s="112">
        <f>P4-P7</f>
        <v>7898.600974560788</v>
      </c>
      <c r="AE42" s="112">
        <f t="shared" ref="AE42:AI42" si="74">Q4-Q7</f>
        <v>33228.568233582395</v>
      </c>
      <c r="AF42" s="112">
        <f t="shared" si="74"/>
        <v>27494.154395744394</v>
      </c>
      <c r="AG42" s="112">
        <f t="shared" si="74"/>
        <v>28704.37190039159</v>
      </c>
      <c r="AH42" s="112">
        <f t="shared" si="74"/>
        <v>23028.693128792394</v>
      </c>
      <c r="AI42" s="107">
        <f t="shared" si="74"/>
        <v>22897.875549651217</v>
      </c>
      <c r="AJ42" s="91"/>
      <c r="AK42" s="91"/>
      <c r="AL42" s="91">
        <f t="shared" ref="AL42:AQ42" si="75">AD45</f>
        <v>21577.668503536119</v>
      </c>
      <c r="AM42" s="91">
        <f t="shared" si="75"/>
        <v>26478.523270624126</v>
      </c>
      <c r="AN42" s="91">
        <f t="shared" si="75"/>
        <v>25719.871624776937</v>
      </c>
      <c r="AO42" s="91">
        <f t="shared" si="75"/>
        <v>26316.603655394254</v>
      </c>
      <c r="AP42" s="91">
        <f t="shared" si="75"/>
        <v>21639.336997601862</v>
      </c>
      <c r="AQ42" s="6">
        <f t="shared" si="75"/>
        <v>25870.726126210935</v>
      </c>
    </row>
    <row r="43" spans="1:44" x14ac:dyDescent="0.45">
      <c r="A43" s="6" t="s">
        <v>20</v>
      </c>
      <c r="B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D43" s="112">
        <f t="shared" ref="AD43:AD44" si="76">P5-P8</f>
        <v>29949.328471571585</v>
      </c>
      <c r="AE43" s="112">
        <f t="shared" ref="AE43:AE44" si="77">Q5-Q8</f>
        <v>23463.876598296389</v>
      </c>
      <c r="AF43" s="112">
        <f t="shared" ref="AF43:AF44" si="78">R5-R8</f>
        <v>24563.428962942802</v>
      </c>
      <c r="AG43" s="112">
        <f t="shared" ref="AG43:AG44" si="79">S5-S8</f>
        <v>25119.758100984378</v>
      </c>
      <c r="AH43" s="112">
        <f t="shared" ref="AH43:AH44" si="80">T5-T8</f>
        <v>19509.503871253197</v>
      </c>
      <c r="AI43" s="107">
        <f t="shared" ref="AI43:AI44" si="81">U5-U8</f>
        <v>29985.569257123192</v>
      </c>
      <c r="AJ43" s="91"/>
      <c r="AK43" s="91"/>
      <c r="AL43" s="91">
        <f t="shared" ref="AL43:AQ43" si="82">AD50</f>
        <v>67066.372321407209</v>
      </c>
      <c r="AM43" s="91">
        <f t="shared" si="82"/>
        <v>54119.716611321201</v>
      </c>
      <c r="AN43" s="91">
        <f t="shared" si="82"/>
        <v>52932.01088991388</v>
      </c>
      <c r="AO43" s="91">
        <f t="shared" si="82"/>
        <v>56490.297349599881</v>
      </c>
      <c r="AP43" s="91">
        <f t="shared" si="82"/>
        <v>37218.44313845467</v>
      </c>
      <c r="AQ43" s="6">
        <f t="shared" si="82"/>
        <v>61304.892536125473</v>
      </c>
    </row>
    <row r="44" spans="1:44" x14ac:dyDescent="0.45">
      <c r="A44" s="6"/>
      <c r="B44" s="6" t="s">
        <v>0</v>
      </c>
      <c r="C44" s="6">
        <v>560</v>
      </c>
      <c r="D44" s="6" t="s">
        <v>1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D44" s="112">
        <f t="shared" si="76"/>
        <v>26885.076064475987</v>
      </c>
      <c r="AE44" s="112">
        <f t="shared" si="77"/>
        <v>22743.12497999359</v>
      </c>
      <c r="AF44" s="112">
        <f t="shared" si="78"/>
        <v>25102.031515643612</v>
      </c>
      <c r="AG44" s="112">
        <f t="shared" si="79"/>
        <v>25125.680964806787</v>
      </c>
      <c r="AH44" s="112">
        <f t="shared" si="80"/>
        <v>22379.813992759991</v>
      </c>
      <c r="AI44" s="107">
        <f t="shared" si="81"/>
        <v>24728.733571858393</v>
      </c>
      <c r="AJ44" s="91"/>
      <c r="AK44" s="91"/>
      <c r="AL44" s="91">
        <f t="shared" ref="AL44:AQ44" si="83">AD55</f>
        <v>132857.29162386802</v>
      </c>
      <c r="AM44" s="91">
        <f t="shared" si="83"/>
        <v>76943.951920882668</v>
      </c>
      <c r="AN44" s="91">
        <f t="shared" si="83"/>
        <v>58156.676883377331</v>
      </c>
      <c r="AO44" s="91">
        <f t="shared" si="83"/>
        <v>60261.533867070662</v>
      </c>
      <c r="AP44" s="91">
        <f t="shared" si="83"/>
        <v>42063.009696166671</v>
      </c>
      <c r="AQ44" s="6">
        <f t="shared" si="83"/>
        <v>137311.7892918296</v>
      </c>
    </row>
    <row r="45" spans="1:44" x14ac:dyDescent="0.45">
      <c r="A45" s="6"/>
      <c r="B45" s="6"/>
      <c r="C45" s="6">
        <v>0.1</v>
      </c>
      <c r="D45" s="6">
        <f>D3</f>
        <v>1</v>
      </c>
      <c r="E45" s="6">
        <f t="shared" ref="E45:N45" si="84">E35</f>
        <v>5</v>
      </c>
      <c r="F45" s="6">
        <f t="shared" si="84"/>
        <v>10</v>
      </c>
      <c r="G45" s="6">
        <f t="shared" si="84"/>
        <v>20</v>
      </c>
      <c r="H45" s="6" t="str">
        <f t="shared" si="84"/>
        <v>Control</v>
      </c>
      <c r="I45" s="6">
        <f t="shared" si="84"/>
        <v>0.1</v>
      </c>
      <c r="J45" s="6">
        <f t="shared" si="84"/>
        <v>1</v>
      </c>
      <c r="K45" s="6">
        <f t="shared" si="84"/>
        <v>5</v>
      </c>
      <c r="L45" s="6">
        <f t="shared" si="84"/>
        <v>10</v>
      </c>
      <c r="M45" s="6">
        <f t="shared" si="84"/>
        <v>20</v>
      </c>
      <c r="N45" s="6" t="str">
        <f t="shared" si="84"/>
        <v>Control</v>
      </c>
      <c r="O45" s="6"/>
      <c r="P45" s="6">
        <v>0.1</v>
      </c>
      <c r="Q45" s="6">
        <f>D35</f>
        <v>1</v>
      </c>
      <c r="R45" s="6">
        <f t="shared" ref="R45:AA45" si="85">E35</f>
        <v>5</v>
      </c>
      <c r="S45" s="6">
        <f t="shared" si="85"/>
        <v>10</v>
      </c>
      <c r="T45" s="6">
        <f t="shared" si="85"/>
        <v>20</v>
      </c>
      <c r="U45" s="6" t="str">
        <f t="shared" si="85"/>
        <v>Control</v>
      </c>
      <c r="V45" s="6">
        <f t="shared" si="85"/>
        <v>0.1</v>
      </c>
      <c r="W45" s="6">
        <f t="shared" si="85"/>
        <v>1</v>
      </c>
      <c r="X45" s="6">
        <f t="shared" si="85"/>
        <v>5</v>
      </c>
      <c r="Y45" s="6">
        <f t="shared" si="85"/>
        <v>10</v>
      </c>
      <c r="Z45" s="6">
        <f t="shared" si="85"/>
        <v>20</v>
      </c>
      <c r="AA45" s="6" t="str">
        <f t="shared" si="85"/>
        <v>Control</v>
      </c>
      <c r="AC45" s="6"/>
      <c r="AD45" s="102">
        <f>AVERAGE(AD42:AD44)</f>
        <v>21577.668503536119</v>
      </c>
      <c r="AE45" s="102">
        <f t="shared" ref="AE45:AI45" si="86">AVERAGE(AE42:AE44)</f>
        <v>26478.523270624126</v>
      </c>
      <c r="AF45" s="102">
        <f t="shared" si="86"/>
        <v>25719.871624776937</v>
      </c>
      <c r="AG45" s="102">
        <f t="shared" si="86"/>
        <v>26316.603655394254</v>
      </c>
      <c r="AH45" s="102">
        <f t="shared" si="86"/>
        <v>21639.336997601862</v>
      </c>
      <c r="AI45" s="102">
        <f t="shared" si="86"/>
        <v>25870.726126210935</v>
      </c>
      <c r="AJ45" s="91"/>
      <c r="AK45" s="91"/>
      <c r="AL45" s="91">
        <f>AD60</f>
        <v>205331.09159368393</v>
      </c>
      <c r="AM45" s="91">
        <f t="shared" ref="AM45:AP45" si="87">AE60</f>
        <v>99481.358897853352</v>
      </c>
      <c r="AN45" s="91">
        <f t="shared" si="87"/>
        <v>52418.850047769309</v>
      </c>
      <c r="AO45" s="91">
        <f t="shared" si="87"/>
        <v>65043.616311762649</v>
      </c>
      <c r="AP45" s="91">
        <f t="shared" si="87"/>
        <v>33955.582265229343</v>
      </c>
      <c r="AQ45" s="6">
        <f>AI60</f>
        <v>321832.27225412568</v>
      </c>
    </row>
    <row r="46" spans="1:44" x14ac:dyDescent="0.45">
      <c r="A46" s="6"/>
      <c r="B46" s="6" t="s">
        <v>2</v>
      </c>
      <c r="C46">
        <v>0.40095989999999998</v>
      </c>
      <c r="D46">
        <v>0.2541061</v>
      </c>
      <c r="E46">
        <v>0.27568100000000001</v>
      </c>
      <c r="F46">
        <v>0.28751090000000001</v>
      </c>
      <c r="G46">
        <v>0.2666847</v>
      </c>
      <c r="H46">
        <v>0.65589339999999996</v>
      </c>
      <c r="I46">
        <v>0.35348740000000001</v>
      </c>
      <c r="J46">
        <v>0.2614746</v>
      </c>
      <c r="K46">
        <v>0.2575771</v>
      </c>
      <c r="L46">
        <v>0.26669779999999998</v>
      </c>
      <c r="M46">
        <v>0.28519850000000002</v>
      </c>
      <c r="N46">
        <v>0.70677350000000005</v>
      </c>
      <c r="O46" s="6"/>
      <c r="P46" s="63">
        <f>1050153.16*(C46)+3483.29</f>
        <v>424552.59601828392</v>
      </c>
      <c r="Q46" s="63">
        <f t="shared" ref="Q46:AA46" si="88">1050153.16*(D46)+3483.29</f>
        <v>270333.61389027594</v>
      </c>
      <c r="R46" s="63">
        <f t="shared" si="88"/>
        <v>292990.56330195995</v>
      </c>
      <c r="S46" s="63">
        <f t="shared" si="88"/>
        <v>305413.77016944397</v>
      </c>
      <c r="T46" s="63">
        <f t="shared" si="88"/>
        <v>283543.07042865193</v>
      </c>
      <c r="U46" s="63">
        <f t="shared" si="88"/>
        <v>692271.81663314393</v>
      </c>
      <c r="V46" s="63">
        <f t="shared" si="88"/>
        <v>374699.20013018395</v>
      </c>
      <c r="W46" s="63">
        <f t="shared" si="88"/>
        <v>278071.66744973598</v>
      </c>
      <c r="X46" s="63">
        <f t="shared" si="88"/>
        <v>273978.69550863595</v>
      </c>
      <c r="Y46" s="63">
        <f t="shared" si="88"/>
        <v>283556.82743504795</v>
      </c>
      <c r="Z46" s="63">
        <f t="shared" si="88"/>
        <v>302985.39600225998</v>
      </c>
      <c r="AA46" s="63">
        <f t="shared" si="88"/>
        <v>745703.71442926</v>
      </c>
      <c r="AC46">
        <v>48</v>
      </c>
      <c r="AD46" s="102">
        <f>P14</f>
        <v>0.1</v>
      </c>
      <c r="AE46" s="103">
        <f t="shared" ref="AE46:AI46" si="89">Q14</f>
        <v>1</v>
      </c>
      <c r="AF46" s="104">
        <f t="shared" si="89"/>
        <v>5</v>
      </c>
      <c r="AG46" s="105">
        <f t="shared" si="89"/>
        <v>10</v>
      </c>
      <c r="AH46" s="106">
        <f t="shared" si="89"/>
        <v>20</v>
      </c>
      <c r="AI46" s="107" t="str">
        <f t="shared" si="89"/>
        <v>Control</v>
      </c>
      <c r="AJ46" s="91"/>
      <c r="AK46" s="91"/>
      <c r="AL46" s="6">
        <f>AD65</f>
        <v>245408.3316745013</v>
      </c>
      <c r="AM46" s="6">
        <f t="shared" ref="AM46:AP46" si="90">AE65</f>
        <v>93439.372702003995</v>
      </c>
      <c r="AN46" s="6">
        <f t="shared" si="90"/>
        <v>36595.14223288931</v>
      </c>
      <c r="AO46" s="6">
        <f t="shared" si="90"/>
        <v>53875.027424530672</v>
      </c>
      <c r="AP46" s="6">
        <f t="shared" si="90"/>
        <v>30113.631934474659</v>
      </c>
      <c r="AQ46" s="6">
        <f>AI65</f>
        <v>564054.6562728401</v>
      </c>
    </row>
    <row r="47" spans="1:44" x14ac:dyDescent="0.45">
      <c r="A47" s="6"/>
      <c r="B47" s="6" t="s">
        <v>3</v>
      </c>
      <c r="C47">
        <v>0.40192070000000002</v>
      </c>
      <c r="D47">
        <v>0.2309882</v>
      </c>
      <c r="E47">
        <v>0.20415050000000001</v>
      </c>
      <c r="F47">
        <v>0.2097252</v>
      </c>
      <c r="G47">
        <v>0.2054571</v>
      </c>
      <c r="H47">
        <v>0.55003979999999997</v>
      </c>
      <c r="I47">
        <v>0.313305</v>
      </c>
      <c r="J47">
        <v>0.2297681</v>
      </c>
      <c r="K47">
        <v>0.2347561</v>
      </c>
      <c r="L47">
        <v>0.23232610000000001</v>
      </c>
      <c r="M47">
        <v>0.2305565</v>
      </c>
      <c r="N47">
        <v>0.64772929999999995</v>
      </c>
      <c r="O47" s="6"/>
      <c r="P47" s="63">
        <f t="shared" ref="P47:P51" si="91">1050153.16*(C47)+3483.29</f>
        <v>425561.58317441196</v>
      </c>
      <c r="Q47" s="63">
        <f t="shared" ref="Q47:Q51" si="92">1050153.16*(D47)+3483.29</f>
        <v>246056.27815271198</v>
      </c>
      <c r="R47" s="63">
        <f t="shared" ref="R47:R51" si="93">1050153.16*(E47)+3483.29</f>
        <v>217872.58269057999</v>
      </c>
      <c r="S47" s="63">
        <f t="shared" ref="S47:S51" si="94">1050153.16*(F47)+3483.29</f>
        <v>223726.87151163199</v>
      </c>
      <c r="T47" s="63">
        <f t="shared" ref="T47:T51" si="95">1050153.16*(G47)+3483.29</f>
        <v>219244.71280943599</v>
      </c>
      <c r="U47" s="63">
        <f t="shared" ref="U47:U51" si="96">1050153.16*(H47)+3483.29</f>
        <v>581109.32409576792</v>
      </c>
      <c r="V47" s="63">
        <f t="shared" ref="V47:V51" si="97">1050153.16*(I47)+3483.29</f>
        <v>332501.52579379996</v>
      </c>
      <c r="W47" s="63">
        <f t="shared" ref="W47:W51" si="98">1050153.16*(J47)+3483.29</f>
        <v>244774.98628219598</v>
      </c>
      <c r="X47" s="63">
        <f t="shared" ref="X47:X51" si="99">1050153.16*(K47)+3483.29</f>
        <v>250013.15024427598</v>
      </c>
      <c r="Y47" s="63">
        <f t="shared" ref="Y47:Y51" si="100">1050153.16*(L47)+3483.29</f>
        <v>247461.27806547598</v>
      </c>
      <c r="Z47" s="63">
        <f t="shared" ref="Z47:Z51" si="101">1050153.16*(M47)+3483.29</f>
        <v>245602.92703353998</v>
      </c>
      <c r="AA47" s="63">
        <f t="shared" ref="AA47:AA51" si="102">1050153.16*(N47)+3483.29</f>
        <v>683698.26121958788</v>
      </c>
      <c r="AD47" s="112">
        <f>P15-P18</f>
        <v>66428.866344097594</v>
      </c>
      <c r="AE47" s="112">
        <f t="shared" ref="AE47:AI47" si="103">Q15-Q18</f>
        <v>70988.31631886962</v>
      </c>
      <c r="AF47" s="112">
        <f t="shared" si="103"/>
        <v>74266.306398620014</v>
      </c>
      <c r="AG47" s="112">
        <f t="shared" si="103"/>
        <v>79872.622554001224</v>
      </c>
      <c r="AH47" s="112">
        <f t="shared" si="103"/>
        <v>58337.898313687998</v>
      </c>
      <c r="AI47" s="107">
        <f t="shared" si="103"/>
        <v>73336.080729492023</v>
      </c>
      <c r="AJ47" s="91"/>
      <c r="AK47" s="91"/>
      <c r="AL47" s="6"/>
      <c r="AM47" s="6"/>
      <c r="AN47" s="6"/>
      <c r="AO47" s="6"/>
      <c r="AP47" s="6"/>
      <c r="AQ47" s="6"/>
    </row>
    <row r="48" spans="1:44" x14ac:dyDescent="0.45">
      <c r="A48" s="6"/>
      <c r="B48" s="6" t="s">
        <v>4</v>
      </c>
      <c r="C48">
        <v>0.35357840000000001</v>
      </c>
      <c r="D48">
        <v>0.2401134</v>
      </c>
      <c r="E48">
        <v>0.2009251</v>
      </c>
      <c r="F48">
        <v>0.20595910000000001</v>
      </c>
      <c r="G48">
        <v>0.1945588</v>
      </c>
      <c r="H48">
        <v>0.67823540000000004</v>
      </c>
      <c r="I48">
        <v>0.25165409999999999</v>
      </c>
      <c r="J48">
        <v>0.2423458</v>
      </c>
      <c r="K48">
        <v>0.23956189999999999</v>
      </c>
      <c r="L48">
        <v>0.22391649999999999</v>
      </c>
      <c r="M48">
        <v>0.22685949999999999</v>
      </c>
      <c r="N48">
        <v>0.57605680000000004</v>
      </c>
      <c r="O48" s="6"/>
      <c r="P48" s="63">
        <f t="shared" si="91"/>
        <v>374794.76406774396</v>
      </c>
      <c r="Q48" s="63">
        <f t="shared" si="92"/>
        <v>255639.13576834399</v>
      </c>
      <c r="R48" s="63">
        <f t="shared" si="93"/>
        <v>214485.41868831599</v>
      </c>
      <c r="S48" s="63">
        <f t="shared" si="94"/>
        <v>219771.88969575599</v>
      </c>
      <c r="T48" s="63">
        <f t="shared" si="95"/>
        <v>207799.828625808</v>
      </c>
      <c r="U48" s="63">
        <f t="shared" si="96"/>
        <v>715734.33853386401</v>
      </c>
      <c r="V48" s="63">
        <f t="shared" si="97"/>
        <v>267758.63834195596</v>
      </c>
      <c r="W48" s="63">
        <f t="shared" si="98"/>
        <v>257983.49768272799</v>
      </c>
      <c r="X48" s="63">
        <f t="shared" si="99"/>
        <v>255059.97630060397</v>
      </c>
      <c r="Y48" s="63">
        <f t="shared" si="100"/>
        <v>238629.91005113997</v>
      </c>
      <c r="Z48" s="63">
        <f t="shared" si="101"/>
        <v>241720.51080101999</v>
      </c>
      <c r="AA48" s="63">
        <f t="shared" si="102"/>
        <v>608431.15885948797</v>
      </c>
      <c r="AD48" s="112">
        <f t="shared" ref="AD48:AD49" si="104">P16-P19</f>
        <v>79650.084597865614</v>
      </c>
      <c r="AE48" s="112">
        <f t="shared" ref="AE48:AE49" si="105">Q16-Q19</f>
        <v>43634.4203791748</v>
      </c>
      <c r="AF48" s="112">
        <f t="shared" ref="AF48:AF49" si="106">R16-R19</f>
        <v>49655.400011313599</v>
      </c>
      <c r="AG48" s="112">
        <f t="shared" ref="AG48:AG49" si="107">S16-S19</f>
        <v>55359.1808814744</v>
      </c>
      <c r="AH48" s="112">
        <f t="shared" ref="AH48:AH49" si="108">T16-T19</f>
        <v>30601.778128348</v>
      </c>
      <c r="AI48" s="107">
        <f t="shared" ref="AI48:AI49" si="109">U16-U19</f>
        <v>61395.860303355206</v>
      </c>
      <c r="AJ48" s="91"/>
      <c r="AK48" s="91"/>
      <c r="AL48" s="6" t="s">
        <v>55</v>
      </c>
      <c r="AM48" s="6"/>
      <c r="AN48" s="6"/>
      <c r="AO48" s="6"/>
      <c r="AP48" s="6"/>
      <c r="AQ48" s="6"/>
    </row>
    <row r="49" spans="1:43" x14ac:dyDescent="0.45">
      <c r="A49" s="6"/>
      <c r="B49" s="6" t="s">
        <v>5</v>
      </c>
      <c r="C49">
        <v>0.14455589999999999</v>
      </c>
      <c r="D49">
        <v>0.13368340000000001</v>
      </c>
      <c r="E49">
        <v>0.16489529999999999</v>
      </c>
      <c r="F49">
        <v>0.1517868</v>
      </c>
      <c r="G49">
        <v>0.1598918</v>
      </c>
      <c r="H49">
        <v>9.1864769999999998E-2</v>
      </c>
      <c r="I49">
        <v>9.0384190000000003E-2</v>
      </c>
      <c r="J49">
        <v>0.11480360000000001</v>
      </c>
      <c r="K49">
        <v>0.15459529999999999</v>
      </c>
      <c r="L49">
        <v>0.14090639999999999</v>
      </c>
      <c r="M49">
        <v>0.1695248</v>
      </c>
      <c r="N49">
        <v>0.1188776</v>
      </c>
      <c r="O49" s="6"/>
      <c r="P49" s="63">
        <f t="shared" si="91"/>
        <v>155289.12518164399</v>
      </c>
      <c r="Q49" s="63">
        <f t="shared" si="92"/>
        <v>143871.33494954399</v>
      </c>
      <c r="R49" s="63">
        <f t="shared" si="93"/>
        <v>176648.61036414799</v>
      </c>
      <c r="S49" s="63">
        <f t="shared" si="94"/>
        <v>162882.67766628799</v>
      </c>
      <c r="T49" s="63">
        <f t="shared" si="95"/>
        <v>171394.16902808798</v>
      </c>
      <c r="U49" s="63">
        <f t="shared" si="96"/>
        <v>99955.368508173182</v>
      </c>
      <c r="V49" s="63">
        <f t="shared" si="97"/>
        <v>98400.532742540396</v>
      </c>
      <c r="W49" s="63">
        <f t="shared" si="98"/>
        <v>124044.653319376</v>
      </c>
      <c r="X49" s="63">
        <f t="shared" si="99"/>
        <v>165832.03281614798</v>
      </c>
      <c r="Y49" s="63">
        <f t="shared" si="100"/>
        <v>151456.59122422399</v>
      </c>
      <c r="Z49" s="63">
        <f t="shared" si="101"/>
        <v>181510.29441836799</v>
      </c>
      <c r="AA49" s="63">
        <f t="shared" si="102"/>
        <v>128322.97729321598</v>
      </c>
      <c r="AD49" s="112">
        <f t="shared" si="104"/>
        <v>55120.166022258418</v>
      </c>
      <c r="AE49" s="112">
        <f t="shared" si="105"/>
        <v>47736.413135919196</v>
      </c>
      <c r="AF49" s="112">
        <f t="shared" si="106"/>
        <v>34874.326259808018</v>
      </c>
      <c r="AG49" s="112">
        <f t="shared" si="107"/>
        <v>34239.088613324013</v>
      </c>
      <c r="AH49" s="112">
        <f t="shared" si="108"/>
        <v>22715.652973328019</v>
      </c>
      <c r="AI49" s="107">
        <f t="shared" si="109"/>
        <v>49182.736575529198</v>
      </c>
      <c r="AJ49" s="91"/>
      <c r="AK49" s="6"/>
      <c r="AL49" s="102">
        <f>AL41</f>
        <v>0.1</v>
      </c>
      <c r="AM49" s="102">
        <f t="shared" ref="AM49:AQ49" si="110">AM41</f>
        <v>1</v>
      </c>
      <c r="AN49" s="102">
        <f t="shared" si="110"/>
        <v>5</v>
      </c>
      <c r="AO49" s="102">
        <f t="shared" si="110"/>
        <v>10</v>
      </c>
      <c r="AP49" s="102">
        <f t="shared" si="110"/>
        <v>20</v>
      </c>
      <c r="AQ49" s="102" t="str">
        <f t="shared" si="110"/>
        <v>Control</v>
      </c>
    </row>
    <row r="50" spans="1:43" x14ac:dyDescent="0.45">
      <c r="A50" s="6"/>
      <c r="B50" s="6" t="s">
        <v>6</v>
      </c>
      <c r="C50">
        <v>0.14631749999999999</v>
      </c>
      <c r="D50">
        <v>0.13348779999999999</v>
      </c>
      <c r="E50">
        <v>0.17334930000000001</v>
      </c>
      <c r="F50">
        <v>0.1657959</v>
      </c>
      <c r="G50">
        <v>0.1827693</v>
      </c>
      <c r="H50">
        <v>8.4894399999999995E-2</v>
      </c>
      <c r="I50">
        <v>9.5368620000000001E-2</v>
      </c>
      <c r="J50">
        <v>0.1245401</v>
      </c>
      <c r="K50">
        <v>0.1564692</v>
      </c>
      <c r="L50">
        <v>0.15764120000000001</v>
      </c>
      <c r="M50">
        <v>0.18488489999999999</v>
      </c>
      <c r="N50">
        <v>9.7426219999999994E-2</v>
      </c>
      <c r="O50" s="6"/>
      <c r="P50" s="63">
        <f t="shared" si="91"/>
        <v>157139.07498829998</v>
      </c>
      <c r="Q50" s="63">
        <f t="shared" si="92"/>
        <v>143665.92499144797</v>
      </c>
      <c r="R50" s="63">
        <f t="shared" si="93"/>
        <v>185526.60517878801</v>
      </c>
      <c r="S50" s="63">
        <f t="shared" si="94"/>
        <v>177594.37830004399</v>
      </c>
      <c r="T50" s="63">
        <f t="shared" si="95"/>
        <v>195419.04794598799</v>
      </c>
      <c r="U50" s="63">
        <f t="shared" si="96"/>
        <v>92635.412426303985</v>
      </c>
      <c r="V50" s="63">
        <f t="shared" si="97"/>
        <v>103634.94765783919</v>
      </c>
      <c r="W50" s="63">
        <f t="shared" si="98"/>
        <v>134269.46956171599</v>
      </c>
      <c r="X50" s="63">
        <f t="shared" si="99"/>
        <v>167799.914822672</v>
      </c>
      <c r="Y50" s="63">
        <f t="shared" si="100"/>
        <v>169030.694326192</v>
      </c>
      <c r="Z50" s="63">
        <f t="shared" si="101"/>
        <v>197640.75197128399</v>
      </c>
      <c r="AA50" s="63">
        <f t="shared" si="102"/>
        <v>105795.74279985517</v>
      </c>
      <c r="AD50" s="102">
        <f>AVERAGE(AD47:AD49)</f>
        <v>67066.372321407209</v>
      </c>
      <c r="AE50" s="102">
        <f t="shared" ref="AE50:AI50" si="111">AVERAGE(AE47:AE49)</f>
        <v>54119.716611321201</v>
      </c>
      <c r="AF50" s="102">
        <f t="shared" si="111"/>
        <v>52932.01088991388</v>
      </c>
      <c r="AG50" s="102">
        <f t="shared" si="111"/>
        <v>56490.297349599881</v>
      </c>
      <c r="AH50" s="102">
        <f t="shared" si="111"/>
        <v>37218.44313845467</v>
      </c>
      <c r="AI50" s="102">
        <f t="shared" si="111"/>
        <v>61304.892536125473</v>
      </c>
      <c r="AJ50" s="91"/>
      <c r="AK50" s="6">
        <v>0</v>
      </c>
      <c r="AL50" s="91">
        <f t="shared" ref="AL50:AP54" si="112">$AQ42-AL42</f>
        <v>4293.0576226748162</v>
      </c>
      <c r="AM50" s="91">
        <f t="shared" si="112"/>
        <v>-607.79714441319084</v>
      </c>
      <c r="AN50" s="91">
        <f t="shared" si="112"/>
        <v>150.85450143399794</v>
      </c>
      <c r="AO50" s="91">
        <f t="shared" si="112"/>
        <v>-445.87752918331898</v>
      </c>
      <c r="AP50" s="91">
        <f t="shared" si="112"/>
        <v>4231.3891286090729</v>
      </c>
      <c r="AQ50" s="6"/>
    </row>
    <row r="51" spans="1:43" x14ac:dyDescent="0.45">
      <c r="A51" s="6"/>
      <c r="B51" s="6" t="s">
        <v>7</v>
      </c>
      <c r="C51">
        <v>0.16452120000000001</v>
      </c>
      <c r="D51">
        <v>0.19110579999999999</v>
      </c>
      <c r="E51">
        <v>0.23796970000000001</v>
      </c>
      <c r="F51">
        <v>0.2317063</v>
      </c>
      <c r="G51">
        <v>0.23801310000000001</v>
      </c>
      <c r="H51">
        <v>9.6059740000000005E-2</v>
      </c>
      <c r="I51">
        <v>9.7915870000000002E-2</v>
      </c>
      <c r="J51">
        <v>0.1175199</v>
      </c>
      <c r="K51">
        <v>0.1872615</v>
      </c>
      <c r="L51">
        <v>0.19747020000000001</v>
      </c>
      <c r="M51">
        <v>0.2346009</v>
      </c>
      <c r="N51">
        <v>9.8479880000000006E-2</v>
      </c>
      <c r="O51" s="6"/>
      <c r="P51" s="63">
        <f t="shared" si="91"/>
        <v>176255.748066992</v>
      </c>
      <c r="Q51" s="63">
        <f t="shared" si="92"/>
        <v>204173.64976432797</v>
      </c>
      <c r="R51" s="63">
        <f t="shared" si="93"/>
        <v>253387.922439252</v>
      </c>
      <c r="S51" s="63">
        <f t="shared" si="94"/>
        <v>246810.39313690798</v>
      </c>
      <c r="T51" s="63">
        <f t="shared" si="95"/>
        <v>253433.49908639598</v>
      </c>
      <c r="U51" s="63">
        <f t="shared" si="96"/>
        <v>104360.72950977839</v>
      </c>
      <c r="V51" s="63">
        <f t="shared" si="97"/>
        <v>106309.95029464918</v>
      </c>
      <c r="W51" s="63">
        <f t="shared" si="98"/>
        <v>126897.18434788399</v>
      </c>
      <c r="X51" s="63">
        <f t="shared" si="99"/>
        <v>200136.54597133998</v>
      </c>
      <c r="Y51" s="63">
        <f t="shared" si="100"/>
        <v>210857.244535832</v>
      </c>
      <c r="Z51" s="63">
        <f t="shared" si="101"/>
        <v>249850.166473844</v>
      </c>
      <c r="AA51" s="63">
        <f t="shared" si="102"/>
        <v>106902.24717842079</v>
      </c>
      <c r="AC51">
        <v>72</v>
      </c>
      <c r="AD51" s="102">
        <f>P25</f>
        <v>0.1</v>
      </c>
      <c r="AE51" s="103">
        <f t="shared" ref="AE51:AI51" si="113">Q25</f>
        <v>1</v>
      </c>
      <c r="AF51" s="104">
        <f t="shared" si="113"/>
        <v>5</v>
      </c>
      <c r="AG51" s="105">
        <f t="shared" si="113"/>
        <v>10</v>
      </c>
      <c r="AH51" s="106">
        <f t="shared" si="113"/>
        <v>20</v>
      </c>
      <c r="AI51" s="107" t="str">
        <f t="shared" si="113"/>
        <v>Control</v>
      </c>
      <c r="AJ51" s="91"/>
      <c r="AK51" s="6">
        <v>24</v>
      </c>
      <c r="AL51" s="91">
        <f t="shared" si="112"/>
        <v>-5761.4797852817355</v>
      </c>
      <c r="AM51" s="91">
        <f t="shared" si="112"/>
        <v>7185.1759248042727</v>
      </c>
      <c r="AN51" s="91">
        <f t="shared" si="112"/>
        <v>8372.8816462115938</v>
      </c>
      <c r="AO51" s="91">
        <f t="shared" si="112"/>
        <v>4814.595186525592</v>
      </c>
      <c r="AP51" s="91">
        <f t="shared" si="112"/>
        <v>24086.449397670804</v>
      </c>
      <c r="AQ51" s="6"/>
    </row>
    <row r="52" spans="1:43" x14ac:dyDescent="0.4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D52" s="112">
        <f>P26-P29</f>
        <v>150941.97919222797</v>
      </c>
      <c r="AE52" s="112">
        <f t="shared" ref="AE52:AI52" si="114">Q26-Q29</f>
        <v>89206.415344675988</v>
      </c>
      <c r="AF52" s="112">
        <f t="shared" si="114"/>
        <v>99290.93112483999</v>
      </c>
      <c r="AG52" s="112">
        <f t="shared" si="114"/>
        <v>90230.209660359993</v>
      </c>
      <c r="AH52" s="110">
        <f t="shared" si="114"/>
        <v>88159.622674787999</v>
      </c>
      <c r="AI52" s="107">
        <f t="shared" si="114"/>
        <v>147389.14302744239</v>
      </c>
      <c r="AJ52" s="91"/>
      <c r="AK52" s="6">
        <v>48</v>
      </c>
      <c r="AL52">
        <f t="shared" si="112"/>
        <v>4454.4976679615793</v>
      </c>
      <c r="AM52">
        <f t="shared" si="112"/>
        <v>60367.837370946931</v>
      </c>
      <c r="AN52">
        <f t="shared" si="112"/>
        <v>79155.11240845226</v>
      </c>
      <c r="AO52">
        <f t="shared" si="112"/>
        <v>77050.255424758943</v>
      </c>
      <c r="AP52">
        <f t="shared" si="112"/>
        <v>95248.779595662927</v>
      </c>
    </row>
    <row r="53" spans="1:43" x14ac:dyDescent="0.4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D53" s="112">
        <f t="shared" ref="AD53:AD54" si="115">P27-P30</f>
        <v>139762.15366618399</v>
      </c>
      <c r="AE53" s="112">
        <f t="shared" ref="AE53:AE54" si="116">Q27-Q30</f>
        <v>68204.402297836015</v>
      </c>
      <c r="AF53" s="112">
        <f t="shared" ref="AF53:AF54" si="117">R27-R30</f>
        <v>53023.073170928023</v>
      </c>
      <c r="AG53" s="112">
        <f t="shared" ref="AG53:AG54" si="118">S27-S30</f>
        <v>62573.376038600007</v>
      </c>
      <c r="AH53" s="110">
        <f t="shared" ref="AH53:AH54" si="119">T27-T30</f>
        <v>30141.495998320024</v>
      </c>
      <c r="AI53" s="107">
        <f t="shared" ref="AI53:AI54" si="120">U27-U30</f>
        <v>128838.70203109078</v>
      </c>
      <c r="AJ53" s="91"/>
      <c r="AK53" s="6">
        <v>72</v>
      </c>
      <c r="AL53">
        <f t="shared" si="112"/>
        <v>116501.18066044175</v>
      </c>
      <c r="AM53">
        <f t="shared" si="112"/>
        <v>222350.91335627233</v>
      </c>
      <c r="AN53">
        <f t="shared" si="112"/>
        <v>269413.42220635636</v>
      </c>
      <c r="AO53">
        <f t="shared" si="112"/>
        <v>256788.65594236302</v>
      </c>
      <c r="AP53">
        <f t="shared" si="112"/>
        <v>287876.68998889637</v>
      </c>
    </row>
    <row r="54" spans="1:43" x14ac:dyDescent="0.4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D54" s="112">
        <f t="shared" si="115"/>
        <v>107867.74201319201</v>
      </c>
      <c r="AE54" s="112">
        <f t="shared" si="116"/>
        <v>73421.038120135985</v>
      </c>
      <c r="AF54" s="112">
        <f t="shared" si="117"/>
        <v>22156.026354363974</v>
      </c>
      <c r="AG54" s="112">
        <f t="shared" si="118"/>
        <v>27981.015902251995</v>
      </c>
      <c r="AH54" s="110">
        <f t="shared" si="119"/>
        <v>7887.9104153919907</v>
      </c>
      <c r="AI54" s="107">
        <f t="shared" si="120"/>
        <v>135707.52281695561</v>
      </c>
      <c r="AJ54" s="91"/>
      <c r="AK54" s="6">
        <v>96</v>
      </c>
      <c r="AL54">
        <f t="shared" si="112"/>
        <v>318646.3245983388</v>
      </c>
      <c r="AM54">
        <f t="shared" si="112"/>
        <v>470615.28357083612</v>
      </c>
      <c r="AN54">
        <f t="shared" si="112"/>
        <v>527459.51403995079</v>
      </c>
      <c r="AO54">
        <f t="shared" si="112"/>
        <v>510179.62884830945</v>
      </c>
      <c r="AP54">
        <f t="shared" si="112"/>
        <v>533941.02433836542</v>
      </c>
    </row>
    <row r="55" spans="1:43" x14ac:dyDescent="0.4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D55" s="102">
        <f>AVERAGE(AD52:AD54)</f>
        <v>132857.29162386802</v>
      </c>
      <c r="AE55" s="102">
        <f t="shared" ref="AE55:AI55" si="121">AVERAGE(AE52:AE54)</f>
        <v>76943.951920882668</v>
      </c>
      <c r="AF55" s="102">
        <f t="shared" si="121"/>
        <v>58156.676883377331</v>
      </c>
      <c r="AG55" s="102">
        <f t="shared" si="121"/>
        <v>60261.533867070662</v>
      </c>
      <c r="AH55" s="102">
        <f t="shared" si="121"/>
        <v>42063.009696166671</v>
      </c>
      <c r="AI55" s="102">
        <f t="shared" si="121"/>
        <v>137311.7892918296</v>
      </c>
      <c r="AJ55" s="91"/>
      <c r="AK55" s="6"/>
    </row>
    <row r="56" spans="1:43" x14ac:dyDescent="0.4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C56">
        <v>96</v>
      </c>
      <c r="AD56" s="102">
        <f>P35</f>
        <v>0.1</v>
      </c>
      <c r="AE56" s="103">
        <f t="shared" ref="AE56:AI56" si="122">Q35</f>
        <v>1</v>
      </c>
      <c r="AF56" s="104">
        <f t="shared" si="122"/>
        <v>5</v>
      </c>
      <c r="AG56" s="105">
        <f t="shared" si="122"/>
        <v>10</v>
      </c>
      <c r="AH56" s="106">
        <f t="shared" si="122"/>
        <v>20</v>
      </c>
      <c r="AI56" s="107" t="str">
        <f t="shared" si="122"/>
        <v>Control</v>
      </c>
      <c r="AJ56" s="91"/>
      <c r="AK56" s="6"/>
    </row>
    <row r="57" spans="1:43" x14ac:dyDescent="0.4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D57" s="110">
        <f>P36-P39</f>
        <v>219621.78582559593</v>
      </c>
      <c r="AE57" s="110">
        <f t="shared" ref="AE57:AI57" si="123">Q36-Q39</f>
        <v>114973.39333970001</v>
      </c>
      <c r="AF57" s="110">
        <f t="shared" si="123"/>
        <v>116732.29486738393</v>
      </c>
      <c r="AG57" s="110">
        <f t="shared" si="123"/>
        <v>136449.02546169993</v>
      </c>
      <c r="AH57" s="110">
        <f t="shared" si="123"/>
        <v>99327.161408860004</v>
      </c>
      <c r="AI57" s="107">
        <f t="shared" si="123"/>
        <v>358918.44860207837</v>
      </c>
      <c r="AJ57" s="91"/>
      <c r="AK57" s="6"/>
    </row>
    <row r="58" spans="1:43" x14ac:dyDescent="0.4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D58" s="110">
        <f t="shared" ref="AD58:AD59" si="124">P37-P40</f>
        <v>219584.9254496799</v>
      </c>
      <c r="AE58" s="110">
        <f t="shared" ref="AE58:AE59" si="125">Q37-Q40</f>
        <v>95928.655752468025</v>
      </c>
      <c r="AF58" s="110">
        <f t="shared" ref="AF58:AF59" si="126">R37-R40</f>
        <v>47380.495226931991</v>
      </c>
      <c r="AG58" s="110">
        <f t="shared" ref="AG58:AG59" si="127">S37-S40</f>
        <v>57689.953813967993</v>
      </c>
      <c r="AH58" s="110">
        <f t="shared" ref="AH58:AH59" si="128">T37-T40</f>
        <v>24482.325634395995</v>
      </c>
      <c r="AI58" s="107">
        <f t="shared" ref="AI58:AI59" si="129">U37-U40</f>
        <v>291447.33675127558</v>
      </c>
      <c r="AJ58" s="6"/>
      <c r="AK58" s="6"/>
    </row>
    <row r="59" spans="1:43" x14ac:dyDescent="0.4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D59" s="110">
        <f t="shared" si="124"/>
        <v>176786.56350577599</v>
      </c>
      <c r="AE59" s="110">
        <f t="shared" si="125"/>
        <v>87542.027601392008</v>
      </c>
      <c r="AF59" s="110">
        <f t="shared" si="126"/>
        <v>-6856.2399510079995</v>
      </c>
      <c r="AG59" s="110">
        <f t="shared" si="127"/>
        <v>991.86965962001705</v>
      </c>
      <c r="AH59" s="110">
        <f t="shared" si="128"/>
        <v>-21942.74024756797</v>
      </c>
      <c r="AI59" s="107">
        <f t="shared" si="129"/>
        <v>315131.03140902315</v>
      </c>
    </row>
    <row r="60" spans="1:43" x14ac:dyDescent="0.4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D60" s="102">
        <f>AVERAGE(AD57:AD59)</f>
        <v>205331.09159368393</v>
      </c>
      <c r="AE60" s="102">
        <f t="shared" ref="AE60:AI60" si="130">AVERAGE(AE57:AE59)</f>
        <v>99481.358897853352</v>
      </c>
      <c r="AF60" s="102">
        <f t="shared" si="130"/>
        <v>52418.850047769309</v>
      </c>
      <c r="AG60" s="102">
        <f t="shared" si="130"/>
        <v>65043.616311762649</v>
      </c>
      <c r="AH60" s="102">
        <f t="shared" si="130"/>
        <v>33955.582265229343</v>
      </c>
      <c r="AI60" s="102">
        <f t="shared" si="130"/>
        <v>321832.27225412568</v>
      </c>
    </row>
    <row r="61" spans="1:43" x14ac:dyDescent="0.4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C61">
        <v>120</v>
      </c>
      <c r="AD61" s="102">
        <f>P45</f>
        <v>0.1</v>
      </c>
      <c r="AE61" s="103">
        <f t="shared" ref="AE61:AI61" si="131">Q45</f>
        <v>1</v>
      </c>
      <c r="AF61" s="104">
        <f t="shared" si="131"/>
        <v>5</v>
      </c>
      <c r="AG61" s="105">
        <f t="shared" si="131"/>
        <v>10</v>
      </c>
      <c r="AH61" s="106">
        <f t="shared" si="131"/>
        <v>20</v>
      </c>
      <c r="AI61" s="107" t="str">
        <f t="shared" si="131"/>
        <v>Control</v>
      </c>
    </row>
    <row r="62" spans="1:43" x14ac:dyDescent="0.4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D62" s="110">
        <f>P46-P49</f>
        <v>269263.47083663993</v>
      </c>
      <c r="AE62" s="110">
        <f t="shared" ref="AE62:AI62" si="132">Q46-Q49</f>
        <v>126462.27894073195</v>
      </c>
      <c r="AF62" s="110">
        <f t="shared" si="132"/>
        <v>116341.95293781196</v>
      </c>
      <c r="AG62" s="110">
        <f t="shared" si="132"/>
        <v>142531.09250315599</v>
      </c>
      <c r="AH62" s="110">
        <f t="shared" si="132"/>
        <v>112148.90140056395</v>
      </c>
      <c r="AI62" s="107">
        <f t="shared" si="132"/>
        <v>592316.44812497078</v>
      </c>
    </row>
    <row r="63" spans="1:43" x14ac:dyDescent="0.4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D63" s="110">
        <f t="shared" ref="AD63:AD64" si="133">P47-P50</f>
        <v>268422.50818611198</v>
      </c>
      <c r="AE63" s="110">
        <f t="shared" ref="AE63:AE64" si="134">Q47-Q50</f>
        <v>102390.35316126401</v>
      </c>
      <c r="AF63" s="110">
        <f t="shared" ref="AF63:AF64" si="135">R47-R50</f>
        <v>32345.977511791978</v>
      </c>
      <c r="AG63" s="110">
        <f t="shared" ref="AG63:AG64" si="136">S47-S50</f>
        <v>46132.493211588007</v>
      </c>
      <c r="AH63" s="110">
        <f t="shared" ref="AH63:AH64" si="137">T47-T50</f>
        <v>23825.664863448008</v>
      </c>
      <c r="AI63" s="107">
        <f t="shared" ref="AI63:AI64" si="138">U47-U50</f>
        <v>488473.91166946397</v>
      </c>
    </row>
    <row r="64" spans="1:43" x14ac:dyDescent="0.4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D64" s="110">
        <f t="shared" si="133"/>
        <v>198539.01600075196</v>
      </c>
      <c r="AE64" s="110">
        <f t="shared" si="134"/>
        <v>51465.486004016013</v>
      </c>
      <c r="AF64" s="110">
        <f t="shared" si="135"/>
        <v>-38902.503750936012</v>
      </c>
      <c r="AG64" s="110">
        <f t="shared" si="136"/>
        <v>-27038.503441151988</v>
      </c>
      <c r="AH64" s="110">
        <f t="shared" si="137"/>
        <v>-45633.670460587979</v>
      </c>
      <c r="AI64" s="107">
        <f t="shared" si="138"/>
        <v>611373.60902408557</v>
      </c>
    </row>
    <row r="65" spans="1:35" x14ac:dyDescent="0.4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D65" s="83">
        <f>AVERAGE(AD62:AD64)</f>
        <v>245408.3316745013</v>
      </c>
      <c r="AE65" s="83">
        <f t="shared" ref="AE65:AI65" si="139">AVERAGE(AE62:AE64)</f>
        <v>93439.372702003995</v>
      </c>
      <c r="AF65" s="83">
        <f t="shared" si="139"/>
        <v>36595.14223288931</v>
      </c>
      <c r="AG65" s="83">
        <f t="shared" si="139"/>
        <v>53875.027424530672</v>
      </c>
      <c r="AH65" s="83">
        <f t="shared" si="139"/>
        <v>30113.631934474659</v>
      </c>
      <c r="AI65" s="83">
        <f t="shared" si="139"/>
        <v>564054.6562728401</v>
      </c>
    </row>
    <row r="66" spans="1:35" x14ac:dyDescent="0.4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D66" s="83"/>
      <c r="AE66" s="83"/>
      <c r="AF66" s="83"/>
      <c r="AG66" s="83"/>
      <c r="AH66" s="83"/>
      <c r="AI66" s="83"/>
    </row>
    <row r="67" spans="1:35" x14ac:dyDescent="0.4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35" x14ac:dyDescent="0.4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35" x14ac:dyDescent="0.4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35" x14ac:dyDescent="0.4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35" x14ac:dyDescent="0.4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35" x14ac:dyDescent="0.4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35" x14ac:dyDescent="0.4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35" x14ac:dyDescent="0.4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35" x14ac:dyDescent="0.4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35" x14ac:dyDescent="0.4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35" x14ac:dyDescent="0.4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35" x14ac:dyDescent="0.4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35" x14ac:dyDescent="0.4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35" x14ac:dyDescent="0.4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x14ac:dyDescent="0.4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x14ac:dyDescent="0.4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x14ac:dyDescent="0.4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x14ac:dyDescent="0.4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x14ac:dyDescent="0.4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x14ac:dyDescent="0.4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x14ac:dyDescent="0.4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x14ac:dyDescent="0.4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x14ac:dyDescent="0.4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x14ac:dyDescent="0.4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x14ac:dyDescent="0.4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x14ac:dyDescent="0.4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x14ac:dyDescent="0.4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x14ac:dyDescent="0.4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x14ac:dyDescent="0.4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x14ac:dyDescent="0.4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x14ac:dyDescent="0.4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x14ac:dyDescent="0.4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x14ac:dyDescent="0.4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x14ac:dyDescent="0.4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x14ac:dyDescent="0.4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x14ac:dyDescent="0.4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x14ac:dyDescent="0.4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x14ac:dyDescent="0.4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x14ac:dyDescent="0.4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x14ac:dyDescent="0.4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x14ac:dyDescent="0.4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x14ac:dyDescent="0.4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x14ac:dyDescent="0.4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x14ac:dyDescent="0.4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x14ac:dyDescent="0.4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x14ac:dyDescent="0.4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x14ac:dyDescent="0.4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x14ac:dyDescent="0.4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x14ac:dyDescent="0.4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x14ac:dyDescent="0.4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x14ac:dyDescent="0.4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x14ac:dyDescent="0.4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x14ac:dyDescent="0.4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x14ac:dyDescent="0.4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x14ac:dyDescent="0.4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x14ac:dyDescent="0.4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x14ac:dyDescent="0.4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x14ac:dyDescent="0.4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x14ac:dyDescent="0.4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x14ac:dyDescent="0.4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x14ac:dyDescent="0.4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Cu and Ca</vt:lpstr>
      <vt:lpstr>Fe</vt:lpstr>
      <vt:lpstr>Zn</vt:lpstr>
      <vt:lpstr>Co</vt:lpstr>
      <vt:lpstr>Mn</vt:lpstr>
      <vt:lpstr>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Cameron</cp:lastModifiedBy>
  <cp:lastPrinted>2015-10-08T10:20:30Z</cp:lastPrinted>
  <dcterms:created xsi:type="dcterms:W3CDTF">2015-09-08T20:35:33Z</dcterms:created>
  <dcterms:modified xsi:type="dcterms:W3CDTF">2018-03-22T13:29:28Z</dcterms:modified>
</cp:coreProperties>
</file>