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ron\Documents\MPs\MPS peerj\"/>
    </mc:Choice>
  </mc:AlternateContent>
  <bookViews>
    <workbookView xWindow="0" yWindow="0" windowWidth="17438" windowHeight="9285"/>
  </bookViews>
  <sheets>
    <sheet name="Ec50" sheetId="12" r:id="rId1"/>
    <sheet name="Average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1" l="1"/>
  <c r="D8" i="11" l="1"/>
  <c r="AN4" i="11" l="1"/>
  <c r="C5" i="11"/>
  <c r="D5" i="11"/>
  <c r="E5" i="11"/>
  <c r="F5" i="11"/>
  <c r="G5" i="11"/>
  <c r="H5" i="11"/>
  <c r="I5" i="11"/>
  <c r="J5" i="11"/>
  <c r="K5" i="11"/>
  <c r="L5" i="11"/>
  <c r="C6" i="11"/>
  <c r="D6" i="11"/>
  <c r="E6" i="11"/>
  <c r="F6" i="11"/>
  <c r="G6" i="11"/>
  <c r="H6" i="11"/>
  <c r="I6" i="11"/>
  <c r="J6" i="11"/>
  <c r="K6" i="11"/>
  <c r="L6" i="11"/>
  <c r="C7" i="11"/>
  <c r="D7" i="11"/>
  <c r="E7" i="11"/>
  <c r="F7" i="11"/>
  <c r="G7" i="11"/>
  <c r="H7" i="11"/>
  <c r="I7" i="11"/>
  <c r="J7" i="11"/>
  <c r="K7" i="11"/>
  <c r="L7" i="11"/>
  <c r="C8" i="11"/>
  <c r="E8" i="11"/>
  <c r="F8" i="11"/>
  <c r="G8" i="11"/>
  <c r="H8" i="11"/>
  <c r="I8" i="11"/>
  <c r="J8" i="11"/>
  <c r="K8" i="11"/>
  <c r="L8" i="11"/>
  <c r="C9" i="11"/>
  <c r="D9" i="11"/>
  <c r="E9" i="11"/>
  <c r="F9" i="11"/>
  <c r="G9" i="11"/>
  <c r="H9" i="11"/>
  <c r="I9" i="11"/>
  <c r="J9" i="11"/>
  <c r="K9" i="11"/>
  <c r="L9" i="11"/>
  <c r="D4" i="11"/>
  <c r="E4" i="11"/>
  <c r="F4" i="11"/>
  <c r="G4" i="11"/>
  <c r="H4" i="11"/>
  <c r="I4" i="11"/>
  <c r="J4" i="11"/>
  <c r="K4" i="11"/>
  <c r="L4" i="11"/>
  <c r="C54" i="12" l="1"/>
  <c r="D54" i="12"/>
  <c r="E54" i="12"/>
  <c r="F54" i="12"/>
  <c r="G54" i="12"/>
  <c r="H54" i="12"/>
  <c r="I54" i="12"/>
  <c r="J54" i="12"/>
  <c r="K54" i="12"/>
  <c r="B54" i="12"/>
  <c r="C31" i="12" l="1"/>
  <c r="AM8" i="11"/>
  <c r="AM4" i="11"/>
  <c r="AB7" i="11" l="1"/>
  <c r="AN8" i="11" s="1"/>
  <c r="AB5" i="11"/>
  <c r="AB3" i="11" l="1"/>
  <c r="A33" i="12" l="1"/>
  <c r="A37" i="12"/>
  <c r="A41" i="12"/>
  <c r="A45" i="12"/>
  <c r="A49" i="12"/>
  <c r="A29" i="12"/>
  <c r="B30" i="12"/>
  <c r="C30" i="12"/>
  <c r="D30" i="12"/>
  <c r="E30" i="12"/>
  <c r="F30" i="12"/>
  <c r="G30" i="12"/>
  <c r="H30" i="12"/>
  <c r="I30" i="12"/>
  <c r="J30" i="12"/>
  <c r="K30" i="12"/>
  <c r="B31" i="12"/>
  <c r="D31" i="12"/>
  <c r="E31" i="12"/>
  <c r="F31" i="12"/>
  <c r="G31" i="12"/>
  <c r="H31" i="12"/>
  <c r="I31" i="12"/>
  <c r="J31" i="12"/>
  <c r="K31" i="12"/>
  <c r="B32" i="12"/>
  <c r="C32" i="12"/>
  <c r="D32" i="12"/>
  <c r="E32" i="12"/>
  <c r="F32" i="12"/>
  <c r="G32" i="12"/>
  <c r="H32" i="12"/>
  <c r="I32" i="12"/>
  <c r="J32" i="12"/>
  <c r="K32" i="12"/>
  <c r="B33" i="12"/>
  <c r="C33" i="12"/>
  <c r="D33" i="12"/>
  <c r="E33" i="12"/>
  <c r="F33" i="12"/>
  <c r="G33" i="12"/>
  <c r="H33" i="12"/>
  <c r="I33" i="12"/>
  <c r="J33" i="12"/>
  <c r="K33" i="12"/>
  <c r="B34" i="12"/>
  <c r="C34" i="12"/>
  <c r="D34" i="12"/>
  <c r="E34" i="12"/>
  <c r="F34" i="12"/>
  <c r="G34" i="12"/>
  <c r="H34" i="12"/>
  <c r="I34" i="12"/>
  <c r="J34" i="12"/>
  <c r="K34" i="12"/>
  <c r="B35" i="12"/>
  <c r="C35" i="12"/>
  <c r="D35" i="12"/>
  <c r="E35" i="12"/>
  <c r="F35" i="12"/>
  <c r="G35" i="12"/>
  <c r="H35" i="12"/>
  <c r="I35" i="12"/>
  <c r="J35" i="12"/>
  <c r="K35" i="12"/>
  <c r="B36" i="12"/>
  <c r="C36" i="12"/>
  <c r="D36" i="12"/>
  <c r="E36" i="12"/>
  <c r="F36" i="12"/>
  <c r="G36" i="12"/>
  <c r="H36" i="12"/>
  <c r="I36" i="12"/>
  <c r="J36" i="12"/>
  <c r="K36" i="12"/>
  <c r="B37" i="12"/>
  <c r="C37" i="12"/>
  <c r="D37" i="12"/>
  <c r="E37" i="12"/>
  <c r="F37" i="12"/>
  <c r="G37" i="12"/>
  <c r="H37" i="12"/>
  <c r="I37" i="12"/>
  <c r="J37" i="12"/>
  <c r="K37" i="12"/>
  <c r="B38" i="12"/>
  <c r="C38" i="12"/>
  <c r="D38" i="12"/>
  <c r="E38" i="12"/>
  <c r="F38" i="12"/>
  <c r="G38" i="12"/>
  <c r="H38" i="12"/>
  <c r="I38" i="12"/>
  <c r="J38" i="12"/>
  <c r="K38" i="12"/>
  <c r="B39" i="12"/>
  <c r="C39" i="12"/>
  <c r="D39" i="12"/>
  <c r="E39" i="12"/>
  <c r="F39" i="12"/>
  <c r="G39" i="12"/>
  <c r="H39" i="12"/>
  <c r="I39" i="12"/>
  <c r="J39" i="12"/>
  <c r="K39" i="12"/>
  <c r="B40" i="12"/>
  <c r="C40" i="12"/>
  <c r="D40" i="12"/>
  <c r="E40" i="12"/>
  <c r="F40" i="12"/>
  <c r="G40" i="12"/>
  <c r="H40" i="12"/>
  <c r="I40" i="12"/>
  <c r="J40" i="12"/>
  <c r="K40" i="12"/>
  <c r="B41" i="12"/>
  <c r="C41" i="12"/>
  <c r="D41" i="12"/>
  <c r="E41" i="12"/>
  <c r="F41" i="12"/>
  <c r="G41" i="12"/>
  <c r="H41" i="12"/>
  <c r="I41" i="12"/>
  <c r="J41" i="12"/>
  <c r="K41" i="12"/>
  <c r="B42" i="12"/>
  <c r="C42" i="12"/>
  <c r="D42" i="12"/>
  <c r="E42" i="12"/>
  <c r="F42" i="12"/>
  <c r="G42" i="12"/>
  <c r="H42" i="12"/>
  <c r="I42" i="12"/>
  <c r="J42" i="12"/>
  <c r="K42" i="12"/>
  <c r="B43" i="12"/>
  <c r="C43" i="12"/>
  <c r="D43" i="12"/>
  <c r="E43" i="12"/>
  <c r="F43" i="12"/>
  <c r="G43" i="12"/>
  <c r="H43" i="12"/>
  <c r="I43" i="12"/>
  <c r="J43" i="12"/>
  <c r="K43" i="12"/>
  <c r="B44" i="12"/>
  <c r="C44" i="12"/>
  <c r="D44" i="12"/>
  <c r="E44" i="12"/>
  <c r="F44" i="12"/>
  <c r="G44" i="12"/>
  <c r="H44" i="12"/>
  <c r="I44" i="12"/>
  <c r="J44" i="12"/>
  <c r="K44" i="12"/>
  <c r="B45" i="12"/>
  <c r="C45" i="12"/>
  <c r="D45" i="12"/>
  <c r="E45" i="12"/>
  <c r="F45" i="12"/>
  <c r="G45" i="12"/>
  <c r="H45" i="12"/>
  <c r="I45" i="12"/>
  <c r="J45" i="12"/>
  <c r="K45" i="12"/>
  <c r="B46" i="12"/>
  <c r="C46" i="12"/>
  <c r="D46" i="12"/>
  <c r="E46" i="12"/>
  <c r="F46" i="12"/>
  <c r="G46" i="12"/>
  <c r="H46" i="12"/>
  <c r="I46" i="12"/>
  <c r="J46" i="12"/>
  <c r="K46" i="12"/>
  <c r="B47" i="12"/>
  <c r="C47" i="12"/>
  <c r="D47" i="12"/>
  <c r="E47" i="12"/>
  <c r="F47" i="12"/>
  <c r="G47" i="12"/>
  <c r="H47" i="12"/>
  <c r="I47" i="12"/>
  <c r="J47" i="12"/>
  <c r="K47" i="12"/>
  <c r="B48" i="12"/>
  <c r="C48" i="12"/>
  <c r="D48" i="12"/>
  <c r="E48" i="12"/>
  <c r="F48" i="12"/>
  <c r="G48" i="12"/>
  <c r="H48" i="12"/>
  <c r="I48" i="12"/>
  <c r="J48" i="12"/>
  <c r="K48" i="12"/>
  <c r="B49" i="12"/>
  <c r="C49" i="12"/>
  <c r="D49" i="12"/>
  <c r="E49" i="12"/>
  <c r="F49" i="12"/>
  <c r="G49" i="12"/>
  <c r="H49" i="12"/>
  <c r="I49" i="12"/>
  <c r="J49" i="12"/>
  <c r="K49" i="12"/>
  <c r="B50" i="12"/>
  <c r="C50" i="12"/>
  <c r="D50" i="12"/>
  <c r="E50" i="12"/>
  <c r="F50" i="12"/>
  <c r="G50" i="12"/>
  <c r="H50" i="12"/>
  <c r="I50" i="12"/>
  <c r="J50" i="12"/>
  <c r="K50" i="12"/>
  <c r="B51" i="12"/>
  <c r="C51" i="12"/>
  <c r="D51" i="12"/>
  <c r="E51" i="12"/>
  <c r="F51" i="12"/>
  <c r="G51" i="12"/>
  <c r="H51" i="12"/>
  <c r="I51" i="12"/>
  <c r="J51" i="12"/>
  <c r="K51" i="12"/>
  <c r="B52" i="12"/>
  <c r="C52" i="12"/>
  <c r="D52" i="12"/>
  <c r="E52" i="12"/>
  <c r="F52" i="12"/>
  <c r="G52" i="12"/>
  <c r="H52" i="12"/>
  <c r="I52" i="12"/>
  <c r="J52" i="12"/>
  <c r="K52" i="12"/>
  <c r="C29" i="12"/>
  <c r="D29" i="12"/>
  <c r="E29" i="12"/>
  <c r="F29" i="12"/>
  <c r="G29" i="12"/>
  <c r="H29" i="12"/>
  <c r="I29" i="12"/>
  <c r="J29" i="12"/>
  <c r="K29" i="12"/>
  <c r="B29" i="12"/>
  <c r="B55" i="12" l="1"/>
  <c r="B57" i="12"/>
  <c r="B56" i="12"/>
  <c r="H63" i="12"/>
  <c r="D63" i="12"/>
  <c r="B63" i="12"/>
  <c r="C55" i="12"/>
  <c r="Q4" i="11" s="1"/>
  <c r="AC4" i="11" s="1"/>
  <c r="AO9" i="11" s="1"/>
  <c r="H60" i="12"/>
  <c r="V9" i="11" s="1"/>
  <c r="AH9" i="11" s="1"/>
  <c r="AT5" i="11" s="1"/>
  <c r="D60" i="12"/>
  <c r="H58" i="12"/>
  <c r="V7" i="11" s="1"/>
  <c r="AH7" i="11" s="1"/>
  <c r="AT8" i="11" s="1"/>
  <c r="D58" i="12"/>
  <c r="R7" i="11" s="1"/>
  <c r="AD7" i="11" s="1"/>
  <c r="AP8" i="11" s="1"/>
  <c r="H57" i="12"/>
  <c r="V6" i="11" s="1"/>
  <c r="AH6" i="11" s="1"/>
  <c r="AT7" i="11" s="1"/>
  <c r="D57" i="12"/>
  <c r="I63" i="12"/>
  <c r="I60" i="12"/>
  <c r="W9" i="11" s="1"/>
  <c r="AI9" i="11" s="1"/>
  <c r="AU5" i="11" s="1"/>
  <c r="E60" i="12"/>
  <c r="S9" i="11" s="1"/>
  <c r="AE9" i="11" s="1"/>
  <c r="AQ5" i="11" s="1"/>
  <c r="I58" i="12"/>
  <c r="W7" i="11" s="1"/>
  <c r="AI7" i="11" s="1"/>
  <c r="AU8" i="11" s="1"/>
  <c r="E58" i="12"/>
  <c r="S7" i="11" s="1"/>
  <c r="AE7" i="11" s="1"/>
  <c r="AQ8" i="11" s="1"/>
  <c r="I57" i="12"/>
  <c r="W6" i="11" s="1"/>
  <c r="AI6" i="11" s="1"/>
  <c r="AU7" i="11" s="1"/>
  <c r="E57" i="12"/>
  <c r="K59" i="12"/>
  <c r="Y8" i="11" s="1"/>
  <c r="AK8" i="11" s="1"/>
  <c r="AW6" i="11" s="1"/>
  <c r="G59" i="12"/>
  <c r="U8" i="11" s="1"/>
  <c r="AG8" i="11" s="1"/>
  <c r="AS6" i="11" s="1"/>
  <c r="C59" i="12"/>
  <c r="Q8" i="11" s="1"/>
  <c r="AC8" i="11" s="1"/>
  <c r="AO6" i="11" s="1"/>
  <c r="K56" i="12"/>
  <c r="Y5" i="11" s="1"/>
  <c r="AK5" i="11" s="1"/>
  <c r="AW4" i="11" s="1"/>
  <c r="G56" i="12"/>
  <c r="U5" i="11" s="1"/>
  <c r="AG5" i="11" s="1"/>
  <c r="AS4" i="11" s="1"/>
  <c r="C56" i="12"/>
  <c r="Q5" i="11" s="1"/>
  <c r="AC5" i="11" s="1"/>
  <c r="AO4" i="11" s="1"/>
  <c r="J59" i="12"/>
  <c r="X8" i="11" s="1"/>
  <c r="AJ8" i="11" s="1"/>
  <c r="AV6" i="11" s="1"/>
  <c r="F59" i="12"/>
  <c r="T8" i="11" s="1"/>
  <c r="AF8" i="11" s="1"/>
  <c r="AR6" i="11" s="1"/>
  <c r="J56" i="12"/>
  <c r="X5" i="11" s="1"/>
  <c r="AJ5" i="11" s="1"/>
  <c r="AV4" i="11" s="1"/>
  <c r="F56" i="12"/>
  <c r="T5" i="11" s="1"/>
  <c r="AF5" i="11" s="1"/>
  <c r="AR4" i="11" s="1"/>
  <c r="I59" i="12"/>
  <c r="W8" i="11" s="1"/>
  <c r="AI8" i="11" s="1"/>
  <c r="AU6" i="11" s="1"/>
  <c r="E59" i="12"/>
  <c r="S8" i="11" s="1"/>
  <c r="AE8" i="11" s="1"/>
  <c r="AQ6" i="11" s="1"/>
  <c r="I56" i="12"/>
  <c r="W5" i="11" s="1"/>
  <c r="AI5" i="11" s="1"/>
  <c r="AU4" i="11" s="1"/>
  <c r="E56" i="12"/>
  <c r="S5" i="11" s="1"/>
  <c r="AE5" i="11" s="1"/>
  <c r="AQ4" i="11" s="1"/>
  <c r="H59" i="12"/>
  <c r="V8" i="11" s="1"/>
  <c r="AH8" i="11" s="1"/>
  <c r="AT6" i="11" s="1"/>
  <c r="D59" i="12"/>
  <c r="H56" i="12"/>
  <c r="V5" i="11" s="1"/>
  <c r="AH5" i="11" s="1"/>
  <c r="AT4" i="11" s="1"/>
  <c r="D56" i="12"/>
  <c r="R5" i="11" s="1"/>
  <c r="AD5" i="11" s="1"/>
  <c r="AP4" i="11" s="1"/>
  <c r="E63" i="12"/>
  <c r="J63" i="12"/>
  <c r="F63" i="12"/>
  <c r="E55" i="12"/>
  <c r="S4" i="11" s="1"/>
  <c r="AE4" i="11" s="1"/>
  <c r="AQ9" i="11" s="1"/>
  <c r="I55" i="12"/>
  <c r="W4" i="11" s="1"/>
  <c r="AI4" i="11" s="1"/>
  <c r="AU9" i="11" s="1"/>
  <c r="J60" i="12"/>
  <c r="X9" i="11" s="1"/>
  <c r="AJ9" i="11" s="1"/>
  <c r="AV5" i="11" s="1"/>
  <c r="F60" i="12"/>
  <c r="T9" i="11" s="1"/>
  <c r="AF9" i="11" s="1"/>
  <c r="AR5" i="11" s="1"/>
  <c r="B60" i="12"/>
  <c r="B59" i="12"/>
  <c r="J58" i="12"/>
  <c r="X7" i="11" s="1"/>
  <c r="AJ7" i="11" s="1"/>
  <c r="AV8" i="11" s="1"/>
  <c r="F58" i="12"/>
  <c r="T7" i="11" s="1"/>
  <c r="AF7" i="11" s="1"/>
  <c r="AR8" i="11" s="1"/>
  <c r="B58" i="12"/>
  <c r="J57" i="12"/>
  <c r="X6" i="11" s="1"/>
  <c r="AJ6" i="11" s="1"/>
  <c r="AV7" i="11" s="1"/>
  <c r="F57" i="12"/>
  <c r="T6" i="11" s="1"/>
  <c r="AF6" i="11" s="1"/>
  <c r="AR7" i="11" s="1"/>
  <c r="K68" i="12"/>
  <c r="K66" i="12"/>
  <c r="K65" i="12"/>
  <c r="C65" i="12"/>
  <c r="K64" i="12"/>
  <c r="K63" i="12"/>
  <c r="G63" i="12"/>
  <c r="J68" i="12"/>
  <c r="F68" i="12"/>
  <c r="B68" i="12"/>
  <c r="J67" i="12"/>
  <c r="F67" i="12"/>
  <c r="B67" i="12"/>
  <c r="J66" i="12"/>
  <c r="F66" i="12"/>
  <c r="B66" i="12"/>
  <c r="J65" i="12"/>
  <c r="F65" i="12"/>
  <c r="B65" i="12"/>
  <c r="J64" i="12"/>
  <c r="F64" i="12"/>
  <c r="B64" i="12"/>
  <c r="H55" i="12"/>
  <c r="V4" i="11" s="1"/>
  <c r="AH4" i="11" s="1"/>
  <c r="AT9" i="11" s="1"/>
  <c r="D55" i="12"/>
  <c r="R4" i="11" s="1"/>
  <c r="AD4" i="11" s="1"/>
  <c r="AP9" i="11" s="1"/>
  <c r="G68" i="12"/>
  <c r="K67" i="12"/>
  <c r="C67" i="12"/>
  <c r="C66" i="12"/>
  <c r="C64" i="12"/>
  <c r="K60" i="12"/>
  <c r="G60" i="12"/>
  <c r="U9" i="11" s="1"/>
  <c r="AG9" i="11" s="1"/>
  <c r="AS5" i="11" s="1"/>
  <c r="C60" i="12"/>
  <c r="Q9" i="11" s="1"/>
  <c r="AC9" i="11" s="1"/>
  <c r="AO5" i="11" s="1"/>
  <c r="I68" i="12"/>
  <c r="E68" i="12"/>
  <c r="I67" i="12"/>
  <c r="E67" i="12"/>
  <c r="K58" i="12"/>
  <c r="Y7" i="11" s="1"/>
  <c r="AK7" i="11" s="1"/>
  <c r="AW8" i="11" s="1"/>
  <c r="G58" i="12"/>
  <c r="U7" i="11" s="1"/>
  <c r="AG7" i="11" s="1"/>
  <c r="AS8" i="11" s="1"/>
  <c r="C58" i="12"/>
  <c r="Q7" i="11" s="1"/>
  <c r="AC7" i="11" s="1"/>
  <c r="AO8" i="11" s="1"/>
  <c r="I66" i="12"/>
  <c r="E66" i="12"/>
  <c r="K57" i="12"/>
  <c r="Y6" i="11" s="1"/>
  <c r="AK6" i="11" s="1"/>
  <c r="AW7" i="11" s="1"/>
  <c r="G57" i="12"/>
  <c r="U6" i="11" s="1"/>
  <c r="AG6" i="11" s="1"/>
  <c r="AS7" i="11" s="1"/>
  <c r="C57" i="12"/>
  <c r="Q6" i="11" s="1"/>
  <c r="AC6" i="11" s="1"/>
  <c r="AO7" i="11" s="1"/>
  <c r="I65" i="12"/>
  <c r="E65" i="12"/>
  <c r="I64" i="12"/>
  <c r="E64" i="12"/>
  <c r="K55" i="12"/>
  <c r="Y4" i="11" s="1"/>
  <c r="AK4" i="11" s="1"/>
  <c r="AW9" i="11" s="1"/>
  <c r="G55" i="12"/>
  <c r="U4" i="11" s="1"/>
  <c r="AG4" i="11" s="1"/>
  <c r="AS9" i="11" s="1"/>
  <c r="C68" i="12"/>
  <c r="G67" i="12"/>
  <c r="G66" i="12"/>
  <c r="G65" i="12"/>
  <c r="G64" i="12"/>
  <c r="H68" i="12"/>
  <c r="D68" i="12"/>
  <c r="H67" i="12"/>
  <c r="D67" i="12"/>
  <c r="H66" i="12"/>
  <c r="D66" i="12"/>
  <c r="H65" i="12"/>
  <c r="D65" i="12"/>
  <c r="H64" i="12"/>
  <c r="D64" i="12"/>
  <c r="J55" i="12"/>
  <c r="F55" i="12"/>
  <c r="T4" i="11" s="1"/>
  <c r="AF4" i="11" s="1"/>
  <c r="AR9" i="11" s="1"/>
  <c r="C63" i="12"/>
  <c r="AC3" i="11"/>
  <c r="AD3" i="11"/>
  <c r="AE3" i="11"/>
  <c r="AF3" i="11"/>
  <c r="AG3" i="11"/>
  <c r="AH3" i="11"/>
  <c r="AI3" i="11"/>
  <c r="AJ3" i="11"/>
  <c r="AK3" i="11"/>
  <c r="P6" i="11"/>
  <c r="AB6" i="11" s="1"/>
  <c r="AN7" i="11" s="1"/>
  <c r="R6" i="11"/>
  <c r="AD6" i="11" s="1"/>
  <c r="AP7" i="11" s="1"/>
  <c r="S6" i="11"/>
  <c r="AE6" i="11" s="1"/>
  <c r="AQ7" i="11" s="1"/>
  <c r="P8" i="11"/>
  <c r="AB8" i="11" s="1"/>
  <c r="AN6" i="11" s="1"/>
  <c r="R8" i="11"/>
  <c r="AD8" i="11" s="1"/>
  <c r="AP6" i="11" s="1"/>
  <c r="P9" i="11"/>
  <c r="AB9" i="11" s="1"/>
  <c r="AN5" i="11" s="1"/>
  <c r="R9" i="11"/>
  <c r="AD9" i="11" s="1"/>
  <c r="AP5" i="11" s="1"/>
  <c r="Y9" i="11"/>
  <c r="AK9" i="11" s="1"/>
  <c r="AW5" i="11" s="1"/>
  <c r="X4" i="11"/>
  <c r="AJ4" i="11" s="1"/>
  <c r="AV9" i="11" s="1"/>
  <c r="P4" i="11"/>
  <c r="AB4" i="11" s="1"/>
  <c r="AN9" i="11" s="1"/>
  <c r="AA4" i="11"/>
  <c r="AM9" i="11" s="1"/>
  <c r="AA6" i="11"/>
  <c r="AM7" i="11" s="1"/>
  <c r="AA8" i="11"/>
  <c r="AM6" i="11" s="1"/>
  <c r="AA9" i="11"/>
  <c r="AM5" i="11" s="1"/>
</calcChain>
</file>

<file path=xl/sharedStrings.xml><?xml version="1.0" encoding="utf-8"?>
<sst xmlns="http://schemas.openxmlformats.org/spreadsheetml/2006/main" count="47" uniqueCount="21">
  <si>
    <t>Cobalto</t>
  </si>
  <si>
    <t>Cobre</t>
  </si>
  <si>
    <t>Manganeso</t>
  </si>
  <si>
    <t>Calcio</t>
  </si>
  <si>
    <t>Hierro</t>
  </si>
  <si>
    <t>Niquel</t>
  </si>
  <si>
    <t>1050153,16*(1)+3483,29</t>
  </si>
  <si>
    <t>Cel/mL</t>
  </si>
  <si>
    <t>µg/L</t>
  </si>
  <si>
    <r>
      <t>Ca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</si>
  <si>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</si>
  <si>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Mn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</si>
  <si>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Ni</t>
    </r>
    <r>
      <rPr>
        <vertAlign val="superscript"/>
        <sz val="11"/>
        <color theme="1"/>
        <rFont val="Calibri"/>
        <family val="2"/>
        <scheme val="minor"/>
      </rPr>
      <t>2+</t>
    </r>
  </si>
  <si>
    <t>Día 3</t>
  </si>
  <si>
    <t>Cel*mL-1</t>
  </si>
  <si>
    <t>Fe3+</t>
  </si>
  <si>
    <t>Co2+</t>
  </si>
  <si>
    <t>LOGC</t>
  </si>
  <si>
    <t xml:space="preserve">7b, g m  </t>
  </si>
  <si>
    <t>DS</t>
  </si>
  <si>
    <t>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</si>
</sst>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/>
    <xf numFmtId="1" fontId="0" fillId="0" borderId="1" xfId="0" applyNumberFormat="1" applyBorder="1"/>
    <xf numFmtId="0" fontId="0" fillId="10" borderId="0" xfId="0" applyFill="1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11" borderId="0" xfId="0" applyFill="1"/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2" borderId="0" xfId="0" applyFill="1" applyBorder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8" borderId="0" xfId="0" applyFill="1" applyBorder="1"/>
    <xf numFmtId="0" fontId="0" fillId="0" borderId="1" xfId="0" applyFill="1" applyBorder="1"/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0" fontId="0" fillId="0" borderId="5" xfId="0" applyBorder="1"/>
    <xf numFmtId="0" fontId="0" fillId="0" borderId="6" xfId="0" applyBorder="1"/>
    <xf numFmtId="0" fontId="0" fillId="6" borderId="5" xfId="0" applyFill="1" applyBorder="1"/>
    <xf numFmtId="0" fontId="0" fillId="6" borderId="6" xfId="0" applyFill="1" applyBorder="1"/>
    <xf numFmtId="0" fontId="0" fillId="5" borderId="5" xfId="0" applyFill="1" applyBorder="1"/>
    <xf numFmtId="0" fontId="0" fillId="5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5" xfId="0" applyFill="1" applyBorder="1"/>
    <xf numFmtId="0" fontId="0" fillId="4" borderId="6" xfId="0" applyFill="1" applyBorder="1"/>
    <xf numFmtId="0" fontId="0" fillId="8" borderId="5" xfId="0" applyFill="1" applyBorder="1"/>
    <xf numFmtId="0" fontId="0" fillId="8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Average!$B$4</c:f>
              <c:strCache>
                <c:ptCount val="1"/>
                <c:pt idx="0">
                  <c:v>Calcio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Average!$C$4:$L$4</c:f>
              <c:numCache>
                <c:formatCode>0</c:formatCode>
                <c:ptCount val="10"/>
                <c:pt idx="0">
                  <c:v>203454.67442688544</c:v>
                </c:pt>
                <c:pt idx="1">
                  <c:v>148654.00000000003</c:v>
                </c:pt>
                <c:pt idx="2">
                  <c:v>168178.05506482997</c:v>
                </c:pt>
                <c:pt idx="3">
                  <c:v>152157.25341257598</c:v>
                </c:pt>
                <c:pt idx="4">
                  <c:v>146766.08104277801</c:v>
                </c:pt>
                <c:pt idx="5">
                  <c:v>144313.76797636255</c:v>
                </c:pt>
                <c:pt idx="6">
                  <c:v>128108.34830627503</c:v>
                </c:pt>
                <c:pt idx="7">
                  <c:v>117897.19401039</c:v>
                </c:pt>
                <c:pt idx="8">
                  <c:v>105728.13361685499</c:v>
                </c:pt>
                <c:pt idx="9">
                  <c:v>96086.186291115009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4F-4E5F-A825-BA01E9BCC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Resumen2!#REF!</c:f>
            </c:numRef>
          </c:xVal>
          <c:yVal>
            <c:numRef>
              <c:f>Average!$P$7:$Y$7</c:f>
              <c:numCache>
                <c:formatCode>General</c:formatCode>
                <c:ptCount val="10"/>
                <c:pt idx="0">
                  <c:v>0</c:v>
                </c:pt>
                <c:pt idx="1">
                  <c:v>4.1920787134446584</c:v>
                </c:pt>
                <c:pt idx="2">
                  <c:v>29.118400591685756</c:v>
                </c:pt>
                <c:pt idx="3">
                  <c:v>35.956733099715905</c:v>
                </c:pt>
                <c:pt idx="4">
                  <c:v>43.329036407253383</c:v>
                </c:pt>
                <c:pt idx="5">
                  <c:v>45.38811143711375</c:v>
                </c:pt>
                <c:pt idx="6">
                  <c:v>50.048778514613041</c:v>
                </c:pt>
                <c:pt idx="7">
                  <c:v>53.092446733647293</c:v>
                </c:pt>
                <c:pt idx="8">
                  <c:v>90.028495010225285</c:v>
                </c:pt>
                <c:pt idx="9">
                  <c:v>95.490611854394203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Resumen2!#REF!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85-4B15-822A-B08F4ADDF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Resumen2!#REF!</c:f>
            </c:numRef>
          </c:xVal>
          <c:yVal>
            <c:numRef>
              <c:f>Average!$P$8:$Y$8</c:f>
              <c:numCache>
                <c:formatCode>General</c:formatCode>
                <c:ptCount val="10"/>
                <c:pt idx="0">
                  <c:v>0</c:v>
                </c:pt>
                <c:pt idx="1">
                  <c:v>6.2830590736076033</c:v>
                </c:pt>
                <c:pt idx="2">
                  <c:v>10.813437072894516</c:v>
                </c:pt>
                <c:pt idx="3">
                  <c:v>45.636837391754106</c:v>
                </c:pt>
                <c:pt idx="4">
                  <c:v>59.861469063775125</c:v>
                </c:pt>
                <c:pt idx="5">
                  <c:v>69.821160016230536</c:v>
                </c:pt>
                <c:pt idx="6">
                  <c:v>77.432380638639529</c:v>
                </c:pt>
                <c:pt idx="7">
                  <c:v>78.359748382272983</c:v>
                </c:pt>
                <c:pt idx="8">
                  <c:v>85.597377888069417</c:v>
                </c:pt>
                <c:pt idx="9">
                  <c:v>96.13033230004163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Resumen2!#REF!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59-420B-8EE3-69A2C877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Resumen2!#REF!</c:f>
            </c:numRef>
          </c:xVal>
          <c:yVal>
            <c:numRef>
              <c:f>Average!$P$9:$Y$9</c:f>
              <c:numCache>
                <c:formatCode>General</c:formatCode>
                <c:ptCount val="10"/>
                <c:pt idx="0">
                  <c:v>0</c:v>
                </c:pt>
                <c:pt idx="1">
                  <c:v>14.025169578582009</c:v>
                </c:pt>
                <c:pt idx="2">
                  <c:v>30.900614708437729</c:v>
                </c:pt>
                <c:pt idx="3">
                  <c:v>42.556154550989937</c:v>
                </c:pt>
                <c:pt idx="4">
                  <c:v>75.985750267870586</c:v>
                </c:pt>
                <c:pt idx="5">
                  <c:v>87.892226653097069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Resumen2!#REF!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05-42A2-87EF-D44A5057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</a:t>
            </a:r>
            <a:r>
              <a:rPr lang="en-US" baseline="30000"/>
              <a:t>2+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Average!$O$4</c:f>
              <c:strCache>
                <c:ptCount val="1"/>
                <c:pt idx="0">
                  <c:v>Ca2+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Average!$AB$4:$AK$4</c:f>
              <c:numCache>
                <c:formatCode>General</c:formatCode>
                <c:ptCount val="10"/>
                <c:pt idx="0">
                  <c:v>0</c:v>
                </c:pt>
                <c:pt idx="1">
                  <c:v>26.935077594680124</c:v>
                </c:pt>
                <c:pt idx="2">
                  <c:v>17.338809964148879</c:v>
                </c:pt>
                <c:pt idx="3">
                  <c:v>25.213193630871316</c:v>
                </c:pt>
                <c:pt idx="4">
                  <c:v>27.863008576133424</c:v>
                </c:pt>
                <c:pt idx="5">
                  <c:v>29.068344886701567</c:v>
                </c:pt>
                <c:pt idx="6">
                  <c:v>37.033470148992457</c:v>
                </c:pt>
                <c:pt idx="7">
                  <c:v>42.052354244257891</c:v>
                </c:pt>
                <c:pt idx="8">
                  <c:v>48.03356869795094</c:v>
                </c:pt>
                <c:pt idx="9">
                  <c:v>52.772681894981453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3A-4BC9-BA8D-95730BED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30000"/>
              <a:t>2+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Average!$O$5</c:f>
              <c:strCache>
                <c:ptCount val="1"/>
                <c:pt idx="0">
                  <c:v>Co2+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Average!$AB$5:$AK$5</c:f>
              <c:numCache>
                <c:formatCode>General</c:formatCode>
                <c:ptCount val="10"/>
                <c:pt idx="0">
                  <c:v>0</c:v>
                </c:pt>
                <c:pt idx="1">
                  <c:v>31.592038166420437</c:v>
                </c:pt>
                <c:pt idx="2">
                  <c:v>50.830878004050213</c:v>
                </c:pt>
                <c:pt idx="3">
                  <c:v>73.529769564191568</c:v>
                </c:pt>
                <c:pt idx="4">
                  <c:v>77.931224747821148</c:v>
                </c:pt>
                <c:pt idx="5">
                  <c:v>87.030076282901732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09-4B93-956F-8A8047D9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</a:t>
            </a:r>
            <a:r>
              <a:rPr lang="en-US" baseline="30000"/>
              <a:t>2+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Average!$O$6</c:f>
              <c:strCache>
                <c:ptCount val="1"/>
                <c:pt idx="0">
                  <c:v>Cu2+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Average!$AB$6:$AK$6</c:f>
              <c:numCache>
                <c:formatCode>General</c:formatCode>
                <c:ptCount val="10"/>
                <c:pt idx="0">
                  <c:v>0</c:v>
                </c:pt>
                <c:pt idx="1">
                  <c:v>7.2414952566320352</c:v>
                </c:pt>
                <c:pt idx="2">
                  <c:v>18.91892402006215</c:v>
                </c:pt>
                <c:pt idx="3">
                  <c:v>44.940225949167832</c:v>
                </c:pt>
                <c:pt idx="4">
                  <c:v>52.156022208199076</c:v>
                </c:pt>
                <c:pt idx="5">
                  <c:v>58.692916943267889</c:v>
                </c:pt>
                <c:pt idx="6">
                  <c:v>60.042779617178844</c:v>
                </c:pt>
                <c:pt idx="7">
                  <c:v>73.073535897146243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08-49E9-9323-7489DF652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</a:t>
            </a:r>
            <a:r>
              <a:rPr lang="en-US" baseline="30000"/>
              <a:t>3+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Average!$O$7</c:f>
              <c:strCache>
                <c:ptCount val="1"/>
                <c:pt idx="0">
                  <c:v>Fe3+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Average!$AB$7:$AK$7</c:f>
              <c:numCache>
                <c:formatCode>General</c:formatCode>
                <c:ptCount val="10"/>
                <c:pt idx="0">
                  <c:v>0</c:v>
                </c:pt>
                <c:pt idx="1">
                  <c:v>4.1920787134446584</c:v>
                </c:pt>
                <c:pt idx="2">
                  <c:v>29.118400591685756</c:v>
                </c:pt>
                <c:pt idx="3">
                  <c:v>35.956733099715905</c:v>
                </c:pt>
                <c:pt idx="4">
                  <c:v>43.329036407253383</c:v>
                </c:pt>
                <c:pt idx="5">
                  <c:v>45.38811143711375</c:v>
                </c:pt>
                <c:pt idx="6">
                  <c:v>50.048778514613041</c:v>
                </c:pt>
                <c:pt idx="7">
                  <c:v>53.092446733647293</c:v>
                </c:pt>
                <c:pt idx="8">
                  <c:v>90.028495010225285</c:v>
                </c:pt>
                <c:pt idx="9">
                  <c:v>95.490611854394203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D5-476D-8A31-149938715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Mn</a:t>
            </a:r>
            <a:r>
              <a:rPr lang="en-US" baseline="30000"/>
              <a:t>2+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Average!$O$8</c:f>
              <c:strCache>
                <c:ptCount val="1"/>
                <c:pt idx="0">
                  <c:v>Mn2+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Average!$AB$8:$AK$8</c:f>
              <c:numCache>
                <c:formatCode>General</c:formatCode>
                <c:ptCount val="10"/>
                <c:pt idx="0">
                  <c:v>0</c:v>
                </c:pt>
                <c:pt idx="1">
                  <c:v>6.2830590736076033</c:v>
                </c:pt>
                <c:pt idx="2">
                  <c:v>10.813437072894516</c:v>
                </c:pt>
                <c:pt idx="3">
                  <c:v>45.636837391754106</c:v>
                </c:pt>
                <c:pt idx="4">
                  <c:v>59.861469063775125</c:v>
                </c:pt>
                <c:pt idx="5">
                  <c:v>69.821160016230536</c:v>
                </c:pt>
                <c:pt idx="6">
                  <c:v>77.432380638639529</c:v>
                </c:pt>
                <c:pt idx="7">
                  <c:v>78.359748382272983</c:v>
                </c:pt>
                <c:pt idx="8">
                  <c:v>85.597377888069417</c:v>
                </c:pt>
                <c:pt idx="9">
                  <c:v>96.13033230004163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8-4870-BF9D-9D082EE9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</a:t>
            </a:r>
            <a:r>
              <a:rPr lang="en-US" baseline="30000"/>
              <a:t>2+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Average!$O$9</c:f>
              <c:strCache>
                <c:ptCount val="1"/>
                <c:pt idx="0">
                  <c:v>Ni2+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Average!$AB$3:$AK$3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Average!$AB$9:$AK$9</c:f>
              <c:numCache>
                <c:formatCode>General</c:formatCode>
                <c:ptCount val="10"/>
                <c:pt idx="0">
                  <c:v>0</c:v>
                </c:pt>
                <c:pt idx="1">
                  <c:v>14.025169578582009</c:v>
                </c:pt>
                <c:pt idx="2">
                  <c:v>30.900614708437729</c:v>
                </c:pt>
                <c:pt idx="3">
                  <c:v>42.556154550989937</c:v>
                </c:pt>
                <c:pt idx="4">
                  <c:v>75.985750267870586</c:v>
                </c:pt>
                <c:pt idx="5">
                  <c:v>87.892226653097069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0C-4EE2-A676-AB3A92486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Inhibition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1656377211862"/>
          <c:y val="6.7379535986279909E-2"/>
          <c:w val="0.82496062992125985"/>
          <c:h val="0.76259988334791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Average!$AM$4</c:f>
              <c:strCache>
                <c:ptCount val="1"/>
                <c:pt idx="0">
                  <c:v>Co2+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Average!$AN$4:$AW$4</c:f>
              <c:numCache>
                <c:formatCode>General</c:formatCode>
                <c:ptCount val="10"/>
                <c:pt idx="0">
                  <c:v>0</c:v>
                </c:pt>
                <c:pt idx="1">
                  <c:v>31.592038166420437</c:v>
                </c:pt>
                <c:pt idx="2">
                  <c:v>50.830878004050213</c:v>
                </c:pt>
                <c:pt idx="3">
                  <c:v>73.529769564191568</c:v>
                </c:pt>
                <c:pt idx="4">
                  <c:v>77.931224747821148</c:v>
                </c:pt>
                <c:pt idx="5">
                  <c:v>87.030076282901732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3-40C4-A25D-7D94EC20ECC1}"/>
            </c:ext>
          </c:extLst>
        </c:ser>
        <c:ser>
          <c:idx val="1"/>
          <c:order val="1"/>
          <c:tx>
            <c:strRef>
              <c:f>Average!$AM$5</c:f>
              <c:strCache>
                <c:ptCount val="1"/>
                <c:pt idx="0">
                  <c:v>Ni2+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55000"/>
                  </a:schemeClr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Average!$AN$5:$AW$5</c:f>
              <c:numCache>
                <c:formatCode>General</c:formatCode>
                <c:ptCount val="10"/>
                <c:pt idx="0">
                  <c:v>0</c:v>
                </c:pt>
                <c:pt idx="1">
                  <c:v>14.025169578582009</c:v>
                </c:pt>
                <c:pt idx="2">
                  <c:v>30.900614708437729</c:v>
                </c:pt>
                <c:pt idx="3">
                  <c:v>42.556154550989937</c:v>
                </c:pt>
                <c:pt idx="4">
                  <c:v>75.985750267870586</c:v>
                </c:pt>
                <c:pt idx="5">
                  <c:v>87.892226653097069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3-40C4-A25D-7D94EC20ECC1}"/>
            </c:ext>
          </c:extLst>
        </c:ser>
        <c:ser>
          <c:idx val="2"/>
          <c:order val="2"/>
          <c:tx>
            <c:strRef>
              <c:f>Average!$AM$6</c:f>
              <c:strCache>
                <c:ptCount val="1"/>
                <c:pt idx="0">
                  <c:v>Mn2+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Average!$AN$6:$AW$6</c:f>
              <c:numCache>
                <c:formatCode>General</c:formatCode>
                <c:ptCount val="10"/>
                <c:pt idx="0">
                  <c:v>0</c:v>
                </c:pt>
                <c:pt idx="1">
                  <c:v>6.2830590736076033</c:v>
                </c:pt>
                <c:pt idx="2">
                  <c:v>10.813437072894516</c:v>
                </c:pt>
                <c:pt idx="3">
                  <c:v>45.636837391754106</c:v>
                </c:pt>
                <c:pt idx="4">
                  <c:v>59.861469063775125</c:v>
                </c:pt>
                <c:pt idx="5">
                  <c:v>69.821160016230536</c:v>
                </c:pt>
                <c:pt idx="6">
                  <c:v>77.432380638639529</c:v>
                </c:pt>
                <c:pt idx="7">
                  <c:v>78.359748382272983</c:v>
                </c:pt>
                <c:pt idx="8">
                  <c:v>85.597377888069417</c:v>
                </c:pt>
                <c:pt idx="9">
                  <c:v>96.13033230004163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3-40C4-A25D-7D94EC20ECC1}"/>
            </c:ext>
          </c:extLst>
        </c:ser>
        <c:ser>
          <c:idx val="3"/>
          <c:order val="3"/>
          <c:tx>
            <c:strRef>
              <c:f>Average!$AM$7</c:f>
              <c:strCache>
                <c:ptCount val="1"/>
                <c:pt idx="0">
                  <c:v>Cu2+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5400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98500"/>
                  </a:schemeClr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Average!$AN$7:$AW$7</c:f>
              <c:numCache>
                <c:formatCode>General</c:formatCode>
                <c:ptCount val="10"/>
                <c:pt idx="0">
                  <c:v>0</c:v>
                </c:pt>
                <c:pt idx="1">
                  <c:v>7.2414952566320352</c:v>
                </c:pt>
                <c:pt idx="2">
                  <c:v>18.91892402006215</c:v>
                </c:pt>
                <c:pt idx="3">
                  <c:v>44.940225949167832</c:v>
                </c:pt>
                <c:pt idx="4">
                  <c:v>52.156022208199076</c:v>
                </c:pt>
                <c:pt idx="5">
                  <c:v>58.692916943267889</c:v>
                </c:pt>
                <c:pt idx="6">
                  <c:v>60.042779617178844</c:v>
                </c:pt>
                <c:pt idx="7">
                  <c:v>73.073535897146243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3-40C4-A25D-7D94EC20ECC1}"/>
            </c:ext>
          </c:extLst>
        </c:ser>
        <c:ser>
          <c:idx val="4"/>
          <c:order val="4"/>
          <c:tx>
            <c:strRef>
              <c:f>Average!$AM$8</c:f>
              <c:strCache>
                <c:ptCount val="1"/>
                <c:pt idx="0">
                  <c:v>Fe3+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dk1">
                    <a:tint val="3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Average!$AN$8:$AW$8</c:f>
              <c:numCache>
                <c:formatCode>General</c:formatCode>
                <c:ptCount val="10"/>
                <c:pt idx="0">
                  <c:v>0</c:v>
                </c:pt>
                <c:pt idx="1">
                  <c:v>4.1920787134446584</c:v>
                </c:pt>
                <c:pt idx="2">
                  <c:v>29.118400591685756</c:v>
                </c:pt>
                <c:pt idx="3">
                  <c:v>35.956733099715905</c:v>
                </c:pt>
                <c:pt idx="4">
                  <c:v>43.329036407253383</c:v>
                </c:pt>
                <c:pt idx="5">
                  <c:v>45.38811143711375</c:v>
                </c:pt>
                <c:pt idx="6">
                  <c:v>50.048778514613041</c:v>
                </c:pt>
                <c:pt idx="7">
                  <c:v>53.092446733647293</c:v>
                </c:pt>
                <c:pt idx="8">
                  <c:v>90.028495010225285</c:v>
                </c:pt>
                <c:pt idx="9">
                  <c:v>95.490611854394203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53-40C4-A25D-7D94EC20ECC1}"/>
            </c:ext>
          </c:extLst>
        </c:ser>
        <c:ser>
          <c:idx val="5"/>
          <c:order val="5"/>
          <c:tx>
            <c:strRef>
              <c:f>Average!$AM$9</c:f>
              <c:strCache>
                <c:ptCount val="1"/>
                <c:pt idx="0">
                  <c:v>Ca2+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Average!$AN$3:$AW$3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3.6989700043360187</c:v>
                </c:pt>
                <c:pt idx="5">
                  <c:v>4</c:v>
                </c:pt>
                <c:pt idx="6">
                  <c:v>4.3010299956639813</c:v>
                </c:pt>
                <c:pt idx="7">
                  <c:v>4.6020599913279625</c:v>
                </c:pt>
                <c:pt idx="8">
                  <c:v>4.9030899869919438</c:v>
                </c:pt>
                <c:pt idx="9">
                  <c:v>5</c:v>
                </c:pt>
              </c:numCache>
            </c:numRef>
          </c:xVal>
          <c:yVal>
            <c:numRef>
              <c:f>Average!$AN$9:$AW$9</c:f>
              <c:numCache>
                <c:formatCode>General</c:formatCode>
                <c:ptCount val="10"/>
                <c:pt idx="0">
                  <c:v>0</c:v>
                </c:pt>
                <c:pt idx="1">
                  <c:v>26.935077594680124</c:v>
                </c:pt>
                <c:pt idx="2">
                  <c:v>17.338809964148879</c:v>
                </c:pt>
                <c:pt idx="3">
                  <c:v>25.213193630871316</c:v>
                </c:pt>
                <c:pt idx="4">
                  <c:v>27.863008576133424</c:v>
                </c:pt>
                <c:pt idx="5">
                  <c:v>29.068344886701567</c:v>
                </c:pt>
                <c:pt idx="6">
                  <c:v>37.033470148992457</c:v>
                </c:pt>
                <c:pt idx="7">
                  <c:v>42.052354244257891</c:v>
                </c:pt>
                <c:pt idx="8">
                  <c:v>48.03356869795094</c:v>
                </c:pt>
                <c:pt idx="9">
                  <c:v>52.772681894981453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53-40C4-A25D-7D94EC20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129056"/>
        <c:axId val="370131352"/>
      </c:scatterChart>
      <c:valAx>
        <c:axId val="37012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b="1"/>
                  <a:t>Log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70131352"/>
        <c:crosses val="autoZero"/>
        <c:crossBetween val="midCat"/>
      </c:valAx>
      <c:valAx>
        <c:axId val="370131352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b="1"/>
                  <a:t>Inhibition ratio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70129056"/>
        <c:crosses val="autoZero"/>
        <c:crossBetween val="midCat"/>
        <c:majorUnit val="25"/>
        <c:min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832196443763334"/>
          <c:y val="6.0394848622175465E-2"/>
          <c:w val="0.82291528508453249"/>
          <c:h val="0.10444269555361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Average!$B$7</c:f>
              <c:strCache>
                <c:ptCount val="1"/>
                <c:pt idx="0">
                  <c:v>Hierro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Average!$C$7:$L$7</c:f>
              <c:numCache>
                <c:formatCode>0</c:formatCode>
                <c:ptCount val="10"/>
                <c:pt idx="0">
                  <c:v>201887.57987336491</c:v>
                </c:pt>
                <c:pt idx="1">
                  <c:v>193424.29361240499</c:v>
                </c:pt>
                <c:pt idx="2">
                  <c:v>143101.14562097896</c:v>
                </c:pt>
                <c:pt idx="3">
                  <c:v>129295.40161682332</c:v>
                </c:pt>
                <c:pt idx="4">
                  <c:v>114411.63688831188</c:v>
                </c:pt>
                <c:pt idx="5">
                  <c:v>110254.62014275001</c:v>
                </c:pt>
                <c:pt idx="6">
                  <c:v>100845.31217403201</c:v>
                </c:pt>
                <c:pt idx="7">
                  <c:v>94700.524067249018</c:v>
                </c:pt>
                <c:pt idx="8">
                  <c:v>20131.230100807996</c:v>
                </c:pt>
                <c:pt idx="9">
                  <c:v>9103.894594259953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C6-43C3-BD3E-56D99DD0C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Average!$B$6</c:f>
              <c:strCache>
                <c:ptCount val="1"/>
                <c:pt idx="0">
                  <c:v>Cobre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Average!$C$6:$L$6</c:f>
              <c:numCache>
                <c:formatCode>0</c:formatCode>
                <c:ptCount val="10"/>
                <c:pt idx="0">
                  <c:v>204174.01183893275</c:v>
                </c:pt>
                <c:pt idx="1">
                  <c:v>189388.76045634109</c:v>
                </c:pt>
                <c:pt idx="2">
                  <c:v>165546.48567041237</c:v>
                </c:pt>
                <c:pt idx="3">
                  <c:v>112417.74958903569</c:v>
                </c:pt>
                <c:pt idx="4">
                  <c:v>97684.96888084797</c:v>
                </c:pt>
                <c:pt idx="5">
                  <c:v>84338.328650570009</c:v>
                </c:pt>
                <c:pt idx="6">
                  <c:v>81582.259874929718</c:v>
                </c:pt>
                <c:pt idx="7">
                  <c:v>54976.842005166603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76-4028-BF63-335F6F7BB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Average!$B$5</c:f>
              <c:strCache>
                <c:ptCount val="1"/>
                <c:pt idx="0">
                  <c:v>Cobalto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Average!$C$5:$L$5</c:f>
              <c:numCache>
                <c:formatCode>0</c:formatCode>
                <c:ptCount val="10"/>
                <c:pt idx="0">
                  <c:v>201503.89241431677</c:v>
                </c:pt>
                <c:pt idx="1">
                  <c:v>137844.70581596304</c:v>
                </c:pt>
                <c:pt idx="2">
                  <c:v>99077.694687782816</c:v>
                </c:pt>
                <c:pt idx="3">
                  <c:v>53338.544659193154</c:v>
                </c:pt>
                <c:pt idx="4">
                  <c:v>44469.441141307834</c:v>
                </c:pt>
                <c:pt idx="5">
                  <c:v>26134.901133120657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01-4F97-BCB7-7565AD5B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Average!$B$8</c:f>
              <c:strCache>
                <c:ptCount val="1"/>
                <c:pt idx="0">
                  <c:v>Manganeso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Average!$C$8:$L$8</c:f>
              <c:numCache>
                <c:formatCode>0</c:formatCode>
                <c:ptCount val="10"/>
                <c:pt idx="0">
                  <c:v>204526.41873585506</c:v>
                </c:pt>
                <c:pt idx="1">
                  <c:v>191675.90302554722</c:v>
                </c:pt>
                <c:pt idx="2">
                  <c:v>182410.08314840865</c:v>
                </c:pt>
                <c:pt idx="3">
                  <c:v>111187.02959419478</c:v>
                </c:pt>
                <c:pt idx="4">
                  <c:v>82093.899857044016</c:v>
                </c:pt>
                <c:pt idx="5">
                  <c:v>61723.70063482799</c:v>
                </c:pt>
                <c:pt idx="6">
                  <c:v>46156.743673730001</c:v>
                </c:pt>
                <c:pt idx="7">
                  <c:v>44260.031639165005</c:v>
                </c:pt>
                <c:pt idx="8">
                  <c:v>29457.167209589978</c:v>
                </c:pt>
                <c:pt idx="9">
                  <c:v>7914.4927637029905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21-4320-AB33-2F8321743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Average!$B$9</c:f>
              <c:strCache>
                <c:ptCount val="1"/>
                <c:pt idx="0">
                  <c:v>Niquel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Average!$C$3:$L$3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Average!$C$9:$L$9</c:f>
              <c:numCache>
                <c:formatCode>0</c:formatCode>
                <c:ptCount val="10"/>
                <c:pt idx="0">
                  <c:v>208499.26715749322</c:v>
                </c:pt>
                <c:pt idx="1">
                  <c:v>179256.89136855403</c:v>
                </c:pt>
                <c:pt idx="2">
                  <c:v>144071.71194323999</c:v>
                </c:pt>
                <c:pt idx="3">
                  <c:v>119769.996788269</c:v>
                </c:pt>
                <c:pt idx="4">
                  <c:v>50069.534704860111</c:v>
                </c:pt>
                <c:pt idx="5">
                  <c:v>25244.618697382903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15-4480-9889-461724BCD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Average!$O$4</c:f>
              <c:strCache>
                <c:ptCount val="1"/>
                <c:pt idx="0">
                  <c:v>Ca2+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Average!$P$3:$Y$3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Average!$P$4:$Y$4</c:f>
              <c:numCache>
                <c:formatCode>General</c:formatCode>
                <c:ptCount val="10"/>
                <c:pt idx="0">
                  <c:v>0</c:v>
                </c:pt>
                <c:pt idx="1">
                  <c:v>26.935077594680124</c:v>
                </c:pt>
                <c:pt idx="2">
                  <c:v>17.338809964148879</c:v>
                </c:pt>
                <c:pt idx="3">
                  <c:v>25.213193630871316</c:v>
                </c:pt>
                <c:pt idx="4">
                  <c:v>27.863008576133424</c:v>
                </c:pt>
                <c:pt idx="5">
                  <c:v>29.068344886701567</c:v>
                </c:pt>
                <c:pt idx="6">
                  <c:v>37.033470148992457</c:v>
                </c:pt>
                <c:pt idx="7">
                  <c:v>42.052354244257891</c:v>
                </c:pt>
                <c:pt idx="8">
                  <c:v>48.03356869795094</c:v>
                </c:pt>
                <c:pt idx="9">
                  <c:v>52.772681894981453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82-4092-882B-32533A3D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Average!$O$5</c:f>
              <c:strCache>
                <c:ptCount val="1"/>
                <c:pt idx="0">
                  <c:v>Co2+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Average!$P$3:$Y$3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40000</c:v>
                </c:pt>
                <c:pt idx="8">
                  <c:v>80000</c:v>
                </c:pt>
                <c:pt idx="9">
                  <c:v>100000</c:v>
                </c:pt>
              </c:numCache>
            </c:numRef>
          </c:xVal>
          <c:yVal>
            <c:numRef>
              <c:f>Average!$P$5:$Y$5</c:f>
              <c:numCache>
                <c:formatCode>General</c:formatCode>
                <c:ptCount val="10"/>
                <c:pt idx="0">
                  <c:v>0</c:v>
                </c:pt>
                <c:pt idx="1">
                  <c:v>31.592038166420437</c:v>
                </c:pt>
                <c:pt idx="2">
                  <c:v>50.830878004050213</c:v>
                </c:pt>
                <c:pt idx="3">
                  <c:v>73.529769564191568</c:v>
                </c:pt>
                <c:pt idx="4">
                  <c:v>77.931224747821148</c:v>
                </c:pt>
                <c:pt idx="5">
                  <c:v>87.030076282901732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3-4D59-92B3-4683ECF0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Resumen2!#REF!</c:f>
            </c:numRef>
          </c:xVal>
          <c:yVal>
            <c:numRef>
              <c:f>Average!$P$6:$Y$6</c:f>
              <c:numCache>
                <c:formatCode>General</c:formatCode>
                <c:ptCount val="10"/>
                <c:pt idx="0">
                  <c:v>0</c:v>
                </c:pt>
                <c:pt idx="1">
                  <c:v>7.2414952566320352</c:v>
                </c:pt>
                <c:pt idx="2">
                  <c:v>18.91892402006215</c:v>
                </c:pt>
                <c:pt idx="3">
                  <c:v>44.940225949167832</c:v>
                </c:pt>
                <c:pt idx="4">
                  <c:v>52.156022208199076</c:v>
                </c:pt>
                <c:pt idx="5">
                  <c:v>58.692916943267889</c:v>
                </c:pt>
                <c:pt idx="6">
                  <c:v>60.042779617178844</c:v>
                </c:pt>
                <c:pt idx="7">
                  <c:v>73.073535897146243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Resumen2!#REF!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E3-46DE-BE4B-F9E20BF3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959664"/>
        <c:axId val="594960320"/>
      </c:scatterChart>
      <c:valAx>
        <c:axId val="59495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60320"/>
        <c:crosses val="autoZero"/>
        <c:crossBetween val="midCat"/>
      </c:valAx>
      <c:valAx>
        <c:axId val="594960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9495966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0</xdr:colOff>
      <xdr:row>25</xdr:row>
      <xdr:rowOff>15585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13</xdr:col>
      <xdr:colOff>0</xdr:colOff>
      <xdr:row>25</xdr:row>
      <xdr:rowOff>15585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7</xdr:col>
      <xdr:colOff>0</xdr:colOff>
      <xdr:row>41</xdr:row>
      <xdr:rowOff>15586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13</xdr:col>
      <xdr:colOff>0</xdr:colOff>
      <xdr:row>41</xdr:row>
      <xdr:rowOff>15586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0</xdr:colOff>
      <xdr:row>58</xdr:row>
      <xdr:rowOff>15588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13</xdr:col>
      <xdr:colOff>0</xdr:colOff>
      <xdr:row>59</xdr:row>
      <xdr:rowOff>15584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0</xdr:colOff>
      <xdr:row>25</xdr:row>
      <xdr:rowOff>15585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10</xdr:row>
      <xdr:rowOff>0</xdr:rowOff>
    </xdr:from>
    <xdr:to>
      <xdr:col>26</xdr:col>
      <xdr:colOff>0</xdr:colOff>
      <xdr:row>25</xdr:row>
      <xdr:rowOff>15585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20</xdr:col>
      <xdr:colOff>0</xdr:colOff>
      <xdr:row>41</xdr:row>
      <xdr:rowOff>15586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41</xdr:row>
      <xdr:rowOff>15586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20</xdr:col>
      <xdr:colOff>0</xdr:colOff>
      <xdr:row>57</xdr:row>
      <xdr:rowOff>15585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43</xdr:row>
      <xdr:rowOff>0</xdr:rowOff>
    </xdr:from>
    <xdr:to>
      <xdr:col>26</xdr:col>
      <xdr:colOff>0</xdr:colOff>
      <xdr:row>58</xdr:row>
      <xdr:rowOff>15587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244929</xdr:colOff>
      <xdr:row>10</xdr:row>
      <xdr:rowOff>13607</xdr:rowOff>
    </xdr:from>
    <xdr:to>
      <xdr:col>31</xdr:col>
      <xdr:colOff>820077</xdr:colOff>
      <xdr:row>25</xdr:row>
      <xdr:rowOff>29192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20410</xdr:colOff>
      <xdr:row>10</xdr:row>
      <xdr:rowOff>0</xdr:rowOff>
    </xdr:from>
    <xdr:to>
      <xdr:col>37</xdr:col>
      <xdr:colOff>523255</xdr:colOff>
      <xdr:row>25</xdr:row>
      <xdr:rowOff>15585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272143</xdr:colOff>
      <xdr:row>25</xdr:row>
      <xdr:rowOff>122464</xdr:rowOff>
    </xdr:from>
    <xdr:to>
      <xdr:col>31</xdr:col>
      <xdr:colOff>847291</xdr:colOff>
      <xdr:row>40</xdr:row>
      <xdr:rowOff>138051</xdr:rowOff>
    </xdr:to>
    <xdr:graphicFrame macro="">
      <xdr:nvGraphicFramePr>
        <xdr:cNvPr id="53" name="Gráfic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34017</xdr:colOff>
      <xdr:row>25</xdr:row>
      <xdr:rowOff>95250</xdr:rowOff>
    </xdr:from>
    <xdr:to>
      <xdr:col>37</xdr:col>
      <xdr:colOff>536862</xdr:colOff>
      <xdr:row>40</xdr:row>
      <xdr:rowOff>110837</xdr:rowOff>
    </xdr:to>
    <xdr:graphicFrame macro="">
      <xdr:nvGraphicFramePr>
        <xdr:cNvPr id="54" name="Gráfic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285750</xdr:colOff>
      <xdr:row>41</xdr:row>
      <xdr:rowOff>34018</xdr:rowOff>
    </xdr:from>
    <xdr:to>
      <xdr:col>31</xdr:col>
      <xdr:colOff>860898</xdr:colOff>
      <xdr:row>56</xdr:row>
      <xdr:rowOff>49604</xdr:rowOff>
    </xdr:to>
    <xdr:graphicFrame macro="">
      <xdr:nvGraphicFramePr>
        <xdr:cNvPr id="55" name="Gráfic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47625</xdr:colOff>
      <xdr:row>41</xdr:row>
      <xdr:rowOff>6803</xdr:rowOff>
    </xdr:from>
    <xdr:to>
      <xdr:col>37</xdr:col>
      <xdr:colOff>550470</xdr:colOff>
      <xdr:row>56</xdr:row>
      <xdr:rowOff>22389</xdr:rowOff>
    </xdr:to>
    <xdr:graphicFrame macro="">
      <xdr:nvGraphicFramePr>
        <xdr:cNvPr id="56" name="Gráfico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38</xdr:col>
      <xdr:colOff>48573</xdr:colOff>
      <xdr:row>9</xdr:row>
      <xdr:rowOff>180707</xdr:rowOff>
    </xdr:from>
    <xdr:to>
      <xdr:col>47</xdr:col>
      <xdr:colOff>622041</xdr:colOff>
      <xdr:row>28</xdr:row>
      <xdr:rowOff>165230</xdr:rowOff>
    </xdr:to>
    <xdr:grpSp>
      <xdr:nvGrpSpPr>
        <xdr:cNvPr id="3" name="Grupo 2"/>
        <xdr:cNvGrpSpPr/>
      </xdr:nvGrpSpPr>
      <xdr:grpSpPr>
        <a:xfrm>
          <a:off x="28856838" y="1920478"/>
          <a:ext cx="6463417" cy="3493221"/>
          <a:chOff x="36251025" y="3849732"/>
          <a:chExt cx="8318063" cy="5662936"/>
        </a:xfrm>
      </xdr:grpSpPr>
      <xdr:graphicFrame macro="">
        <xdr:nvGraphicFramePr>
          <xdr:cNvPr id="33" name="Gráfico 32"/>
          <xdr:cNvGraphicFramePr>
            <a:graphicFrameLocks/>
          </xdr:cNvGraphicFramePr>
        </xdr:nvGraphicFramePr>
        <xdr:xfrm>
          <a:off x="36251025" y="3849732"/>
          <a:ext cx="8318063" cy="56629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cxnSp macro="">
        <xdr:nvCxnSpPr>
          <xdr:cNvPr id="34" name="Conector recto 33"/>
          <xdr:cNvCxnSpPr/>
        </xdr:nvCxnSpPr>
        <xdr:spPr>
          <a:xfrm>
            <a:off x="37377945" y="6751996"/>
            <a:ext cx="6804000" cy="14251"/>
          </a:xfrm>
          <a:prstGeom prst="line">
            <a:avLst/>
          </a:prstGeom>
          <a:ln w="6350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="29" zoomScaleNormal="118" workbookViewId="0">
      <selection activeCell="K1" sqref="K1"/>
    </sheetView>
  </sheetViews>
  <sheetFormatPr baseColWidth="10" defaultRowHeight="14.25" x14ac:dyDescent="0.45"/>
  <cols>
    <col min="3" max="10" width="10.73046875" bestFit="1" customWidth="1"/>
    <col min="11" max="12" width="11.33203125" bestFit="1" customWidth="1"/>
    <col min="15" max="15" width="10.73046875" customWidth="1"/>
    <col min="16" max="20" width="10.73046875" bestFit="1" customWidth="1"/>
    <col min="21" max="24" width="11.33203125" bestFit="1" customWidth="1"/>
  </cols>
  <sheetData>
    <row r="1" spans="1:27" x14ac:dyDescent="0.45">
      <c r="A1" t="s">
        <v>13</v>
      </c>
      <c r="M1" t="s">
        <v>20</v>
      </c>
    </row>
    <row r="2" spans="1:27" ht="14.65" thickBot="1" x14ac:dyDescent="0.5">
      <c r="A2" s="8"/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4"/>
      <c r="M2" t="s">
        <v>6</v>
      </c>
    </row>
    <row r="3" spans="1:27" x14ac:dyDescent="0.45">
      <c r="A3" s="8" t="s">
        <v>3</v>
      </c>
      <c r="B3" s="22">
        <v>0.237154</v>
      </c>
      <c r="C3" s="23">
        <v>0.17938970000000001</v>
      </c>
      <c r="D3" s="23">
        <v>0.20668890000000001</v>
      </c>
      <c r="E3" s="23">
        <v>0.20531179999999999</v>
      </c>
      <c r="F3" s="23">
        <v>0.2109239</v>
      </c>
      <c r="G3" s="23">
        <v>0.21394299999999999</v>
      </c>
      <c r="H3" s="23">
        <v>0.20957029999999999</v>
      </c>
      <c r="I3" s="23">
        <v>0.21950510000000001</v>
      </c>
      <c r="J3" s="23">
        <v>0.25652170000000002</v>
      </c>
      <c r="K3" s="24">
        <v>0.2686656</v>
      </c>
      <c r="L3" s="4"/>
    </row>
    <row r="4" spans="1:27" x14ac:dyDescent="0.45">
      <c r="A4" s="8"/>
      <c r="B4" s="25">
        <v>0.22832759999999999</v>
      </c>
      <c r="C4" s="13">
        <v>0.17888209999999999</v>
      </c>
      <c r="D4" s="13">
        <v>0.16297510000000001</v>
      </c>
      <c r="E4" s="13">
        <v>0.178949</v>
      </c>
      <c r="F4" s="13">
        <v>0.18680720000000001</v>
      </c>
      <c r="G4" s="13">
        <v>0.1886862</v>
      </c>
      <c r="H4" s="13">
        <v>0.1918086</v>
      </c>
      <c r="I4" s="13">
        <v>0.17655899999999999</v>
      </c>
      <c r="J4" s="13">
        <v>0.18978529999999999</v>
      </c>
      <c r="K4" s="26">
        <v>0.21666440000000001</v>
      </c>
      <c r="L4" s="4"/>
    </row>
    <row r="5" spans="1:27" x14ac:dyDescent="0.45">
      <c r="A5" s="8"/>
      <c r="B5" s="25">
        <v>0.23858499999999999</v>
      </c>
      <c r="C5" s="13">
        <v>0.18720385999713074</v>
      </c>
      <c r="D5" s="13">
        <v>0.23963322877242285</v>
      </c>
      <c r="E5" s="13">
        <v>0.17881500565200595</v>
      </c>
      <c r="F5" s="13">
        <v>0.12586188253158687</v>
      </c>
      <c r="G5" s="13">
        <v>0.18218200565200615</v>
      </c>
      <c r="H5" s="13">
        <v>7.728515941117152E-2</v>
      </c>
      <c r="I5" s="13">
        <v>5.8198497850951575E-2</v>
      </c>
      <c r="J5" s="13">
        <v>-1.0741425269457764E-2</v>
      </c>
      <c r="K5" s="26">
        <v>-5.2550848389874991E-2</v>
      </c>
      <c r="L5" s="4"/>
      <c r="M5" s="62"/>
      <c r="N5" s="62"/>
      <c r="O5" s="62"/>
      <c r="P5" s="62"/>
      <c r="Q5" s="62"/>
      <c r="R5" s="62"/>
      <c r="S5" s="62"/>
    </row>
    <row r="6" spans="1:27" x14ac:dyDescent="0.45">
      <c r="A6" s="8"/>
      <c r="B6" s="27">
        <v>4.0950769999999997E-2</v>
      </c>
      <c r="C6" s="8">
        <v>4.0270630000000002E-2</v>
      </c>
      <c r="D6" s="8">
        <v>4.2952860000000002E-2</v>
      </c>
      <c r="E6" s="8">
        <v>4.2801400000000003E-2</v>
      </c>
      <c r="F6" s="8">
        <v>3.4774159999999998E-2</v>
      </c>
      <c r="G6" s="8">
        <v>5.7515429999999999E-2</v>
      </c>
      <c r="H6" s="8">
        <v>3.7564529999999999E-2</v>
      </c>
      <c r="I6" s="8">
        <v>3.91542E-2</v>
      </c>
      <c r="J6" s="8">
        <v>4.4509750000000001E-2</v>
      </c>
      <c r="K6" s="28">
        <v>5.2762410000000003E-2</v>
      </c>
      <c r="L6" s="4"/>
    </row>
    <row r="7" spans="1:27" x14ac:dyDescent="0.45">
      <c r="A7" s="8" t="s">
        <v>0</v>
      </c>
      <c r="B7" s="29">
        <v>0.23550879999999999</v>
      </c>
      <c r="C7" s="9">
        <v>0.21701229999999999</v>
      </c>
      <c r="D7" s="9">
        <v>0.158083</v>
      </c>
      <c r="E7" s="9">
        <v>0.1344900969560178</v>
      </c>
      <c r="F7" s="9">
        <v>9.8613516956017999E-2</v>
      </c>
      <c r="G7" s="9">
        <v>7.446847695601809E-2</v>
      </c>
      <c r="H7" s="9">
        <v>9.7982600000000308E-3</v>
      </c>
      <c r="I7" s="9">
        <v>9.6757039999999989E-2</v>
      </c>
      <c r="J7" s="9">
        <v>6.6970700000000077E-2</v>
      </c>
      <c r="K7" s="30">
        <v>6.1696629999999836E-2</v>
      </c>
      <c r="L7" s="4"/>
      <c r="M7" s="62"/>
      <c r="N7" s="62"/>
      <c r="O7" s="62"/>
      <c r="P7" s="62"/>
      <c r="Q7" s="62"/>
      <c r="R7" s="62"/>
      <c r="S7" s="62"/>
    </row>
    <row r="8" spans="1:27" x14ac:dyDescent="0.45">
      <c r="A8" s="8"/>
      <c r="B8" s="29">
        <v>0.2311387</v>
      </c>
      <c r="C8" s="9">
        <v>0.19588079999999999</v>
      </c>
      <c r="D8" s="9">
        <v>0.17565890000000001</v>
      </c>
      <c r="E8" s="9">
        <v>7.3676934347994077E-2</v>
      </c>
      <c r="F8" s="9">
        <v>8.0681794347993996E-2</v>
      </c>
      <c r="G8" s="9">
        <v>5.7691574347993976E-2</v>
      </c>
      <c r="H8" s="9">
        <v>6.0718979999999978E-2</v>
      </c>
      <c r="I8" s="9">
        <v>2.6805319999999994E-2</v>
      </c>
      <c r="J8" s="9">
        <v>5.5476899999999968E-2</v>
      </c>
      <c r="K8" s="30">
        <v>5.6369990000000064E-2</v>
      </c>
      <c r="L8" s="4"/>
      <c r="M8" s="62"/>
      <c r="N8" s="62"/>
      <c r="O8" s="62"/>
      <c r="P8" s="62"/>
      <c r="Q8" s="62"/>
      <c r="R8" s="62"/>
      <c r="S8" s="62"/>
      <c r="U8" s="62"/>
      <c r="V8" s="62"/>
      <c r="W8" s="62"/>
      <c r="X8" s="62"/>
      <c r="Y8" s="62"/>
      <c r="Z8" s="62"/>
      <c r="AA8" s="62"/>
    </row>
    <row r="9" spans="1:27" x14ac:dyDescent="0.45">
      <c r="A9" s="8"/>
      <c r="B9" s="29">
        <v>0.2239978</v>
      </c>
      <c r="C9" s="9">
        <v>0.10413246657346777</v>
      </c>
      <c r="D9" s="9">
        <v>7.4313861892842031E-2</v>
      </c>
      <c r="E9" s="9">
        <v>6.9619634347994064E-2</v>
      </c>
      <c r="F9" s="9">
        <v>6.3824394347994001E-2</v>
      </c>
      <c r="G9" s="9">
        <v>5.9414074347993964E-2</v>
      </c>
      <c r="H9" s="9">
        <v>5.2126179999999994E-2</v>
      </c>
      <c r="I9" s="9">
        <v>3.0297320000000016E-2</v>
      </c>
      <c r="J9" s="9">
        <v>1.481859999999996E-2</v>
      </c>
      <c r="K9" s="30">
        <v>3.1925490000000056E-2</v>
      </c>
      <c r="L9" s="4"/>
      <c r="M9" s="62"/>
      <c r="N9" s="62"/>
      <c r="O9" s="62"/>
      <c r="P9" s="62"/>
      <c r="Q9" s="62"/>
      <c r="R9" s="62"/>
      <c r="S9" s="62"/>
    </row>
    <row r="10" spans="1:27" x14ac:dyDescent="0.45">
      <c r="A10" s="8"/>
      <c r="B10" s="27">
        <v>3.833462E-2</v>
      </c>
      <c r="C10" s="8">
        <v>4.1080329999999998E-2</v>
      </c>
      <c r="D10" s="8">
        <v>4.1672639999999997E-2</v>
      </c>
      <c r="E10" s="8">
        <v>4.1804349999999997E-2</v>
      </c>
      <c r="F10" s="8">
        <v>3.8694230000000003E-2</v>
      </c>
      <c r="G10" s="8">
        <v>3.8971289999999999E-2</v>
      </c>
      <c r="H10" s="8">
        <v>4.0881140000000003E-2</v>
      </c>
      <c r="I10" s="8">
        <v>5.1286560000000002E-2</v>
      </c>
      <c r="J10" s="8">
        <v>4.5755400000000002E-2</v>
      </c>
      <c r="K10" s="28">
        <v>4.9997369999999999E-2</v>
      </c>
      <c r="L10" s="4"/>
      <c r="M10" s="62"/>
      <c r="N10" s="62"/>
      <c r="O10" s="62"/>
      <c r="P10" s="62"/>
      <c r="Q10" s="62"/>
      <c r="R10" s="62"/>
      <c r="S10" s="62"/>
    </row>
    <row r="11" spans="1:27" x14ac:dyDescent="0.45">
      <c r="A11" s="8" t="s">
        <v>1</v>
      </c>
      <c r="B11" s="31">
        <v>0.24916350000000001</v>
      </c>
      <c r="C11" s="11">
        <v>0.22044430000000001</v>
      </c>
      <c r="D11" s="11">
        <v>0.20640269999999999</v>
      </c>
      <c r="E11" s="11">
        <v>0.16747300000000001</v>
      </c>
      <c r="F11" s="11">
        <v>0.1550435</v>
      </c>
      <c r="G11" s="11">
        <v>0.16514280000000001</v>
      </c>
      <c r="H11" s="11">
        <v>0.19681799999999999</v>
      </c>
      <c r="I11" s="11">
        <v>0.21107010000000001</v>
      </c>
      <c r="J11" s="11">
        <v>0.2457609</v>
      </c>
      <c r="K11" s="32">
        <v>0.2585267</v>
      </c>
      <c r="L11" s="4"/>
      <c r="M11" s="62"/>
      <c r="N11" s="62"/>
      <c r="O11" s="62"/>
      <c r="P11" s="62"/>
      <c r="Q11" s="62"/>
      <c r="R11" s="62"/>
      <c r="S11" s="62"/>
    </row>
    <row r="12" spans="1:27" x14ac:dyDescent="0.45">
      <c r="A12" s="8"/>
      <c r="B12" s="31">
        <v>0.23120160000000001</v>
      </c>
      <c r="C12" s="11">
        <v>0.2178794</v>
      </c>
      <c r="D12" s="11">
        <v>0.1959129</v>
      </c>
      <c r="E12" s="11">
        <v>0.13462470000000001</v>
      </c>
      <c r="F12" s="11">
        <v>0.14117009999999999</v>
      </c>
      <c r="G12" s="11">
        <v>0.25806210000000002</v>
      </c>
      <c r="H12" s="11">
        <v>0.15521660000000001</v>
      </c>
      <c r="I12" s="11">
        <v>0.19622999999999999</v>
      </c>
      <c r="J12" s="11">
        <v>0.19028229999999999</v>
      </c>
      <c r="K12" s="32">
        <v>0.20475109999999999</v>
      </c>
      <c r="L12" s="4"/>
    </row>
    <row r="13" spans="1:27" x14ac:dyDescent="0.45">
      <c r="A13" s="8"/>
      <c r="B13" s="31">
        <v>0.22834380000000001</v>
      </c>
      <c r="C13" s="11">
        <v>0.22631640565200617</v>
      </c>
      <c r="D13" s="11">
        <v>0.21121090565200604</v>
      </c>
      <c r="E13" s="11">
        <v>0.15366040565200589</v>
      </c>
      <c r="F13" s="11">
        <v>0.148400605652006</v>
      </c>
      <c r="G13" s="11">
        <v>3.5146959411170027E-2</v>
      </c>
      <c r="H13" s="11">
        <v>0.17622240565200595</v>
      </c>
      <c r="I13" s="11">
        <v>0.12336978253158795</v>
      </c>
      <c r="J13" s="11">
        <v>-5.9005900000000069E-2</v>
      </c>
      <c r="K13" s="32">
        <v>-5.7729399999999979E-2</v>
      </c>
      <c r="L13" s="4"/>
    </row>
    <row r="14" spans="1:27" x14ac:dyDescent="0.45">
      <c r="A14" s="8"/>
      <c r="B14" s="27">
        <v>4.1813219999999998E-2</v>
      </c>
      <c r="C14" s="8">
        <v>4.1202759999999998E-2</v>
      </c>
      <c r="D14" s="8">
        <v>4.6868510000000002E-2</v>
      </c>
      <c r="E14" s="8">
        <v>4.4870460000000001E-2</v>
      </c>
      <c r="F14" s="8">
        <v>5.5184999999999998E-2</v>
      </c>
      <c r="G14" s="8">
        <v>7.2473449999999995E-2</v>
      </c>
      <c r="H14" s="8">
        <v>9.8399609999999998E-2</v>
      </c>
      <c r="I14" s="8">
        <v>0.1245387</v>
      </c>
      <c r="J14" s="8">
        <v>0.12567909999999999</v>
      </c>
      <c r="K14" s="28">
        <v>0.13518279999999999</v>
      </c>
      <c r="L14" s="4"/>
    </row>
    <row r="15" spans="1:27" x14ac:dyDescent="0.45">
      <c r="A15" s="8" t="s">
        <v>4</v>
      </c>
      <c r="B15" s="33">
        <v>0.2274679</v>
      </c>
      <c r="C15" s="12">
        <v>0.21197299999999999</v>
      </c>
      <c r="D15" s="12">
        <v>0.17706060000000001</v>
      </c>
      <c r="E15" s="12">
        <v>0.1369841</v>
      </c>
      <c r="F15" s="12">
        <v>0.1411289</v>
      </c>
      <c r="G15" s="12">
        <v>0.1610433</v>
      </c>
      <c r="H15" s="12">
        <v>0.211507</v>
      </c>
      <c r="I15" s="12">
        <v>0.12312589590820314</v>
      </c>
      <c r="J15" s="12">
        <v>8.169573841814648E-2</v>
      </c>
      <c r="K15" s="34">
        <v>1.4299056190920423E-2</v>
      </c>
      <c r="L15" s="4"/>
    </row>
    <row r="16" spans="1:27" x14ac:dyDescent="0.45">
      <c r="A16" s="8"/>
      <c r="B16" s="33">
        <v>0.23758119999999999</v>
      </c>
      <c r="C16" s="12">
        <v>0.20937790000000001</v>
      </c>
      <c r="D16" s="12">
        <v>0.1754878</v>
      </c>
      <c r="E16" s="12">
        <v>0.1660914</v>
      </c>
      <c r="F16" s="12">
        <v>0.16190650000000001</v>
      </c>
      <c r="G16" s="12">
        <v>0.15333830000000001</v>
      </c>
      <c r="H16" s="12">
        <v>0.21611430000000001</v>
      </c>
      <c r="I16" s="12">
        <v>0.17253199590820315</v>
      </c>
      <c r="J16" s="12">
        <v>6.9139938418146474E-2</v>
      </c>
      <c r="K16" s="34">
        <v>0.21288605619092049</v>
      </c>
      <c r="L16" s="4"/>
    </row>
    <row r="17" spans="1:12" x14ac:dyDescent="0.45">
      <c r="A17" s="8"/>
      <c r="B17" s="33">
        <v>0.22908619999999999</v>
      </c>
      <c r="C17" s="12">
        <v>0.25534480877242344</v>
      </c>
      <c r="D17" s="12">
        <v>0.17952496565200615</v>
      </c>
      <c r="E17" s="12">
        <v>0.19600668565200602</v>
      </c>
      <c r="F17" s="12">
        <v>0.17722476565200612</v>
      </c>
      <c r="G17" s="12">
        <v>0.16071575718394263</v>
      </c>
      <c r="H17" s="12">
        <v>2.3547670999650012E-2</v>
      </c>
      <c r="I17" s="12">
        <v>0.15353991227539057</v>
      </c>
      <c r="J17" s="12">
        <v>9.1945484745560524E-2</v>
      </c>
      <c r="K17" s="34">
        <v>-1.2761685727612493E-3</v>
      </c>
      <c r="L17" s="4"/>
    </row>
    <row r="18" spans="1:12" x14ac:dyDescent="0.45">
      <c r="A18" s="8"/>
      <c r="B18" s="27">
        <v>3.9132590000000002E-2</v>
      </c>
      <c r="C18" s="8">
        <v>4.1378489999999997E-2</v>
      </c>
      <c r="D18" s="8">
        <v>4.109086E-2</v>
      </c>
      <c r="E18" s="8">
        <v>4.3240210000000001E-2</v>
      </c>
      <c r="F18" s="8">
        <v>5.1139150000000001E-2</v>
      </c>
      <c r="G18" s="8">
        <v>5.3376699999999999E-2</v>
      </c>
      <c r="H18" s="8">
        <v>5.4360510000000001E-2</v>
      </c>
      <c r="I18" s="8">
        <v>5.9554780000000002E-2</v>
      </c>
      <c r="J18" s="8">
        <v>6.175725E-2</v>
      </c>
      <c r="K18" s="28">
        <v>6.6633869999999998E-2</v>
      </c>
      <c r="L18" s="4"/>
    </row>
    <row r="19" spans="1:12" x14ac:dyDescent="0.45">
      <c r="A19" s="8" t="s">
        <v>2</v>
      </c>
      <c r="B19" s="35">
        <v>0.23495640000000001</v>
      </c>
      <c r="C19" s="10">
        <v>0.22316430000000001</v>
      </c>
      <c r="D19" s="10">
        <v>0.20823630000000001</v>
      </c>
      <c r="E19" s="10">
        <v>0.16290859999999999</v>
      </c>
      <c r="F19" s="10">
        <v>0.2081711</v>
      </c>
      <c r="G19" s="10">
        <v>0.16299000995008311</v>
      </c>
      <c r="H19" s="10">
        <v>0.14676433307050332</v>
      </c>
      <c r="I19" s="10">
        <v>0.1220808099500848</v>
      </c>
      <c r="J19" s="10">
        <v>7.7999409950083115E-2</v>
      </c>
      <c r="K19" s="36">
        <v>8.7197771510291566E-2</v>
      </c>
      <c r="L19" s="4"/>
    </row>
    <row r="20" spans="1:12" x14ac:dyDescent="0.45">
      <c r="A20" s="8"/>
      <c r="B20" s="35">
        <v>0.23538439999999999</v>
      </c>
      <c r="C20" s="10">
        <v>0.22407440000000001</v>
      </c>
      <c r="D20" s="10">
        <v>0.2506118</v>
      </c>
      <c r="E20" s="10">
        <v>0.14432790000000001</v>
      </c>
      <c r="F20" s="10">
        <v>0.1228841</v>
      </c>
      <c r="G20" s="10">
        <v>0.12173570995008308</v>
      </c>
      <c r="H20" s="10">
        <v>7.3805833070503341E-2</v>
      </c>
      <c r="I20" s="10">
        <v>4.714170995008482E-2</v>
      </c>
      <c r="J20" s="10">
        <v>5.0805609950083125E-2</v>
      </c>
      <c r="K20" s="36">
        <v>7.9650671510291565E-2</v>
      </c>
      <c r="L20" s="4"/>
    </row>
    <row r="21" spans="1:12" x14ac:dyDescent="0.45">
      <c r="A21" s="8"/>
      <c r="B21" s="35">
        <v>0.23950469999999999</v>
      </c>
      <c r="C21" s="10">
        <v>0.22240670565200604</v>
      </c>
      <c r="D21" s="10">
        <v>0.18824020565200608</v>
      </c>
      <c r="E21" s="10">
        <v>0.13759340565200603</v>
      </c>
      <c r="F21" s="10">
        <v>3.7995120971377964E-2</v>
      </c>
      <c r="G21" s="10">
        <v>2.7878370149750739E-2</v>
      </c>
      <c r="H21" s="10">
        <v>3.6711700788490009E-2</v>
      </c>
      <c r="I21" s="10">
        <v>9.0906770149745575E-2</v>
      </c>
      <c r="J21" s="10">
        <v>0.10250627014975064</v>
      </c>
      <c r="K21" s="36">
        <v>4.3189485469125294E-2</v>
      </c>
      <c r="L21" s="4"/>
    </row>
    <row r="22" spans="1:12" x14ac:dyDescent="0.45">
      <c r="A22" s="8"/>
      <c r="B22" s="27">
        <v>4.185651E-2</v>
      </c>
      <c r="C22" s="8">
        <v>4.0693279999999998E-2</v>
      </c>
      <c r="D22" s="8">
        <v>4.1997550000000002E-2</v>
      </c>
      <c r="E22" s="8">
        <v>4.239967E-2</v>
      </c>
      <c r="F22" s="8">
        <v>4.4843510000000003E-2</v>
      </c>
      <c r="G22" s="8">
        <v>4.5425460000000001E-2</v>
      </c>
      <c r="H22" s="8">
        <v>4.1808230000000002E-2</v>
      </c>
      <c r="I22" s="8">
        <v>4.4563499999999999E-2</v>
      </c>
      <c r="J22" s="8">
        <v>4.9053409999999999E-2</v>
      </c>
      <c r="K22" s="28">
        <v>6.2476129999999998E-2</v>
      </c>
      <c r="L22" s="4"/>
    </row>
    <row r="23" spans="1:12" x14ac:dyDescent="0.45">
      <c r="A23" s="8" t="s">
        <v>5</v>
      </c>
      <c r="B23" s="37">
        <v>0.23927470000000001</v>
      </c>
      <c r="C23" s="14">
        <v>0.23959130000000001</v>
      </c>
      <c r="D23" s="14">
        <v>0.21924370000000001</v>
      </c>
      <c r="E23" s="14">
        <v>0.1890531</v>
      </c>
      <c r="F23" s="14">
        <v>0.13216839999999999</v>
      </c>
      <c r="G23" s="14">
        <v>0.1208635</v>
      </c>
      <c r="H23" s="14">
        <v>0.1104942</v>
      </c>
      <c r="I23" s="14">
        <v>0.14547160000000001</v>
      </c>
      <c r="J23" s="14">
        <v>0.1167034</v>
      </c>
      <c r="K23" s="38">
        <v>0.1346704</v>
      </c>
      <c r="L23" s="4"/>
    </row>
    <row r="24" spans="1:12" x14ac:dyDescent="0.45">
      <c r="A24" s="8"/>
      <c r="B24" s="37">
        <v>0.24197640000000001</v>
      </c>
      <c r="C24" s="14">
        <v>0.22747600000000001</v>
      </c>
      <c r="D24" s="14">
        <v>0.19782169999999999</v>
      </c>
      <c r="E24" s="14">
        <v>0.15629180000000001</v>
      </c>
      <c r="F24" s="14">
        <v>0.149507</v>
      </c>
      <c r="G24" s="14">
        <v>0.13072249999999999</v>
      </c>
      <c r="H24" s="14">
        <v>0.1224141</v>
      </c>
      <c r="I24" s="14">
        <v>0.13834070000000001</v>
      </c>
      <c r="J24" s="14">
        <v>0.1303695</v>
      </c>
      <c r="K24" s="38">
        <v>0.20550209999999999</v>
      </c>
      <c r="L24" s="4"/>
    </row>
    <row r="25" spans="1:12" x14ac:dyDescent="0.45">
      <c r="A25" s="8"/>
      <c r="B25" s="37">
        <v>0.2334464</v>
      </c>
      <c r="C25" s="14">
        <v>0.17127423021954527</v>
      </c>
      <c r="D25" s="14">
        <v>0.1208079978509622</v>
      </c>
      <c r="E25" s="14">
        <v>0.12303558253158708</v>
      </c>
      <c r="F25" s="14">
        <v>4.366915941117E-2</v>
      </c>
      <c r="G25" s="14">
        <v>9.628418253158795E-2</v>
      </c>
      <c r="H25" s="14">
        <v>0.4695585000000001</v>
      </c>
      <c r="I25" s="14">
        <v>0.59627279999999994</v>
      </c>
      <c r="J25" s="14">
        <v>1.5209885000000003</v>
      </c>
      <c r="K25" s="38">
        <v>1.6594393999999999</v>
      </c>
      <c r="L25" s="4"/>
    </row>
    <row r="26" spans="1:12" ht="14.65" thickBot="1" x14ac:dyDescent="0.5">
      <c r="A26" s="8"/>
      <c r="B26" s="39">
        <v>3.969073E-2</v>
      </c>
      <c r="C26" s="40">
        <v>4.208456E-2</v>
      </c>
      <c r="D26" s="40">
        <v>4.2099989999999997E-2</v>
      </c>
      <c r="E26" s="40">
        <v>4.2076799999999998E-2</v>
      </c>
      <c r="F26" s="40">
        <v>6.0769869999999997E-2</v>
      </c>
      <c r="G26" s="40">
        <v>9.1917739999999998E-2</v>
      </c>
      <c r="H26" s="40">
        <v>0.23415559999999999</v>
      </c>
      <c r="I26" s="40">
        <v>0.2933617</v>
      </c>
      <c r="J26" s="40">
        <v>0.58935380000000004</v>
      </c>
      <c r="K26" s="41">
        <v>0.6665373</v>
      </c>
      <c r="L26" s="4"/>
    </row>
    <row r="27" spans="1:12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4.65" thickBot="1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45">
      <c r="A29" s="1" t="str">
        <f>A3</f>
        <v>Calcio</v>
      </c>
      <c r="B29" s="42">
        <f>1050153.16*(B3)+3483.29</f>
        <v>252531.31250663998</v>
      </c>
      <c r="C29" s="43">
        <f t="shared" ref="C29:K29" si="0">1050153.16*(C3)+3483.29</f>
        <v>191869.950326452</v>
      </c>
      <c r="D29" s="43">
        <f t="shared" si="0"/>
        <v>220538.29147192399</v>
      </c>
      <c r="E29" s="43">
        <f t="shared" si="0"/>
        <v>219092.12555528799</v>
      </c>
      <c r="F29" s="43">
        <f t="shared" si="0"/>
        <v>224985.69010452399</v>
      </c>
      <c r="G29" s="43">
        <f t="shared" si="0"/>
        <v>228156.20750987998</v>
      </c>
      <c r="H29" s="43">
        <f t="shared" si="0"/>
        <v>223564.20278714798</v>
      </c>
      <c r="I29" s="43">
        <f t="shared" si="0"/>
        <v>233997.264401116</v>
      </c>
      <c r="J29" s="43">
        <f t="shared" si="0"/>
        <v>272870.36386357195</v>
      </c>
      <c r="K29" s="44">
        <f t="shared" si="0"/>
        <v>285623.31882329594</v>
      </c>
      <c r="L29" s="4"/>
    </row>
    <row r="30" spans="1:12" x14ac:dyDescent="0.45">
      <c r="A30" s="1"/>
      <c r="B30" s="45">
        <f t="shared" ref="B30:K30" si="1">1050153.16*(B4)+3483.29</f>
        <v>243262.24065521598</v>
      </c>
      <c r="C30" s="15">
        <f t="shared" si="1"/>
        <v>191336.89258243598</v>
      </c>
      <c r="D30" s="15">
        <f t="shared" si="1"/>
        <v>174632.106266316</v>
      </c>
      <c r="E30" s="15">
        <f t="shared" si="1"/>
        <v>191407.14782883998</v>
      </c>
      <c r="F30" s="15">
        <f t="shared" si="1"/>
        <v>199659.461390752</v>
      </c>
      <c r="G30" s="15">
        <f t="shared" si="1"/>
        <v>201632.69917839198</v>
      </c>
      <c r="H30" s="15">
        <f t="shared" si="1"/>
        <v>204911.69740517598</v>
      </c>
      <c r="I30" s="15">
        <f t="shared" si="1"/>
        <v>188897.28177643998</v>
      </c>
      <c r="J30" s="15">
        <f t="shared" si="1"/>
        <v>202786.92251654799</v>
      </c>
      <c r="K30" s="46">
        <f t="shared" si="1"/>
        <v>231014.09431950399</v>
      </c>
      <c r="L30" s="4"/>
    </row>
    <row r="31" spans="1:12" x14ac:dyDescent="0.45">
      <c r="A31" s="1"/>
      <c r="B31" s="45">
        <f t="shared" ref="B31:K31" si="2">1050153.16*(B5)+3483.29</f>
        <v>254034.08167859999</v>
      </c>
      <c r="C31" s="15">
        <f>1050153.16*(C5)+3483.29</f>
        <v>200076.01514018443</v>
      </c>
      <c r="D31" s="15">
        <f t="shared" si="2"/>
        <v>255134.88243636276</v>
      </c>
      <c r="E31" s="15">
        <f t="shared" si="2"/>
        <v>191266.43324087191</v>
      </c>
      <c r="F31" s="15">
        <f t="shared" si="2"/>
        <v>135657.54366409476</v>
      </c>
      <c r="G31" s="15">
        <f t="shared" si="2"/>
        <v>194802.29893059211</v>
      </c>
      <c r="H31" s="15">
        <f t="shared" si="2"/>
        <v>84644.5443767455</v>
      </c>
      <c r="I31" s="15">
        <f t="shared" si="2"/>
        <v>64600.626425430004</v>
      </c>
      <c r="J31" s="15">
        <f t="shared" si="2"/>
        <v>-7796.8516896249212</v>
      </c>
      <c r="K31" s="46">
        <f t="shared" si="2"/>
        <v>-51703.149497308128</v>
      </c>
      <c r="L31" s="4"/>
    </row>
    <row r="32" spans="1:12" x14ac:dyDescent="0.45">
      <c r="A32" s="1"/>
      <c r="B32" s="47">
        <f t="shared" ref="B32:K32" si="3">1050153.16*(B6)+3483.29</f>
        <v>46487.870519933196</v>
      </c>
      <c r="C32" s="4">
        <f t="shared" si="3"/>
        <v>45773.619349690802</v>
      </c>
      <c r="D32" s="4">
        <f t="shared" si="3"/>
        <v>48590.371660037599</v>
      </c>
      <c r="E32" s="4">
        <f t="shared" si="3"/>
        <v>48431.315462423998</v>
      </c>
      <c r="F32" s="4">
        <f t="shared" si="3"/>
        <v>40001.484010345594</v>
      </c>
      <c r="G32" s="4">
        <f t="shared" si="3"/>
        <v>63883.300563258796</v>
      </c>
      <c r="H32" s="4">
        <f t="shared" si="3"/>
        <v>42931.799883414795</v>
      </c>
      <c r="I32" s="4">
        <f t="shared" si="3"/>
        <v>44601.196857272</v>
      </c>
      <c r="J32" s="4">
        <f t="shared" si="3"/>
        <v>50225.344613310001</v>
      </c>
      <c r="K32" s="48">
        <f t="shared" si="3"/>
        <v>58891.901590715599</v>
      </c>
      <c r="L32" s="4"/>
    </row>
    <row r="33" spans="1:12" x14ac:dyDescent="0.45">
      <c r="A33" s="1" t="str">
        <f t="shared" ref="A33:A49" si="4">A7</f>
        <v>Cobalto</v>
      </c>
      <c r="B33" s="49">
        <f t="shared" ref="B33:K33" si="5">1050153.16*(B7)+3483.29</f>
        <v>250803.60052780798</v>
      </c>
      <c r="C33" s="16">
        <f t="shared" si="5"/>
        <v>231379.44260386797</v>
      </c>
      <c r="D33" s="16">
        <f t="shared" si="5"/>
        <v>169494.65199228001</v>
      </c>
      <c r="E33" s="16">
        <f t="shared" si="5"/>
        <v>144718.49030706845</v>
      </c>
      <c r="F33" s="16">
        <f t="shared" si="5"/>
        <v>107042.58645007586</v>
      </c>
      <c r="G33" s="16">
        <f t="shared" si="5"/>
        <v>81686.59639574957</v>
      </c>
      <c r="H33" s="16">
        <f t="shared" si="5"/>
        <v>13772.963701501631</v>
      </c>
      <c r="I33" s="16">
        <f t="shared" si="5"/>
        <v>105093.00130824637</v>
      </c>
      <c r="J33" s="16">
        <f t="shared" si="5"/>
        <v>73812.782232412064</v>
      </c>
      <c r="K33" s="50">
        <f t="shared" si="5"/>
        <v>68274.200955850625</v>
      </c>
      <c r="L33" s="4"/>
    </row>
    <row r="34" spans="1:12" x14ac:dyDescent="0.45">
      <c r="A34" s="1"/>
      <c r="B34" s="49">
        <f t="shared" ref="B34:K34" si="6">1050153.16*(B8)+3483.29</f>
        <v>246214.326203292</v>
      </c>
      <c r="C34" s="16">
        <f t="shared" si="6"/>
        <v>209188.13110332799</v>
      </c>
      <c r="D34" s="16">
        <f t="shared" si="6"/>
        <v>187952.03891712401</v>
      </c>
      <c r="E34" s="16">
        <f t="shared" si="6"/>
        <v>80855.355424658512</v>
      </c>
      <c r="F34" s="16">
        <f t="shared" si="6"/>
        <v>88211.531289016028</v>
      </c>
      <c r="G34" s="16">
        <f t="shared" si="6"/>
        <v>64068.279106920811</v>
      </c>
      <c r="H34" s="16">
        <f t="shared" si="6"/>
        <v>67247.518718976775</v>
      </c>
      <c r="I34" s="16">
        <f t="shared" si="6"/>
        <v>31632.981502811192</v>
      </c>
      <c r="J34" s="16">
        <f t="shared" si="6"/>
        <v>61742.531842003962</v>
      </c>
      <c r="K34" s="50">
        <f t="shared" si="6"/>
        <v>62680.413127668464</v>
      </c>
      <c r="L34" s="4"/>
    </row>
    <row r="35" spans="1:12" x14ac:dyDescent="0.45">
      <c r="A35" s="1"/>
      <c r="B35" s="49">
        <f t="shared" ref="B35:K35" si="7">1050153.16*(B9)+3483.29</f>
        <v>238715.28750304799</v>
      </c>
      <c r="C35" s="16">
        <f t="shared" si="7"/>
        <v>112838.32883072153</v>
      </c>
      <c r="D35" s="16">
        <f t="shared" si="7"/>
        <v>81524.226898571622</v>
      </c>
      <c r="E35" s="16">
        <f t="shared" si="7"/>
        <v>76594.569008590493</v>
      </c>
      <c r="F35" s="16">
        <f t="shared" si="7"/>
        <v>70508.679409632023</v>
      </c>
      <c r="G35" s="16">
        <f t="shared" si="7"/>
        <v>65877.167925020796</v>
      </c>
      <c r="H35" s="16">
        <f t="shared" si="7"/>
        <v>58223.762645728792</v>
      </c>
      <c r="I35" s="16">
        <f t="shared" si="7"/>
        <v>35300.116337531217</v>
      </c>
      <c r="J35" s="16">
        <f t="shared" si="7"/>
        <v>19045.089616775957</v>
      </c>
      <c r="K35" s="50">
        <f t="shared" si="7"/>
        <v>37009.944208048459</v>
      </c>
      <c r="L35" s="4"/>
    </row>
    <row r="36" spans="1:12" x14ac:dyDescent="0.45">
      <c r="A36" s="1"/>
      <c r="B36" s="47">
        <f t="shared" ref="B36:K36" si="8">1050153.16*(B10)+3483.29</f>
        <v>43740.5123303992</v>
      </c>
      <c r="C36" s="4">
        <f t="shared" si="8"/>
        <v>46623.928363342799</v>
      </c>
      <c r="D36" s="4">
        <f t="shared" si="8"/>
        <v>47245.944581542397</v>
      </c>
      <c r="E36" s="4">
        <f t="shared" si="8"/>
        <v>47384.260254245994</v>
      </c>
      <c r="F36" s="4">
        <f t="shared" si="8"/>
        <v>44118.157908266803</v>
      </c>
      <c r="G36" s="4">
        <f t="shared" si="8"/>
        <v>44409.1133427764</v>
      </c>
      <c r="H36" s="4">
        <f t="shared" si="8"/>
        <v>46414.7483554024</v>
      </c>
      <c r="I36" s="4">
        <f t="shared" si="8"/>
        <v>57342.0330495296</v>
      </c>
      <c r="J36" s="4">
        <f t="shared" si="8"/>
        <v>51533.467897064002</v>
      </c>
      <c r="K36" s="48">
        <f t="shared" si="8"/>
        <v>55988.186097189195</v>
      </c>
      <c r="L36" s="4"/>
    </row>
    <row r="37" spans="1:12" x14ac:dyDescent="0.45">
      <c r="A37" s="1" t="str">
        <f t="shared" si="4"/>
        <v>Cobre</v>
      </c>
      <c r="B37" s="51">
        <f t="shared" ref="B37:K37" si="9">1050153.16*(B11)+3483.29</f>
        <v>265143.12688165996</v>
      </c>
      <c r="C37" s="17">
        <f t="shared" si="9"/>
        <v>234983.56824898801</v>
      </c>
      <c r="D37" s="17">
        <f t="shared" si="9"/>
        <v>220237.73763753197</v>
      </c>
      <c r="E37" s="17">
        <f t="shared" si="9"/>
        <v>179355.59016468</v>
      </c>
      <c r="F37" s="17">
        <f t="shared" si="9"/>
        <v>166302.71146245999</v>
      </c>
      <c r="G37" s="17">
        <f t="shared" si="9"/>
        <v>176908.52327124801</v>
      </c>
      <c r="H37" s="17">
        <f t="shared" si="9"/>
        <v>210172.33464487997</v>
      </c>
      <c r="I37" s="17">
        <f t="shared" si="9"/>
        <v>225139.22249651601</v>
      </c>
      <c r="J37" s="17">
        <f t="shared" si="9"/>
        <v>261569.87573944399</v>
      </c>
      <c r="K37" s="52">
        <f t="shared" si="9"/>
        <v>274975.92094937194</v>
      </c>
      <c r="L37" s="4"/>
    </row>
    <row r="38" spans="1:12" x14ac:dyDescent="0.45">
      <c r="A38" s="1"/>
      <c r="B38" s="51">
        <f t="shared" ref="B38:K38" si="10">1050153.16*(B12)+3483.29</f>
        <v>246280.380837056</v>
      </c>
      <c r="C38" s="17">
        <f t="shared" si="10"/>
        <v>232290.03040890399</v>
      </c>
      <c r="D38" s="17">
        <f t="shared" si="10"/>
        <v>209221.84101976399</v>
      </c>
      <c r="E38" s="17">
        <f t="shared" si="10"/>
        <v>144859.84411905202</v>
      </c>
      <c r="F38" s="17">
        <f t="shared" si="10"/>
        <v>151733.51661251599</v>
      </c>
      <c r="G38" s="17">
        <f t="shared" si="10"/>
        <v>274488.01979123597</v>
      </c>
      <c r="H38" s="17">
        <f t="shared" si="10"/>
        <v>166484.49297445599</v>
      </c>
      <c r="I38" s="17">
        <f t="shared" si="10"/>
        <v>209554.84458679997</v>
      </c>
      <c r="J38" s="17">
        <f t="shared" si="10"/>
        <v>203308.84863706797</v>
      </c>
      <c r="K38" s="52">
        <f t="shared" si="10"/>
        <v>218503.30467847598</v>
      </c>
    </row>
    <row r="39" spans="1:12" x14ac:dyDescent="0.45">
      <c r="A39" s="1"/>
      <c r="B39" s="51">
        <f t="shared" ref="B39:K39" si="11">1050153.16*(B13)+3483.29</f>
        <v>243279.25313640799</v>
      </c>
      <c r="C39" s="17">
        <f t="shared" si="11"/>
        <v>241150.17855529612</v>
      </c>
      <c r="D39" s="17">
        <f t="shared" si="11"/>
        <v>225287.08999691598</v>
      </c>
      <c r="E39" s="17">
        <f t="shared" si="11"/>
        <v>164850.25056233586</v>
      </c>
      <c r="F39" s="17">
        <f t="shared" si="11"/>
        <v>159326.65497136794</v>
      </c>
      <c r="G39" s="17">
        <f t="shared" si="11"/>
        <v>40392.980490031943</v>
      </c>
      <c r="H39" s="17">
        <f t="shared" si="11"/>
        <v>188543.8061582559</v>
      </c>
      <c r="I39" s="17">
        <f t="shared" si="11"/>
        <v>133040.45697405987</v>
      </c>
      <c r="J39" s="17">
        <f t="shared" si="11"/>
        <v>-58481.94234364407</v>
      </c>
      <c r="K39" s="52">
        <f t="shared" si="11"/>
        <v>-57141.421834903973</v>
      </c>
    </row>
    <row r="40" spans="1:12" x14ac:dyDescent="0.45">
      <c r="A40" s="1"/>
      <c r="B40" s="47">
        <f t="shared" ref="B40:K40" si="12">1050153.16*(B14)+3483.29</f>
        <v>47393.575112775194</v>
      </c>
      <c r="C40" s="4">
        <f t="shared" si="12"/>
        <v>46752.498614721597</v>
      </c>
      <c r="D40" s="4">
        <f t="shared" si="12"/>
        <v>52702.403880991602</v>
      </c>
      <c r="E40" s="4">
        <f t="shared" si="12"/>
        <v>50604.145359653601</v>
      </c>
      <c r="F40" s="4">
        <f t="shared" si="12"/>
        <v>61435.992134599997</v>
      </c>
      <c r="G40" s="4">
        <f t="shared" si="12"/>
        <v>79591.512533601985</v>
      </c>
      <c r="H40" s="4">
        <f t="shared" si="12"/>
        <v>106817.95138426758</v>
      </c>
      <c r="I40" s="4">
        <f t="shared" si="12"/>
        <v>134267.999347292</v>
      </c>
      <c r="J40" s="4">
        <f t="shared" si="12"/>
        <v>135465.59401095597</v>
      </c>
      <c r="K40" s="48">
        <f t="shared" si="12"/>
        <v>145445.93459764798</v>
      </c>
    </row>
    <row r="41" spans="1:12" x14ac:dyDescent="0.45">
      <c r="A41" s="1" t="str">
        <f t="shared" si="4"/>
        <v>Hierro</v>
      </c>
      <c r="B41" s="53">
        <f t="shared" ref="B41:K41" si="13">1050153.16*(B15)+3483.29</f>
        <v>242359.42398356399</v>
      </c>
      <c r="C41" s="18">
        <f t="shared" si="13"/>
        <v>226087.40578467998</v>
      </c>
      <c r="D41" s="18">
        <f t="shared" si="13"/>
        <v>189424.03860149599</v>
      </c>
      <c r="E41" s="18">
        <f t="shared" si="13"/>
        <v>147337.575484756</v>
      </c>
      <c r="F41" s="18">
        <f t="shared" si="13"/>
        <v>151690.25030232398</v>
      </c>
      <c r="G41" s="18">
        <f t="shared" si="13"/>
        <v>172603.420391828</v>
      </c>
      <c r="H41" s="18">
        <f t="shared" si="13"/>
        <v>225598.03441212</v>
      </c>
      <c r="I41" s="18">
        <f t="shared" si="13"/>
        <v>132784.33866583058</v>
      </c>
      <c r="J41" s="18">
        <f t="shared" si="13"/>
        <v>89276.32785834992</v>
      </c>
      <c r="K41" s="54">
        <f t="shared" si="13"/>
        <v>18499.489043912643</v>
      </c>
    </row>
    <row r="42" spans="1:12" x14ac:dyDescent="0.45">
      <c r="A42" s="1"/>
      <c r="B42" s="53">
        <f t="shared" ref="B42:K42" si="14">1050153.16*(B16)+3483.29</f>
        <v>252979.93793659197</v>
      </c>
      <c r="C42" s="18">
        <f t="shared" si="14"/>
        <v>223362.153319164</v>
      </c>
      <c r="D42" s="18">
        <f t="shared" si="14"/>
        <v>187772.35771144798</v>
      </c>
      <c r="E42" s="18">
        <f t="shared" si="14"/>
        <v>177904.69855882399</v>
      </c>
      <c r="F42" s="18">
        <f t="shared" si="14"/>
        <v>173509.91259954</v>
      </c>
      <c r="G42" s="18">
        <f t="shared" si="14"/>
        <v>164511.99029402802</v>
      </c>
      <c r="H42" s="18">
        <f t="shared" si="14"/>
        <v>230436.40506618799</v>
      </c>
      <c r="I42" s="18">
        <f t="shared" si="14"/>
        <v>184668.31070410661</v>
      </c>
      <c r="J42" s="18">
        <f t="shared" si="14"/>
        <v>76090.814812021912</v>
      </c>
      <c r="K42" s="54">
        <f t="shared" si="14"/>
        <v>227046.25462883271</v>
      </c>
    </row>
    <row r="43" spans="1:12" x14ac:dyDescent="0.45">
      <c r="A43" s="1"/>
      <c r="B43" s="53">
        <f t="shared" ref="B43:K43" si="15">1050153.16*(B17)+3483.29</f>
        <v>244058.88684239198</v>
      </c>
      <c r="C43" s="18">
        <f t="shared" si="15"/>
        <v>271634.44782195613</v>
      </c>
      <c r="D43" s="18">
        <f t="shared" si="15"/>
        <v>192011.9999783457</v>
      </c>
      <c r="E43" s="18">
        <f t="shared" si="15"/>
        <v>209320.33031858076</v>
      </c>
      <c r="F43" s="18">
        <f t="shared" si="15"/>
        <v>189596.43767971368</v>
      </c>
      <c r="G43" s="18">
        <f t="shared" si="15"/>
        <v>172259.45026851003</v>
      </c>
      <c r="H43" s="18">
        <f t="shared" si="15"/>
        <v>28211.951110922819</v>
      </c>
      <c r="I43" s="18">
        <f t="shared" si="15"/>
        <v>164723.7140621242</v>
      </c>
      <c r="J43" s="18">
        <f t="shared" si="15"/>
        <v>100040.13135328217</v>
      </c>
      <c r="K43" s="54">
        <f t="shared" si="15"/>
        <v>2143.1175406220841</v>
      </c>
    </row>
    <row r="44" spans="1:12" x14ac:dyDescent="0.45">
      <c r="A44" s="1"/>
      <c r="B44" s="47">
        <f t="shared" ref="B44:K44" si="16">1050153.16*(B18)+3483.29</f>
        <v>44578.503047484402</v>
      </c>
      <c r="C44" s="4">
        <f t="shared" si="16"/>
        <v>46937.042029528391</v>
      </c>
      <c r="D44" s="4">
        <f t="shared" si="16"/>
        <v>46634.9864761176</v>
      </c>
      <c r="E44" s="4">
        <f t="shared" si="16"/>
        <v>48892.133170563597</v>
      </c>
      <c r="F44" s="4">
        <f t="shared" si="16"/>
        <v>57187.229972214001</v>
      </c>
      <c r="G44" s="4">
        <f t="shared" si="16"/>
        <v>59537.000175371999</v>
      </c>
      <c r="H44" s="4">
        <f t="shared" si="16"/>
        <v>60570.151355711598</v>
      </c>
      <c r="I44" s="4">
        <f t="shared" si="16"/>
        <v>66024.930410104789</v>
      </c>
      <c r="J44" s="4">
        <f t="shared" si="16"/>
        <v>68337.861240409999</v>
      </c>
      <c r="K44" s="48">
        <f t="shared" si="16"/>
        <v>73459.059143529186</v>
      </c>
    </row>
    <row r="45" spans="1:12" x14ac:dyDescent="0.45">
      <c r="A45" s="1" t="str">
        <f t="shared" si="4"/>
        <v>Manganeso</v>
      </c>
      <c r="B45" s="55">
        <f t="shared" ref="B45:K45" si="17">1050153.16*(B19)+3483.29</f>
        <v>250223.49592222398</v>
      </c>
      <c r="C45" s="19">
        <f t="shared" si="17"/>
        <v>237839.984844188</v>
      </c>
      <c r="D45" s="19">
        <f t="shared" si="17"/>
        <v>222163.298471708</v>
      </c>
      <c r="E45" s="19">
        <f t="shared" si="17"/>
        <v>174562.27108117598</v>
      </c>
      <c r="F45" s="19">
        <f t="shared" si="17"/>
        <v>222094.828485676</v>
      </c>
      <c r="G45" s="19">
        <f t="shared" si="17"/>
        <v>174647.76399751121</v>
      </c>
      <c r="H45" s="19">
        <f t="shared" si="17"/>
        <v>157608.31814928155</v>
      </c>
      <c r="I45" s="19">
        <f t="shared" si="17"/>
        <v>131686.838344441</v>
      </c>
      <c r="J45" s="19">
        <f t="shared" si="17"/>
        <v>85394.616837215217</v>
      </c>
      <c r="K45" s="56">
        <f t="shared" si="17"/>
        <v>95054.305296490653</v>
      </c>
    </row>
    <row r="46" spans="1:12" x14ac:dyDescent="0.45">
      <c r="A46" s="1"/>
      <c r="B46" s="55">
        <f t="shared" ref="B46:K46" si="18">1050153.16*(B20)+3483.29</f>
        <v>250672.96147470397</v>
      </c>
      <c r="C46" s="19">
        <f t="shared" si="18"/>
        <v>238795.72923510399</v>
      </c>
      <c r="D46" s="19">
        <f t="shared" si="18"/>
        <v>266664.06370328797</v>
      </c>
      <c r="E46" s="19">
        <f t="shared" si="18"/>
        <v>155049.69026116401</v>
      </c>
      <c r="F46" s="19">
        <f t="shared" si="18"/>
        <v>132530.41592875597</v>
      </c>
      <c r="G46" s="19">
        <f t="shared" si="18"/>
        <v>131324.43048892319</v>
      </c>
      <c r="H46" s="19">
        <f t="shared" si="18"/>
        <v>80990.718825421573</v>
      </c>
      <c r="I46" s="19">
        <f t="shared" si="18"/>
        <v>52989.305671885013</v>
      </c>
      <c r="J46" s="19">
        <f t="shared" si="18"/>
        <v>56836.961834807233</v>
      </c>
      <c r="K46" s="56">
        <f t="shared" si="18"/>
        <v>87128.694382654649</v>
      </c>
    </row>
    <row r="47" spans="1:12" x14ac:dyDescent="0.45">
      <c r="A47" s="1"/>
      <c r="B47" s="55">
        <f t="shared" ref="B47:K47" si="19">1050153.16*(B21)+3483.29</f>
        <v>254999.90753985196</v>
      </c>
      <c r="C47" s="19">
        <f t="shared" si="19"/>
        <v>237044.39474564401</v>
      </c>
      <c r="D47" s="19">
        <f t="shared" si="19"/>
        <v>201164.33680450404</v>
      </c>
      <c r="E47" s="19">
        <f t="shared" si="19"/>
        <v>147977.43974061598</v>
      </c>
      <c r="F47" s="19">
        <f t="shared" si="19"/>
        <v>43383.986352674838</v>
      </c>
      <c r="G47" s="19">
        <f t="shared" si="19"/>
        <v>32759.84850841041</v>
      </c>
      <c r="H47" s="19">
        <f t="shared" si="19"/>
        <v>42036.198592007269</v>
      </c>
      <c r="I47" s="19">
        <f t="shared" si="19"/>
        <v>98949.321938148976</v>
      </c>
      <c r="J47" s="19">
        <f t="shared" si="19"/>
        <v>111130.57351757429</v>
      </c>
      <c r="K47" s="56">
        <f t="shared" si="19"/>
        <v>48838.864644176007</v>
      </c>
    </row>
    <row r="48" spans="1:12" x14ac:dyDescent="0.45">
      <c r="A48" s="1"/>
      <c r="B48" s="47">
        <f t="shared" ref="B48:K48" si="20">1050153.16*(B22)+3483.29</f>
        <v>47439.036243071598</v>
      </c>
      <c r="C48" s="4">
        <f t="shared" si="20"/>
        <v>46217.466582764799</v>
      </c>
      <c r="D48" s="4">
        <f t="shared" si="20"/>
        <v>47587.149844758002</v>
      </c>
      <c r="E48" s="4">
        <f t="shared" si="20"/>
        <v>48009.437433457198</v>
      </c>
      <c r="F48" s="4">
        <f t="shared" si="20"/>
        <v>50575.843731991597</v>
      </c>
      <c r="G48" s="4">
        <f t="shared" si="20"/>
        <v>51186.9803634536</v>
      </c>
      <c r="H48" s="4">
        <f t="shared" si="20"/>
        <v>47388.334848506798</v>
      </c>
      <c r="I48" s="4">
        <f t="shared" si="20"/>
        <v>50281.790345659996</v>
      </c>
      <c r="J48" s="4">
        <f t="shared" si="20"/>
        <v>54996.883520275594</v>
      </c>
      <c r="K48" s="48">
        <f t="shared" si="20"/>
        <v>69092.795344070779</v>
      </c>
    </row>
    <row r="49" spans="1:11" x14ac:dyDescent="0.45">
      <c r="A49" s="1" t="str">
        <f t="shared" si="4"/>
        <v>Niquel</v>
      </c>
      <c r="B49" s="57">
        <f t="shared" ref="B49:K49" si="21">1050153.16*(B23)+3483.29</f>
        <v>254758.37231305201</v>
      </c>
      <c r="C49" s="20">
        <f t="shared" si="21"/>
        <v>255090.85080350799</v>
      </c>
      <c r="D49" s="20">
        <f t="shared" si="21"/>
        <v>233722.754365092</v>
      </c>
      <c r="E49" s="20">
        <f t="shared" si="21"/>
        <v>202018.000372796</v>
      </c>
      <c r="F49" s="20">
        <f t="shared" si="21"/>
        <v>142280.35291214398</v>
      </c>
      <c r="G49" s="20">
        <f t="shared" si="21"/>
        <v>130408.47645365998</v>
      </c>
      <c r="H49" s="20">
        <f t="shared" si="21"/>
        <v>119519.12329167199</v>
      </c>
      <c r="I49" s="20">
        <f t="shared" si="21"/>
        <v>156250.75043025601</v>
      </c>
      <c r="J49" s="20">
        <f t="shared" si="21"/>
        <v>126039.73429274399</v>
      </c>
      <c r="K49" s="58">
        <f t="shared" si="21"/>
        <v>144907.83611846398</v>
      </c>
    </row>
    <row r="50" spans="1:11" x14ac:dyDescent="0.45">
      <c r="A50" s="1"/>
      <c r="B50" s="57">
        <f t="shared" ref="B50:K50" si="22">1050153.16*(B24)+3483.29</f>
        <v>257595.57110542399</v>
      </c>
      <c r="C50" s="20">
        <f t="shared" si="22"/>
        <v>242367.93022415999</v>
      </c>
      <c r="D50" s="20">
        <f t="shared" si="22"/>
        <v>211226.37337157197</v>
      </c>
      <c r="E50" s="20">
        <f t="shared" si="22"/>
        <v>167613.617652088</v>
      </c>
      <c r="F50" s="20">
        <f t="shared" si="22"/>
        <v>160488.53849211999</v>
      </c>
      <c r="G50" s="20">
        <f t="shared" si="22"/>
        <v>140761.93645809998</v>
      </c>
      <c r="H50" s="20">
        <f t="shared" si="22"/>
        <v>132036.84394355598</v>
      </c>
      <c r="I50" s="20">
        <f t="shared" si="22"/>
        <v>148762.21326161202</v>
      </c>
      <c r="J50" s="20">
        <f t="shared" si="22"/>
        <v>140391.23239262</v>
      </c>
      <c r="K50" s="58">
        <f t="shared" si="22"/>
        <v>219291.96970163597</v>
      </c>
    </row>
    <row r="51" spans="1:11" x14ac:dyDescent="0.45">
      <c r="A51" s="1"/>
      <c r="B51" s="57">
        <f t="shared" ref="B51:K51" si="23">1050153.16*(B25)+3483.29</f>
        <v>248637.76465062398</v>
      </c>
      <c r="C51" s="20">
        <f t="shared" si="23"/>
        <v>183347.46409162294</v>
      </c>
      <c r="D51" s="20">
        <f t="shared" si="23"/>
        <v>130350.19069646116</v>
      </c>
      <c r="E51" s="20">
        <f t="shared" si="23"/>
        <v>132689.49578798696</v>
      </c>
      <c r="F51" s="20">
        <f t="shared" si="23"/>
        <v>49342.595750183915</v>
      </c>
      <c r="G51" s="20">
        <f t="shared" si="23"/>
        <v>104596.42854356387</v>
      </c>
      <c r="H51" s="20">
        <f t="shared" si="23"/>
        <v>496591.63257986004</v>
      </c>
      <c r="I51" s="20">
        <f t="shared" si="23"/>
        <v>629661.05514204793</v>
      </c>
      <c r="J51" s="20">
        <f t="shared" si="23"/>
        <v>1600754.1695986602</v>
      </c>
      <c r="K51" s="58">
        <f t="shared" si="23"/>
        <v>1746148.8197385038</v>
      </c>
    </row>
    <row r="52" spans="1:11" ht="14.65" thickBot="1" x14ac:dyDescent="0.5">
      <c r="A52" s="1"/>
      <c r="B52" s="59">
        <f t="shared" ref="B52:K52" si="24">1050153.16*(B26)+3483.29</f>
        <v>45164.635532206798</v>
      </c>
      <c r="C52" s="60">
        <f t="shared" si="24"/>
        <v>47678.523671209594</v>
      </c>
      <c r="D52" s="60">
        <f t="shared" si="24"/>
        <v>47694.727534468395</v>
      </c>
      <c r="E52" s="60">
        <f t="shared" si="24"/>
        <v>47670.374482687992</v>
      </c>
      <c r="F52" s="60">
        <f t="shared" si="24"/>
        <v>67300.961013289183</v>
      </c>
      <c r="G52" s="60">
        <f t="shared" si="24"/>
        <v>100010.99512105838</v>
      </c>
      <c r="H52" s="60">
        <f t="shared" si="24"/>
        <v>249382.53327169598</v>
      </c>
      <c r="I52" s="60">
        <f t="shared" si="24"/>
        <v>311558.00627797196</v>
      </c>
      <c r="J52" s="60">
        <f t="shared" si="24"/>
        <v>622395.04542800807</v>
      </c>
      <c r="K52" s="61">
        <f t="shared" si="24"/>
        <v>703449.54185286793</v>
      </c>
    </row>
    <row r="53" spans="1:11" x14ac:dyDescent="0.4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4" t="s">
        <v>14</v>
      </c>
      <c r="B54" s="20">
        <f>Average!C3</f>
        <v>1</v>
      </c>
      <c r="C54" s="20">
        <f>Average!D3</f>
        <v>10</v>
      </c>
      <c r="D54" s="20">
        <f>Average!E3</f>
        <v>100</v>
      </c>
      <c r="E54" s="20">
        <f>Average!F3</f>
        <v>1000</v>
      </c>
      <c r="F54" s="20">
        <f>Average!G3</f>
        <v>5000</v>
      </c>
      <c r="G54" s="20">
        <f>Average!H3</f>
        <v>10000</v>
      </c>
      <c r="H54" s="20">
        <f>Average!I3</f>
        <v>20000</v>
      </c>
      <c r="I54" s="20">
        <f>Average!J3</f>
        <v>40000</v>
      </c>
      <c r="J54" s="20">
        <f>Average!K3</f>
        <v>80000</v>
      </c>
      <c r="K54" s="20">
        <f>Average!L3</f>
        <v>100000</v>
      </c>
    </row>
    <row r="55" spans="1:11" x14ac:dyDescent="0.45">
      <c r="A55" t="s">
        <v>3</v>
      </c>
      <c r="B55" s="2">
        <f>AVERAGE(B29:B31)-B32</f>
        <v>203454.67442688544</v>
      </c>
      <c r="C55" s="2">
        <f>AVERAGE(C29:C31)-C32</f>
        <v>148654.00000000003</v>
      </c>
      <c r="D55" s="2">
        <f t="shared" ref="D55:K55" si="25">AVERAGE(D29:D31)-D32</f>
        <v>168178.05506482997</v>
      </c>
      <c r="E55" s="2">
        <f t="shared" si="25"/>
        <v>152157.25341257598</v>
      </c>
      <c r="F55" s="2">
        <f t="shared" si="25"/>
        <v>146766.08104277801</v>
      </c>
      <c r="G55" s="2">
        <f t="shared" si="25"/>
        <v>144313.76797636255</v>
      </c>
      <c r="H55" s="2">
        <f t="shared" si="25"/>
        <v>128108.34830627503</v>
      </c>
      <c r="I55" s="2">
        <f t="shared" si="25"/>
        <v>117897.19401039</v>
      </c>
      <c r="J55" s="2">
        <f t="shared" si="25"/>
        <v>105728.13361685499</v>
      </c>
      <c r="K55" s="2">
        <f t="shared" si="25"/>
        <v>96086.186291115009</v>
      </c>
    </row>
    <row r="56" spans="1:11" x14ac:dyDescent="0.45">
      <c r="A56" t="s">
        <v>0</v>
      </c>
      <c r="B56" s="2">
        <f>AVERAGE(B33:B35)-B36</f>
        <v>201503.89241431677</v>
      </c>
      <c r="C56" s="2">
        <f>AVERAGE(C33:C35)-C36</f>
        <v>137844.70581596304</v>
      </c>
      <c r="D56" s="2">
        <f t="shared" ref="D56:K56" si="26">AVERAGE(D33:D35)-D36</f>
        <v>99077.694687782816</v>
      </c>
      <c r="E56" s="2">
        <f t="shared" si="26"/>
        <v>53338.544659193154</v>
      </c>
      <c r="F56" s="2">
        <f t="shared" si="26"/>
        <v>44469.441141307834</v>
      </c>
      <c r="G56" s="2">
        <f t="shared" si="26"/>
        <v>26134.901133120657</v>
      </c>
      <c r="H56" s="2">
        <f t="shared" si="26"/>
        <v>0</v>
      </c>
      <c r="I56" s="2">
        <f t="shared" si="26"/>
        <v>0</v>
      </c>
      <c r="J56" s="2">
        <f t="shared" si="26"/>
        <v>0</v>
      </c>
      <c r="K56" s="2">
        <f t="shared" si="26"/>
        <v>0</v>
      </c>
    </row>
    <row r="57" spans="1:11" x14ac:dyDescent="0.45">
      <c r="A57" t="s">
        <v>1</v>
      </c>
      <c r="B57" s="2">
        <f>AVERAGE(B37:B39)-B40</f>
        <v>204174.01183893275</v>
      </c>
      <c r="C57" s="2">
        <f t="shared" ref="C57:K57" si="27">AVERAGE(C37:C39)-C40</f>
        <v>189388.76045634109</v>
      </c>
      <c r="D57" s="2">
        <f t="shared" si="27"/>
        <v>165546.48567041237</v>
      </c>
      <c r="E57" s="2">
        <f t="shared" si="27"/>
        <v>112417.74958903569</v>
      </c>
      <c r="F57" s="2">
        <f t="shared" si="27"/>
        <v>97684.96888084797</v>
      </c>
      <c r="G57" s="2">
        <f t="shared" si="27"/>
        <v>84338.328650570009</v>
      </c>
      <c r="H57" s="2">
        <f t="shared" si="27"/>
        <v>81582.259874929718</v>
      </c>
      <c r="I57" s="2">
        <f t="shared" si="27"/>
        <v>54976.842005166603</v>
      </c>
      <c r="J57" s="2">
        <f t="shared" si="27"/>
        <v>0</v>
      </c>
      <c r="K57" s="2">
        <f t="shared" si="27"/>
        <v>0</v>
      </c>
    </row>
    <row r="58" spans="1:11" x14ac:dyDescent="0.45">
      <c r="A58" t="s">
        <v>4</v>
      </c>
      <c r="B58" s="2">
        <f>AVERAGE(B41:B43)-B44</f>
        <v>201887.57987336491</v>
      </c>
      <c r="C58" s="2">
        <f t="shared" ref="C58:K58" si="28">AVERAGE(C41:C43)-C44</f>
        <v>193424.29361240499</v>
      </c>
      <c r="D58" s="2">
        <f t="shared" si="28"/>
        <v>143101.14562097896</v>
      </c>
      <c r="E58" s="2">
        <f t="shared" si="28"/>
        <v>129295.40161682332</v>
      </c>
      <c r="F58" s="2">
        <f t="shared" si="28"/>
        <v>114411.63688831188</v>
      </c>
      <c r="G58" s="2">
        <f t="shared" si="28"/>
        <v>110254.62014275001</v>
      </c>
      <c r="H58" s="2">
        <f t="shared" si="28"/>
        <v>100845.31217403201</v>
      </c>
      <c r="I58" s="2">
        <f t="shared" si="28"/>
        <v>94700.524067249018</v>
      </c>
      <c r="J58" s="2">
        <f t="shared" si="28"/>
        <v>20131.230100807996</v>
      </c>
      <c r="K58" s="2">
        <f t="shared" si="28"/>
        <v>9103.894594259953</v>
      </c>
    </row>
    <row r="59" spans="1:11" x14ac:dyDescent="0.45">
      <c r="A59" t="s">
        <v>2</v>
      </c>
      <c r="B59" s="2">
        <f>AVERAGE(B45:B47)-B48</f>
        <v>204526.41873585506</v>
      </c>
      <c r="C59" s="2">
        <f>AVERAGE(C45:C47)-C48</f>
        <v>191675.90302554722</v>
      </c>
      <c r="D59" s="2">
        <f t="shared" ref="D59:K59" si="29">AVERAGE(D45:D47)-D48</f>
        <v>182410.08314840865</v>
      </c>
      <c r="E59" s="2">
        <f t="shared" si="29"/>
        <v>111187.02959419478</v>
      </c>
      <c r="F59" s="2">
        <f t="shared" si="29"/>
        <v>82093.899857044016</v>
      </c>
      <c r="G59" s="2">
        <f t="shared" si="29"/>
        <v>61723.70063482799</v>
      </c>
      <c r="H59" s="2">
        <f t="shared" si="29"/>
        <v>46156.743673730001</v>
      </c>
      <c r="I59" s="2">
        <f t="shared" si="29"/>
        <v>44260.031639165005</v>
      </c>
      <c r="J59" s="2">
        <f t="shared" si="29"/>
        <v>29457.167209589978</v>
      </c>
      <c r="K59" s="2">
        <f t="shared" si="29"/>
        <v>7914.4927637029905</v>
      </c>
    </row>
    <row r="60" spans="1:11" x14ac:dyDescent="0.45">
      <c r="A60" t="s">
        <v>5</v>
      </c>
      <c r="B60" s="2">
        <f>AVERAGE(B49:B51)-B52</f>
        <v>208499.26715749322</v>
      </c>
      <c r="C60" s="2">
        <f t="shared" ref="C60:K60" si="30">AVERAGE(C49:C51)-C52</f>
        <v>179256.89136855403</v>
      </c>
      <c r="D60" s="2">
        <f t="shared" si="30"/>
        <v>144071.71194323999</v>
      </c>
      <c r="E60" s="2">
        <f t="shared" si="30"/>
        <v>119769.996788269</v>
      </c>
      <c r="F60" s="2">
        <f t="shared" si="30"/>
        <v>50069.534704860111</v>
      </c>
      <c r="G60" s="2">
        <f t="shared" si="30"/>
        <v>25244.618697382903</v>
      </c>
      <c r="H60" s="2">
        <f t="shared" si="30"/>
        <v>0</v>
      </c>
      <c r="I60" s="2">
        <f t="shared" si="30"/>
        <v>0</v>
      </c>
      <c r="J60" s="2">
        <f t="shared" si="30"/>
        <v>0</v>
      </c>
      <c r="K60" s="2">
        <f t="shared" si="30"/>
        <v>0</v>
      </c>
    </row>
    <row r="62" spans="1:11" x14ac:dyDescent="0.45">
      <c r="A62" t="s">
        <v>19</v>
      </c>
    </row>
    <row r="63" spans="1:11" x14ac:dyDescent="0.45">
      <c r="A63" t="s">
        <v>3</v>
      </c>
      <c r="B63">
        <f>STDEV(B29:B31)</f>
        <v>5833.9033131645347</v>
      </c>
      <c r="C63">
        <f t="shared" ref="C63:K63" si="31">STDEV(C29:C31)</f>
        <v>4898.9099699998042</v>
      </c>
      <c r="D63">
        <f t="shared" si="31"/>
        <v>40383.575286612366</v>
      </c>
      <c r="E63">
        <f t="shared" si="31"/>
        <v>16024.704599907314</v>
      </c>
      <c r="F63">
        <f t="shared" si="31"/>
        <v>46038.355531076377</v>
      </c>
      <c r="G63">
        <f t="shared" si="31"/>
        <v>17619.279588333302</v>
      </c>
      <c r="H63">
        <f t="shared" si="31"/>
        <v>75399.796139701561</v>
      </c>
      <c r="I63">
        <f t="shared" si="31"/>
        <v>87729.592044398451</v>
      </c>
      <c r="J63">
        <f t="shared" si="31"/>
        <v>146077.20595421613</v>
      </c>
      <c r="K63">
        <f t="shared" si="31"/>
        <v>181061.84651564586</v>
      </c>
    </row>
    <row r="64" spans="1:11" x14ac:dyDescent="0.45">
      <c r="A64" t="s">
        <v>0</v>
      </c>
      <c r="B64">
        <f>STDEV(B33:B35)</f>
        <v>6102.244560241762</v>
      </c>
      <c r="C64">
        <f t="shared" ref="C64:K64" si="32">STDEV(C33:C35)</f>
        <v>63018.164522438106</v>
      </c>
      <c r="D64">
        <f t="shared" si="32"/>
        <v>56871.712350865346</v>
      </c>
      <c r="E64">
        <f t="shared" si="32"/>
        <v>38160.893925093565</v>
      </c>
      <c r="F64">
        <f t="shared" si="32"/>
        <v>18269.85662588364</v>
      </c>
      <c r="G64">
        <f t="shared" si="32"/>
        <v>9692.0518245379571</v>
      </c>
      <c r="H64">
        <f t="shared" si="32"/>
        <v>28626.41476785198</v>
      </c>
      <c r="I64">
        <f t="shared" si="32"/>
        <v>41394.180710671601</v>
      </c>
      <c r="J64">
        <f t="shared" si="32"/>
        <v>28775.74983530588</v>
      </c>
      <c r="K64">
        <f t="shared" si="32"/>
        <v>16671.918439961606</v>
      </c>
    </row>
    <row r="65" spans="1:11" x14ac:dyDescent="0.45">
      <c r="A65" t="s">
        <v>1</v>
      </c>
      <c r="B65">
        <f>STDEV(B37:B39)</f>
        <v>11852.13715585462</v>
      </c>
      <c r="C65">
        <f t="shared" ref="C65:K65" si="33">STDEV(C37:C39)</f>
        <v>4542.1076961737699</v>
      </c>
      <c r="D65">
        <f t="shared" si="33"/>
        <v>8215.2111176002054</v>
      </c>
      <c r="E65">
        <f t="shared" si="33"/>
        <v>17320.400890238634</v>
      </c>
      <c r="F65">
        <f t="shared" si="33"/>
        <v>7286.7751541086564</v>
      </c>
      <c r="G65">
        <f t="shared" si="33"/>
        <v>117585.95365899833</v>
      </c>
      <c r="H65">
        <f t="shared" si="33"/>
        <v>21844.274812322914</v>
      </c>
      <c r="I65">
        <f t="shared" si="33"/>
        <v>49294.196678963177</v>
      </c>
      <c r="J65">
        <f t="shared" si="33"/>
        <v>170470.88303657644</v>
      </c>
      <c r="K65">
        <f t="shared" si="33"/>
        <v>177703.45195540617</v>
      </c>
    </row>
    <row r="66" spans="1:11" x14ac:dyDescent="0.45">
      <c r="A66" t="s">
        <v>4</v>
      </c>
      <c r="B66">
        <f>STDEV(B41:B43)</f>
        <v>5704.8027026989121</v>
      </c>
      <c r="C66">
        <f t="shared" ref="C66:K66" si="34">STDEV(C41:C43)</f>
        <v>27117.566434295244</v>
      </c>
      <c r="D66">
        <f t="shared" si="34"/>
        <v>2136.9823116520033</v>
      </c>
      <c r="E66">
        <f t="shared" si="34"/>
        <v>30992.345368600938</v>
      </c>
      <c r="F66">
        <f t="shared" si="34"/>
        <v>19025.215694832408</v>
      </c>
      <c r="G66">
        <f t="shared" si="34"/>
        <v>4575.5271559591847</v>
      </c>
      <c r="H66">
        <f t="shared" si="34"/>
        <v>115382.98942296364</v>
      </c>
      <c r="I66">
        <f t="shared" si="34"/>
        <v>26172.049946413303</v>
      </c>
      <c r="J66">
        <f t="shared" si="34"/>
        <v>11995.047469448107</v>
      </c>
      <c r="K66">
        <f t="shared" si="34"/>
        <v>125393.18521940212</v>
      </c>
    </row>
    <row r="67" spans="1:11" x14ac:dyDescent="0.45">
      <c r="A67" t="s">
        <v>2</v>
      </c>
      <c r="B67">
        <f>STDEV(B45:B47)</f>
        <v>2637.5048017200315</v>
      </c>
      <c r="C67">
        <f t="shared" ref="C67:K67" si="35">STDEV(C45:C47)</f>
        <v>876.8868645802886</v>
      </c>
      <c r="D67">
        <f t="shared" si="35"/>
        <v>33445.200754648002</v>
      </c>
      <c r="E67">
        <f t="shared" si="35"/>
        <v>13768.991702910513</v>
      </c>
      <c r="F67">
        <f t="shared" si="35"/>
        <v>89355.502534087427</v>
      </c>
      <c r="G67">
        <f t="shared" si="35"/>
        <v>72714.130457488311</v>
      </c>
      <c r="H67">
        <f t="shared" si="35"/>
        <v>58799.980147003342</v>
      </c>
      <c r="I67">
        <f t="shared" si="35"/>
        <v>39533.466254123479</v>
      </c>
      <c r="J67">
        <f t="shared" si="35"/>
        <v>27159.023654054567</v>
      </c>
      <c r="K67">
        <f t="shared" si="35"/>
        <v>24714.345781505213</v>
      </c>
    </row>
    <row r="68" spans="1:11" x14ac:dyDescent="0.45">
      <c r="A68" t="s">
        <v>5</v>
      </c>
      <c r="B68">
        <f>STDEV(B49:B51)</f>
        <v>4578.0969777566324</v>
      </c>
      <c r="C68">
        <f t="shared" ref="C68:K68" si="36">STDEV(C49:C51)</f>
        <v>38280.546990739931</v>
      </c>
      <c r="D68">
        <f t="shared" si="36"/>
        <v>54364.404716886471</v>
      </c>
      <c r="E68">
        <f t="shared" si="36"/>
        <v>34664.576987508452</v>
      </c>
      <c r="F68">
        <f t="shared" si="36"/>
        <v>59613.177117708939</v>
      </c>
      <c r="G68">
        <f t="shared" si="36"/>
        <v>18625.251291785862</v>
      </c>
      <c r="H68">
        <f t="shared" si="36"/>
        <v>214180.82878293499</v>
      </c>
      <c r="I68">
        <f t="shared" si="36"/>
        <v>275510.7653426578</v>
      </c>
      <c r="J68">
        <f t="shared" si="36"/>
        <v>847314.24115283333</v>
      </c>
      <c r="K68">
        <f t="shared" si="36"/>
        <v>903769.65423145832</v>
      </c>
    </row>
  </sheetData>
  <conditionalFormatting sqref="B55:K60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"/>
  <sheetViews>
    <sheetView zoomScale="49" zoomScaleNormal="54" workbookViewId="0">
      <selection activeCell="C4" sqref="C4"/>
    </sheetView>
  </sheetViews>
  <sheetFormatPr baseColWidth="10" defaultRowHeight="14.25" x14ac:dyDescent="0.45"/>
  <cols>
    <col min="42" max="44" width="6.53125" bestFit="1" customWidth="1"/>
    <col min="45" max="45" width="12.19921875" bestFit="1" customWidth="1"/>
    <col min="46" max="46" width="6.53125" bestFit="1" customWidth="1"/>
    <col min="47" max="49" width="12.19921875" bestFit="1" customWidth="1"/>
    <col min="50" max="50" width="7.53125" bestFit="1" customWidth="1"/>
    <col min="51" max="51" width="12.796875" bestFit="1" customWidth="1"/>
  </cols>
  <sheetData>
    <row r="1" spans="2:49" x14ac:dyDescent="0.45">
      <c r="AA1" s="6" t="s">
        <v>18</v>
      </c>
      <c r="AB1">
        <v>1E-3</v>
      </c>
      <c r="AC1">
        <v>0.01</v>
      </c>
      <c r="AD1">
        <v>0.1</v>
      </c>
      <c r="AE1">
        <v>1</v>
      </c>
      <c r="AF1">
        <v>5</v>
      </c>
      <c r="AG1">
        <v>10</v>
      </c>
      <c r="AH1">
        <v>20</v>
      </c>
      <c r="AI1">
        <v>40</v>
      </c>
      <c r="AJ1">
        <v>80</v>
      </c>
      <c r="AK1">
        <v>100</v>
      </c>
      <c r="AM1" t="s">
        <v>18</v>
      </c>
      <c r="AN1">
        <v>1E-3</v>
      </c>
      <c r="AO1">
        <v>0.01</v>
      </c>
      <c r="AP1">
        <v>0.1</v>
      </c>
      <c r="AQ1">
        <v>1</v>
      </c>
      <c r="AR1">
        <v>5</v>
      </c>
      <c r="AS1">
        <v>10</v>
      </c>
      <c r="AT1">
        <v>20</v>
      </c>
      <c r="AU1">
        <v>40</v>
      </c>
      <c r="AV1">
        <v>80</v>
      </c>
      <c r="AW1">
        <v>100</v>
      </c>
    </row>
    <row r="2" spans="2:49" x14ac:dyDescent="0.45">
      <c r="C2" s="6" t="s">
        <v>8</v>
      </c>
      <c r="P2" s="6" t="s">
        <v>8</v>
      </c>
      <c r="AA2" s="6" t="s">
        <v>8</v>
      </c>
      <c r="AB2" s="7">
        <v>1</v>
      </c>
      <c r="AC2" s="7">
        <v>10</v>
      </c>
      <c r="AD2" s="7">
        <v>100</v>
      </c>
      <c r="AE2" s="7">
        <v>1000</v>
      </c>
      <c r="AF2" s="7">
        <v>5000</v>
      </c>
      <c r="AG2" s="7">
        <v>10000</v>
      </c>
      <c r="AH2" s="7">
        <v>20000</v>
      </c>
      <c r="AI2" s="7">
        <v>40000</v>
      </c>
      <c r="AJ2" s="7">
        <v>80000</v>
      </c>
      <c r="AK2" s="7">
        <v>100000</v>
      </c>
      <c r="AM2" t="s">
        <v>8</v>
      </c>
      <c r="AN2">
        <v>1</v>
      </c>
      <c r="AO2">
        <v>10</v>
      </c>
      <c r="AP2">
        <v>100</v>
      </c>
      <c r="AQ2">
        <v>1000</v>
      </c>
      <c r="AR2">
        <v>5000</v>
      </c>
      <c r="AS2">
        <v>10000</v>
      </c>
      <c r="AT2">
        <v>20000</v>
      </c>
      <c r="AU2">
        <v>40000</v>
      </c>
      <c r="AV2">
        <v>80000</v>
      </c>
      <c r="AW2">
        <v>100000</v>
      </c>
    </row>
    <row r="3" spans="2:49" x14ac:dyDescent="0.45">
      <c r="B3" t="s">
        <v>7</v>
      </c>
      <c r="C3">
        <v>1</v>
      </c>
      <c r="D3">
        <v>10</v>
      </c>
      <c r="E3">
        <v>100</v>
      </c>
      <c r="F3">
        <v>1000</v>
      </c>
      <c r="G3">
        <v>5000</v>
      </c>
      <c r="H3">
        <v>10000</v>
      </c>
      <c r="I3">
        <v>20000</v>
      </c>
      <c r="J3">
        <v>40000</v>
      </c>
      <c r="K3">
        <v>80000</v>
      </c>
      <c r="L3">
        <v>100000</v>
      </c>
      <c r="O3" t="s">
        <v>7</v>
      </c>
      <c r="P3" s="7">
        <v>1</v>
      </c>
      <c r="Q3" s="7">
        <v>10</v>
      </c>
      <c r="R3" s="7">
        <v>100</v>
      </c>
      <c r="S3" s="7">
        <v>1000</v>
      </c>
      <c r="T3" s="7">
        <v>5000</v>
      </c>
      <c r="U3" s="7">
        <v>10000</v>
      </c>
      <c r="V3" s="7">
        <v>20000</v>
      </c>
      <c r="W3" s="7">
        <v>40000</v>
      </c>
      <c r="X3" s="7">
        <v>80000</v>
      </c>
      <c r="Y3" s="7">
        <v>100000</v>
      </c>
      <c r="AA3" s="6" t="s">
        <v>17</v>
      </c>
      <c r="AB3" s="3">
        <f>LOG(P3)</f>
        <v>0</v>
      </c>
      <c r="AC3" s="3">
        <f t="shared" ref="AC3:AK3" si="0">LOG(Q3)</f>
        <v>1</v>
      </c>
      <c r="AD3" s="3">
        <f t="shared" si="0"/>
        <v>2</v>
      </c>
      <c r="AE3" s="3">
        <f t="shared" si="0"/>
        <v>3</v>
      </c>
      <c r="AF3" s="3">
        <f t="shared" si="0"/>
        <v>3.6989700043360187</v>
      </c>
      <c r="AG3" s="3">
        <f t="shared" si="0"/>
        <v>4</v>
      </c>
      <c r="AH3" s="3">
        <f t="shared" si="0"/>
        <v>4.3010299956639813</v>
      </c>
      <c r="AI3" s="3">
        <f t="shared" si="0"/>
        <v>4.6020599913279625</v>
      </c>
      <c r="AJ3" s="3">
        <f t="shared" si="0"/>
        <v>4.9030899869919438</v>
      </c>
      <c r="AK3" s="3">
        <f t="shared" si="0"/>
        <v>5</v>
      </c>
      <c r="AM3" t="s">
        <v>17</v>
      </c>
      <c r="AN3">
        <v>0</v>
      </c>
      <c r="AO3">
        <v>1</v>
      </c>
      <c r="AP3">
        <v>2</v>
      </c>
      <c r="AQ3">
        <v>3</v>
      </c>
      <c r="AR3">
        <v>3.6989700043360187</v>
      </c>
      <c r="AS3">
        <v>4</v>
      </c>
      <c r="AT3">
        <v>4.3010299956639813</v>
      </c>
      <c r="AU3">
        <v>4.6020599913279625</v>
      </c>
      <c r="AV3">
        <v>4.9030899869919438</v>
      </c>
      <c r="AW3">
        <v>5</v>
      </c>
    </row>
    <row r="4" spans="2:49" ht="15.75" x14ac:dyDescent="0.45">
      <c r="B4" t="s">
        <v>3</v>
      </c>
      <c r="C4" s="2">
        <f>'Ec50'!B55</f>
        <v>203454.67442688544</v>
      </c>
      <c r="D4" s="2">
        <f>'Ec50'!C55</f>
        <v>148654.00000000003</v>
      </c>
      <c r="E4" s="2">
        <f>'Ec50'!D55</f>
        <v>168178.05506482997</v>
      </c>
      <c r="F4" s="2">
        <f>'Ec50'!E55</f>
        <v>152157.25341257598</v>
      </c>
      <c r="G4" s="2">
        <f>'Ec50'!F55</f>
        <v>146766.08104277801</v>
      </c>
      <c r="H4" s="2">
        <f>'Ec50'!G55</f>
        <v>144313.76797636255</v>
      </c>
      <c r="I4" s="2">
        <f>'Ec50'!H55</f>
        <v>128108.34830627503</v>
      </c>
      <c r="J4" s="2">
        <f>'Ec50'!I55</f>
        <v>117897.19401039</v>
      </c>
      <c r="K4" s="2">
        <f>'Ec50'!J55</f>
        <v>105728.13361685499</v>
      </c>
      <c r="L4" s="2">
        <f>'Ec50'!K55</f>
        <v>96086.186291115009</v>
      </c>
      <c r="O4" s="7" t="s">
        <v>9</v>
      </c>
      <c r="P4" s="5">
        <f t="shared" ref="P4:Y4" si="1">100-((C4*100)/$C4)</f>
        <v>0</v>
      </c>
      <c r="Q4" s="5">
        <f>100-((D4*100)/$C4)</f>
        <v>26.935077594680124</v>
      </c>
      <c r="R4" s="5">
        <f t="shared" si="1"/>
        <v>17.338809964148879</v>
      </c>
      <c r="S4" s="5">
        <f t="shared" si="1"/>
        <v>25.213193630871316</v>
      </c>
      <c r="T4" s="5">
        <f t="shared" si="1"/>
        <v>27.863008576133424</v>
      </c>
      <c r="U4" s="5">
        <f t="shared" si="1"/>
        <v>29.068344886701567</v>
      </c>
      <c r="V4" s="5">
        <f t="shared" si="1"/>
        <v>37.033470148992457</v>
      </c>
      <c r="W4" s="5">
        <f t="shared" si="1"/>
        <v>42.052354244257891</v>
      </c>
      <c r="X4" s="5">
        <f t="shared" si="1"/>
        <v>48.03356869795094</v>
      </c>
      <c r="Y4" s="5">
        <f t="shared" si="1"/>
        <v>52.772681894981453</v>
      </c>
      <c r="AA4" s="3" t="str">
        <f t="shared" ref="AA4:AA9" si="2">O4</f>
        <v>Ca2+</v>
      </c>
      <c r="AB4" s="5">
        <f t="shared" ref="AB4:AB9" si="3">P4</f>
        <v>0</v>
      </c>
      <c r="AC4" s="5">
        <f>Q4</f>
        <v>26.935077594680124</v>
      </c>
      <c r="AD4" s="5">
        <f t="shared" ref="AC4:AK9" si="4">R4</f>
        <v>17.338809964148879</v>
      </c>
      <c r="AE4" s="5">
        <f t="shared" si="4"/>
        <v>25.213193630871316</v>
      </c>
      <c r="AF4" s="5">
        <f t="shared" si="4"/>
        <v>27.863008576133424</v>
      </c>
      <c r="AG4" s="5">
        <f t="shared" si="4"/>
        <v>29.068344886701567</v>
      </c>
      <c r="AH4" s="5">
        <f t="shared" si="4"/>
        <v>37.033470148992457</v>
      </c>
      <c r="AI4" s="5">
        <f t="shared" si="4"/>
        <v>42.052354244257891</v>
      </c>
      <c r="AJ4" s="5">
        <f t="shared" si="4"/>
        <v>48.03356869795094</v>
      </c>
      <c r="AK4" s="5">
        <f t="shared" si="4"/>
        <v>52.772681894981453</v>
      </c>
      <c r="AM4" t="str">
        <f>AA5</f>
        <v>Co2+</v>
      </c>
      <c r="AN4" s="5">
        <f>AB5</f>
        <v>0</v>
      </c>
      <c r="AO4" s="5">
        <f t="shared" ref="AO4:AW4" si="5">AC5</f>
        <v>31.592038166420437</v>
      </c>
      <c r="AP4" s="5">
        <f t="shared" si="5"/>
        <v>50.830878004050213</v>
      </c>
      <c r="AQ4" s="5">
        <f t="shared" si="5"/>
        <v>73.529769564191568</v>
      </c>
      <c r="AR4" s="5">
        <f t="shared" si="5"/>
        <v>77.931224747821148</v>
      </c>
      <c r="AS4" s="5">
        <f t="shared" si="5"/>
        <v>87.030076282901732</v>
      </c>
      <c r="AT4" s="5">
        <f t="shared" si="5"/>
        <v>100</v>
      </c>
      <c r="AU4" s="5">
        <f t="shared" si="5"/>
        <v>100</v>
      </c>
      <c r="AV4" s="5">
        <f t="shared" si="5"/>
        <v>100</v>
      </c>
      <c r="AW4" s="5">
        <f t="shared" si="5"/>
        <v>100</v>
      </c>
    </row>
    <row r="5" spans="2:49" x14ac:dyDescent="0.45">
      <c r="B5" t="s">
        <v>0</v>
      </c>
      <c r="C5" s="2">
        <f>'Ec50'!B56</f>
        <v>201503.89241431677</v>
      </c>
      <c r="D5" s="2">
        <f>'Ec50'!C56</f>
        <v>137844.70581596304</v>
      </c>
      <c r="E5" s="2">
        <f>'Ec50'!D56</f>
        <v>99077.694687782816</v>
      </c>
      <c r="F5" s="2">
        <f>'Ec50'!E56</f>
        <v>53338.544659193154</v>
      </c>
      <c r="G5" s="2">
        <f>'Ec50'!F56</f>
        <v>44469.441141307834</v>
      </c>
      <c r="H5" s="2">
        <f>'Ec50'!G56</f>
        <v>26134.901133120657</v>
      </c>
      <c r="I5" s="2">
        <f>'Ec50'!H56</f>
        <v>0</v>
      </c>
      <c r="J5" s="2">
        <f>'Ec50'!I56</f>
        <v>0</v>
      </c>
      <c r="K5" s="2">
        <f>'Ec50'!J56</f>
        <v>0</v>
      </c>
      <c r="L5" s="2">
        <f>'Ec50'!K56</f>
        <v>0</v>
      </c>
      <c r="O5" s="7" t="s">
        <v>16</v>
      </c>
      <c r="P5" s="5">
        <v>0</v>
      </c>
      <c r="Q5" s="5">
        <f t="shared" ref="Q5:Y9" si="6">100-((D5*100)/$C5)</f>
        <v>31.592038166420437</v>
      </c>
      <c r="R5" s="5">
        <f t="shared" si="6"/>
        <v>50.830878004050213</v>
      </c>
      <c r="S5" s="5">
        <f t="shared" si="6"/>
        <v>73.529769564191568</v>
      </c>
      <c r="T5" s="5">
        <f t="shared" si="6"/>
        <v>77.931224747821148</v>
      </c>
      <c r="U5" s="5">
        <f t="shared" si="6"/>
        <v>87.030076282901732</v>
      </c>
      <c r="V5" s="5">
        <f t="shared" si="6"/>
        <v>100</v>
      </c>
      <c r="W5" s="5">
        <f t="shared" si="6"/>
        <v>100</v>
      </c>
      <c r="X5" s="5">
        <f t="shared" si="6"/>
        <v>100</v>
      </c>
      <c r="Y5" s="5">
        <f t="shared" si="6"/>
        <v>100</v>
      </c>
      <c r="AA5" s="3" t="s">
        <v>16</v>
      </c>
      <c r="AB5" s="5">
        <f t="shared" si="3"/>
        <v>0</v>
      </c>
      <c r="AC5" s="5">
        <f t="shared" si="4"/>
        <v>31.592038166420437</v>
      </c>
      <c r="AD5" s="5">
        <f t="shared" si="4"/>
        <v>50.830878004050213</v>
      </c>
      <c r="AE5" s="5">
        <f t="shared" si="4"/>
        <v>73.529769564191568</v>
      </c>
      <c r="AF5" s="5">
        <f t="shared" si="4"/>
        <v>77.931224747821148</v>
      </c>
      <c r="AG5" s="5">
        <f t="shared" si="4"/>
        <v>87.030076282901732</v>
      </c>
      <c r="AH5" s="5">
        <f t="shared" si="4"/>
        <v>100</v>
      </c>
      <c r="AI5" s="5">
        <f t="shared" si="4"/>
        <v>100</v>
      </c>
      <c r="AJ5" s="5">
        <f t="shared" si="4"/>
        <v>100</v>
      </c>
      <c r="AK5" s="5">
        <f t="shared" si="4"/>
        <v>100</v>
      </c>
      <c r="AM5" s="1" t="str">
        <f>AA9</f>
        <v>Ni2+</v>
      </c>
      <c r="AN5" s="21">
        <f t="shared" ref="AN5:AW5" si="7">AB9</f>
        <v>0</v>
      </c>
      <c r="AO5" s="21">
        <f t="shared" si="7"/>
        <v>14.025169578582009</v>
      </c>
      <c r="AP5" s="21">
        <f t="shared" si="7"/>
        <v>30.900614708437729</v>
      </c>
      <c r="AQ5" s="21">
        <f t="shared" si="7"/>
        <v>42.556154550989937</v>
      </c>
      <c r="AR5" s="21">
        <f t="shared" si="7"/>
        <v>75.985750267870586</v>
      </c>
      <c r="AS5" s="21">
        <f t="shared" si="7"/>
        <v>87.892226653097069</v>
      </c>
      <c r="AT5" s="21">
        <f t="shared" si="7"/>
        <v>100</v>
      </c>
      <c r="AU5" s="21">
        <f t="shared" si="7"/>
        <v>100</v>
      </c>
      <c r="AV5" s="21">
        <f t="shared" si="7"/>
        <v>100</v>
      </c>
      <c r="AW5" s="21">
        <f t="shared" si="7"/>
        <v>100</v>
      </c>
    </row>
    <row r="6" spans="2:49" ht="15.75" x14ac:dyDescent="0.45">
      <c r="B6" t="s">
        <v>1</v>
      </c>
      <c r="C6" s="2">
        <f>'Ec50'!B57</f>
        <v>204174.01183893275</v>
      </c>
      <c r="D6" s="2">
        <f>'Ec50'!C57</f>
        <v>189388.76045634109</v>
      </c>
      <c r="E6" s="2">
        <f>'Ec50'!D57</f>
        <v>165546.48567041237</v>
      </c>
      <c r="F6" s="2">
        <f>'Ec50'!E57</f>
        <v>112417.74958903569</v>
      </c>
      <c r="G6" s="2">
        <f>'Ec50'!F57</f>
        <v>97684.96888084797</v>
      </c>
      <c r="H6" s="2">
        <f>'Ec50'!G57</f>
        <v>84338.328650570009</v>
      </c>
      <c r="I6" s="2">
        <f>'Ec50'!H57</f>
        <v>81582.259874929718</v>
      </c>
      <c r="J6" s="2">
        <f>'Ec50'!I57</f>
        <v>54976.842005166603</v>
      </c>
      <c r="K6" s="2">
        <f>'Ec50'!J57</f>
        <v>0</v>
      </c>
      <c r="L6" s="2">
        <f>'Ec50'!K57</f>
        <v>0</v>
      </c>
      <c r="O6" s="7" t="s">
        <v>10</v>
      </c>
      <c r="P6" s="5">
        <f>100-((C6*100)/$C6)</f>
        <v>0</v>
      </c>
      <c r="Q6" s="5">
        <f t="shared" si="6"/>
        <v>7.2414952566320352</v>
      </c>
      <c r="R6" s="5">
        <f t="shared" si="6"/>
        <v>18.91892402006215</v>
      </c>
      <c r="S6" s="5">
        <f t="shared" si="6"/>
        <v>44.940225949167832</v>
      </c>
      <c r="T6" s="5">
        <f t="shared" si="6"/>
        <v>52.156022208199076</v>
      </c>
      <c r="U6" s="5">
        <f t="shared" si="6"/>
        <v>58.692916943267889</v>
      </c>
      <c r="V6" s="5">
        <f t="shared" si="6"/>
        <v>60.042779617178844</v>
      </c>
      <c r="W6" s="5">
        <f t="shared" si="6"/>
        <v>73.073535897146243</v>
      </c>
      <c r="X6" s="5">
        <f t="shared" si="6"/>
        <v>100</v>
      </c>
      <c r="Y6" s="5">
        <f t="shared" si="6"/>
        <v>100</v>
      </c>
      <c r="AA6" s="3" t="str">
        <f t="shared" si="2"/>
        <v>Cu2+</v>
      </c>
      <c r="AB6" s="5">
        <f t="shared" si="3"/>
        <v>0</v>
      </c>
      <c r="AC6" s="5">
        <f t="shared" si="4"/>
        <v>7.2414952566320352</v>
      </c>
      <c r="AD6" s="5">
        <f t="shared" si="4"/>
        <v>18.91892402006215</v>
      </c>
      <c r="AE6" s="5">
        <f t="shared" si="4"/>
        <v>44.940225949167832</v>
      </c>
      <c r="AF6" s="5">
        <f t="shared" si="4"/>
        <v>52.156022208199076</v>
      </c>
      <c r="AG6" s="5">
        <f t="shared" si="4"/>
        <v>58.692916943267889</v>
      </c>
      <c r="AH6" s="5">
        <f t="shared" si="4"/>
        <v>60.042779617178844</v>
      </c>
      <c r="AI6" s="5">
        <f t="shared" si="4"/>
        <v>73.073535897146243</v>
      </c>
      <c r="AJ6" s="5">
        <f t="shared" si="4"/>
        <v>100</v>
      </c>
      <c r="AK6" s="5">
        <f t="shared" si="4"/>
        <v>100</v>
      </c>
      <c r="AM6" t="str">
        <f>AA8</f>
        <v>Mn2+</v>
      </c>
      <c r="AN6" s="5">
        <f t="shared" ref="AN6:AW6" si="8">AB8</f>
        <v>0</v>
      </c>
      <c r="AO6" s="5">
        <f t="shared" si="8"/>
        <v>6.2830590736076033</v>
      </c>
      <c r="AP6" s="5">
        <f t="shared" si="8"/>
        <v>10.813437072894516</v>
      </c>
      <c r="AQ6" s="5">
        <f t="shared" si="8"/>
        <v>45.636837391754106</v>
      </c>
      <c r="AR6" s="5">
        <f t="shared" si="8"/>
        <v>59.861469063775125</v>
      </c>
      <c r="AS6" s="5">
        <f t="shared" si="8"/>
        <v>69.821160016230536</v>
      </c>
      <c r="AT6" s="5">
        <f t="shared" si="8"/>
        <v>77.432380638639529</v>
      </c>
      <c r="AU6" s="5">
        <f t="shared" si="8"/>
        <v>78.359748382272983</v>
      </c>
      <c r="AV6" s="5">
        <f t="shared" si="8"/>
        <v>85.597377888069417</v>
      </c>
      <c r="AW6" s="5">
        <f t="shared" si="8"/>
        <v>96.13033230004163</v>
      </c>
    </row>
    <row r="7" spans="2:49" x14ac:dyDescent="0.45">
      <c r="B7" t="s">
        <v>4</v>
      </c>
      <c r="C7" s="2">
        <f>'Ec50'!B58</f>
        <v>201887.57987336491</v>
      </c>
      <c r="D7" s="2">
        <f>'Ec50'!C58</f>
        <v>193424.29361240499</v>
      </c>
      <c r="E7" s="2">
        <f>'Ec50'!D58</f>
        <v>143101.14562097896</v>
      </c>
      <c r="F7" s="2">
        <f>'Ec50'!E58</f>
        <v>129295.40161682332</v>
      </c>
      <c r="G7" s="2">
        <f>'Ec50'!F58</f>
        <v>114411.63688831188</v>
      </c>
      <c r="H7" s="2">
        <f>'Ec50'!G58</f>
        <v>110254.62014275001</v>
      </c>
      <c r="I7" s="2">
        <f>'Ec50'!H58</f>
        <v>100845.31217403201</v>
      </c>
      <c r="J7" s="2">
        <f>'Ec50'!I58</f>
        <v>94700.524067249018</v>
      </c>
      <c r="K7" s="2">
        <f>'Ec50'!J58</f>
        <v>20131.230100807996</v>
      </c>
      <c r="L7" s="2">
        <f>'Ec50'!K58</f>
        <v>9103.894594259953</v>
      </c>
      <c r="O7" s="7" t="s">
        <v>15</v>
      </c>
      <c r="P7" s="5">
        <v>0</v>
      </c>
      <c r="Q7" s="5">
        <f t="shared" si="6"/>
        <v>4.1920787134446584</v>
      </c>
      <c r="R7" s="5">
        <f t="shared" si="6"/>
        <v>29.118400591685756</v>
      </c>
      <c r="S7" s="5">
        <f t="shared" si="6"/>
        <v>35.956733099715905</v>
      </c>
      <c r="T7" s="5">
        <f t="shared" si="6"/>
        <v>43.329036407253383</v>
      </c>
      <c r="U7" s="5">
        <f t="shared" si="6"/>
        <v>45.38811143711375</v>
      </c>
      <c r="V7" s="5">
        <f t="shared" si="6"/>
        <v>50.048778514613041</v>
      </c>
      <c r="W7" s="5">
        <f t="shared" si="6"/>
        <v>53.092446733647293</v>
      </c>
      <c r="X7" s="5">
        <f t="shared" si="6"/>
        <v>90.028495010225285</v>
      </c>
      <c r="Y7" s="5">
        <f t="shared" si="6"/>
        <v>95.490611854394203</v>
      </c>
      <c r="AA7" s="3" t="s">
        <v>15</v>
      </c>
      <c r="AB7" s="5">
        <f t="shared" si="3"/>
        <v>0</v>
      </c>
      <c r="AC7" s="5">
        <f t="shared" si="4"/>
        <v>4.1920787134446584</v>
      </c>
      <c r="AD7" s="5">
        <f t="shared" si="4"/>
        <v>29.118400591685756</v>
      </c>
      <c r="AE7" s="5">
        <f t="shared" si="4"/>
        <v>35.956733099715905</v>
      </c>
      <c r="AF7" s="5">
        <f t="shared" si="4"/>
        <v>43.329036407253383</v>
      </c>
      <c r="AG7" s="5">
        <f t="shared" si="4"/>
        <v>45.38811143711375</v>
      </c>
      <c r="AH7" s="5">
        <f t="shared" si="4"/>
        <v>50.048778514613041</v>
      </c>
      <c r="AI7" s="5">
        <f t="shared" si="4"/>
        <v>53.092446733647293</v>
      </c>
      <c r="AJ7" s="5">
        <f t="shared" si="4"/>
        <v>90.028495010225285</v>
      </c>
      <c r="AK7" s="5">
        <f t="shared" si="4"/>
        <v>95.490611854394203</v>
      </c>
      <c r="AM7" t="str">
        <f>AA6</f>
        <v>Cu2+</v>
      </c>
      <c r="AN7" s="5">
        <f t="shared" ref="AN7:AW8" si="9">AB6</f>
        <v>0</v>
      </c>
      <c r="AO7" s="5">
        <f t="shared" si="9"/>
        <v>7.2414952566320352</v>
      </c>
      <c r="AP7" s="5">
        <f t="shared" si="9"/>
        <v>18.91892402006215</v>
      </c>
      <c r="AQ7" s="5">
        <f t="shared" si="9"/>
        <v>44.940225949167832</v>
      </c>
      <c r="AR7" s="5">
        <f t="shared" si="9"/>
        <v>52.156022208199076</v>
      </c>
      <c r="AS7" s="5">
        <f t="shared" si="9"/>
        <v>58.692916943267889</v>
      </c>
      <c r="AT7" s="5">
        <f t="shared" si="9"/>
        <v>60.042779617178844</v>
      </c>
      <c r="AU7" s="5">
        <f t="shared" si="9"/>
        <v>73.073535897146243</v>
      </c>
      <c r="AV7" s="5">
        <f t="shared" si="9"/>
        <v>100</v>
      </c>
      <c r="AW7" s="5">
        <f t="shared" si="9"/>
        <v>100</v>
      </c>
    </row>
    <row r="8" spans="2:49" ht="15.75" x14ac:dyDescent="0.45">
      <c r="B8" t="s">
        <v>2</v>
      </c>
      <c r="C8" s="2">
        <f>'Ec50'!B59</f>
        <v>204526.41873585506</v>
      </c>
      <c r="D8" s="2">
        <f>'Ec50'!C59</f>
        <v>191675.90302554722</v>
      </c>
      <c r="E8" s="2">
        <f>'Ec50'!D59</f>
        <v>182410.08314840865</v>
      </c>
      <c r="F8" s="2">
        <f>'Ec50'!E59</f>
        <v>111187.02959419478</v>
      </c>
      <c r="G8" s="2">
        <f>'Ec50'!F59</f>
        <v>82093.899857044016</v>
      </c>
      <c r="H8" s="2">
        <f>'Ec50'!G59</f>
        <v>61723.70063482799</v>
      </c>
      <c r="I8" s="2">
        <f>'Ec50'!H59</f>
        <v>46156.743673730001</v>
      </c>
      <c r="J8" s="2">
        <f>'Ec50'!I59</f>
        <v>44260.031639165005</v>
      </c>
      <c r="K8" s="2">
        <f>'Ec50'!J59</f>
        <v>29457.167209589978</v>
      </c>
      <c r="L8" s="2">
        <f>'Ec50'!K59</f>
        <v>7914.4927637029905</v>
      </c>
      <c r="O8" s="7" t="s">
        <v>11</v>
      </c>
      <c r="P8" s="5">
        <f>100-((C8*100)/$C8)</f>
        <v>0</v>
      </c>
      <c r="Q8" s="5">
        <f>100-((D8*100)/$C8)</f>
        <v>6.2830590736076033</v>
      </c>
      <c r="R8" s="5">
        <f t="shared" si="6"/>
        <v>10.813437072894516</v>
      </c>
      <c r="S8" s="5">
        <f t="shared" si="6"/>
        <v>45.636837391754106</v>
      </c>
      <c r="T8" s="5">
        <f t="shared" si="6"/>
        <v>59.861469063775125</v>
      </c>
      <c r="U8" s="5">
        <f t="shared" si="6"/>
        <v>69.821160016230536</v>
      </c>
      <c r="V8" s="5">
        <f t="shared" si="6"/>
        <v>77.432380638639529</v>
      </c>
      <c r="W8" s="5">
        <f t="shared" si="6"/>
        <v>78.359748382272983</v>
      </c>
      <c r="X8" s="5">
        <f t="shared" si="6"/>
        <v>85.597377888069417</v>
      </c>
      <c r="Y8" s="5">
        <f t="shared" si="6"/>
        <v>96.13033230004163</v>
      </c>
      <c r="AA8" s="3" t="str">
        <f t="shared" si="2"/>
        <v>Mn2+</v>
      </c>
      <c r="AB8" s="5">
        <f t="shared" si="3"/>
        <v>0</v>
      </c>
      <c r="AC8" s="5">
        <f t="shared" si="4"/>
        <v>6.2830590736076033</v>
      </c>
      <c r="AD8" s="5">
        <f t="shared" si="4"/>
        <v>10.813437072894516</v>
      </c>
      <c r="AE8" s="5">
        <f t="shared" si="4"/>
        <v>45.636837391754106</v>
      </c>
      <c r="AF8" s="5">
        <f t="shared" si="4"/>
        <v>59.861469063775125</v>
      </c>
      <c r="AG8" s="5">
        <f t="shared" si="4"/>
        <v>69.821160016230536</v>
      </c>
      <c r="AH8" s="5">
        <f t="shared" si="4"/>
        <v>77.432380638639529</v>
      </c>
      <c r="AI8" s="5">
        <f t="shared" si="4"/>
        <v>78.359748382272983</v>
      </c>
      <c r="AJ8" s="5">
        <f t="shared" si="4"/>
        <v>85.597377888069417</v>
      </c>
      <c r="AK8" s="5">
        <f t="shared" si="4"/>
        <v>96.13033230004163</v>
      </c>
      <c r="AM8" t="str">
        <f>AA7</f>
        <v>Fe3+</v>
      </c>
      <c r="AN8" s="5">
        <f t="shared" si="9"/>
        <v>0</v>
      </c>
      <c r="AO8" s="5">
        <f t="shared" si="9"/>
        <v>4.1920787134446584</v>
      </c>
      <c r="AP8" s="5">
        <f t="shared" si="9"/>
        <v>29.118400591685756</v>
      </c>
      <c r="AQ8" s="5">
        <f t="shared" si="9"/>
        <v>35.956733099715905</v>
      </c>
      <c r="AR8" s="5">
        <f t="shared" si="9"/>
        <v>43.329036407253383</v>
      </c>
      <c r="AS8" s="5">
        <f t="shared" si="9"/>
        <v>45.38811143711375</v>
      </c>
      <c r="AT8" s="5">
        <f t="shared" si="9"/>
        <v>50.048778514613041</v>
      </c>
      <c r="AU8" s="5">
        <f t="shared" si="9"/>
        <v>53.092446733647293</v>
      </c>
      <c r="AV8" s="5">
        <f t="shared" si="9"/>
        <v>90.028495010225285</v>
      </c>
      <c r="AW8" s="5">
        <f t="shared" si="9"/>
        <v>95.490611854394203</v>
      </c>
    </row>
    <row r="9" spans="2:49" ht="15.75" x14ac:dyDescent="0.45">
      <c r="B9" t="s">
        <v>5</v>
      </c>
      <c r="C9" s="2">
        <f>'Ec50'!B60</f>
        <v>208499.26715749322</v>
      </c>
      <c r="D9" s="2">
        <f>'Ec50'!C60</f>
        <v>179256.89136855403</v>
      </c>
      <c r="E9" s="2">
        <f>'Ec50'!D60</f>
        <v>144071.71194323999</v>
      </c>
      <c r="F9" s="2">
        <f>'Ec50'!E60</f>
        <v>119769.996788269</v>
      </c>
      <c r="G9" s="2">
        <f>'Ec50'!F60</f>
        <v>50069.534704860111</v>
      </c>
      <c r="H9" s="2">
        <f>'Ec50'!G60</f>
        <v>25244.618697382903</v>
      </c>
      <c r="I9" s="2">
        <f>'Ec50'!H60</f>
        <v>0</v>
      </c>
      <c r="J9" s="2">
        <f>'Ec50'!I60</f>
        <v>0</v>
      </c>
      <c r="K9" s="2">
        <f>'Ec50'!J60</f>
        <v>0</v>
      </c>
      <c r="L9" s="2">
        <f>'Ec50'!K60</f>
        <v>0</v>
      </c>
      <c r="O9" s="7" t="s">
        <v>12</v>
      </c>
      <c r="P9" s="5">
        <f>100-((C9*100)/$C9)</f>
        <v>0</v>
      </c>
      <c r="Q9" s="5">
        <f t="shared" si="6"/>
        <v>14.025169578582009</v>
      </c>
      <c r="R9" s="5">
        <f t="shared" si="6"/>
        <v>30.900614708437729</v>
      </c>
      <c r="S9" s="5">
        <f t="shared" si="6"/>
        <v>42.556154550989937</v>
      </c>
      <c r="T9" s="5">
        <f t="shared" si="6"/>
        <v>75.985750267870586</v>
      </c>
      <c r="U9" s="5">
        <f t="shared" si="6"/>
        <v>87.892226653097069</v>
      </c>
      <c r="V9" s="5">
        <f t="shared" si="6"/>
        <v>100</v>
      </c>
      <c r="W9" s="5">
        <f t="shared" si="6"/>
        <v>100</v>
      </c>
      <c r="X9" s="5">
        <f t="shared" si="6"/>
        <v>100</v>
      </c>
      <c r="Y9" s="5">
        <f t="shared" si="6"/>
        <v>100</v>
      </c>
      <c r="AA9" s="3" t="str">
        <f t="shared" si="2"/>
        <v>Ni2+</v>
      </c>
      <c r="AB9" s="5">
        <f t="shared" si="3"/>
        <v>0</v>
      </c>
      <c r="AC9" s="5">
        <f t="shared" si="4"/>
        <v>14.025169578582009</v>
      </c>
      <c r="AD9" s="5">
        <f t="shared" si="4"/>
        <v>30.900614708437729</v>
      </c>
      <c r="AE9" s="5">
        <f t="shared" si="4"/>
        <v>42.556154550989937</v>
      </c>
      <c r="AF9" s="5">
        <f t="shared" si="4"/>
        <v>75.985750267870586</v>
      </c>
      <c r="AG9" s="5">
        <f t="shared" si="4"/>
        <v>87.892226653097069</v>
      </c>
      <c r="AH9" s="5">
        <f t="shared" si="4"/>
        <v>100</v>
      </c>
      <c r="AI9" s="5">
        <f t="shared" si="4"/>
        <v>100</v>
      </c>
      <c r="AJ9" s="5">
        <f t="shared" si="4"/>
        <v>100</v>
      </c>
      <c r="AK9" s="5">
        <f t="shared" si="4"/>
        <v>100</v>
      </c>
      <c r="AM9" t="str">
        <f>AA4</f>
        <v>Ca2+</v>
      </c>
      <c r="AN9" s="5">
        <f t="shared" ref="AN9:AW9" si="10">AB4</f>
        <v>0</v>
      </c>
      <c r="AO9" s="5">
        <f>AC4</f>
        <v>26.935077594680124</v>
      </c>
      <c r="AP9" s="5">
        <f t="shared" si="10"/>
        <v>17.338809964148879</v>
      </c>
      <c r="AQ9" s="5">
        <f t="shared" si="10"/>
        <v>25.213193630871316</v>
      </c>
      <c r="AR9" s="5">
        <f t="shared" si="10"/>
        <v>27.863008576133424</v>
      </c>
      <c r="AS9" s="5">
        <f t="shared" si="10"/>
        <v>29.068344886701567</v>
      </c>
      <c r="AT9" s="5">
        <f t="shared" si="10"/>
        <v>37.033470148992457</v>
      </c>
      <c r="AU9" s="5">
        <f t="shared" si="10"/>
        <v>42.052354244257891</v>
      </c>
      <c r="AV9" s="5">
        <f t="shared" si="10"/>
        <v>48.03356869795094</v>
      </c>
      <c r="AW9" s="5">
        <f t="shared" si="10"/>
        <v>52.772681894981453</v>
      </c>
    </row>
  </sheetData>
  <conditionalFormatting sqref="AN4:AW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:L9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Ec50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</dc:creator>
  <cp:lastModifiedBy>Cameron</cp:lastModifiedBy>
  <dcterms:created xsi:type="dcterms:W3CDTF">2017-06-19T22:04:21Z</dcterms:created>
  <dcterms:modified xsi:type="dcterms:W3CDTF">2018-03-22T13:25:06Z</dcterms:modified>
</cp:coreProperties>
</file>