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20" windowWidth="9075" windowHeight="7185" firstSheet="9" activeTab="11"/>
  </bookViews>
  <sheets>
    <sheet name="Raw data" sheetId="1" r:id="rId1"/>
    <sheet name="DI water (dead)" sheetId="3" r:id="rId2"/>
    <sheet name="Control" sheetId="4" r:id="rId3"/>
    <sheet name="1.5%" sheetId="5" r:id="rId4"/>
    <sheet name="3%" sheetId="6" r:id="rId5"/>
    <sheet name="10%" sheetId="7" r:id="rId6"/>
    <sheet name="Brightness ave of ave" sheetId="12" r:id="rId7"/>
    <sheet name="coverage ave of ave" sheetId="13" r:id="rId8"/>
    <sheet name="Brightness ANOVA and Tukey" sheetId="8" r:id="rId9"/>
    <sheet name="Fluorescence ANOVA and Tukey" sheetId="9" r:id="rId10"/>
    <sheet name="Mortality ANOVA" sheetId="11" r:id="rId11"/>
    <sheet name="Mortality vs Fluorescence Prese" sheetId="10" r:id="rId12"/>
  </sheets>
  <calcPr calcId="145621"/>
</workbook>
</file>

<file path=xl/calcChain.xml><?xml version="1.0" encoding="utf-8"?>
<calcChain xmlns="http://schemas.openxmlformats.org/spreadsheetml/2006/main">
  <c r="AF47" i="10" l="1"/>
  <c r="AE47" i="10"/>
  <c r="AD47" i="10"/>
  <c r="AC47" i="10"/>
  <c r="R9" i="10" l="1"/>
  <c r="S9" i="10"/>
  <c r="T9" i="10"/>
  <c r="U9" i="10"/>
  <c r="Q9" i="10"/>
  <c r="X18" i="10"/>
  <c r="Y18" i="10"/>
  <c r="Z18" i="10"/>
  <c r="W18" i="10"/>
  <c r="C93" i="8" l="1"/>
  <c r="D93" i="8"/>
  <c r="E93" i="8"/>
  <c r="B93" i="8"/>
  <c r="M23" i="12" l="1"/>
  <c r="O25" i="12"/>
  <c r="N25" i="12"/>
  <c r="M25" i="12"/>
  <c r="N24" i="12"/>
  <c r="M24" i="12"/>
  <c r="C28" i="11" l="1"/>
  <c r="D28" i="11"/>
  <c r="E28" i="11"/>
  <c r="F28" i="11"/>
  <c r="B28" i="11"/>
  <c r="I26" i="12"/>
  <c r="I25" i="12"/>
  <c r="E8" i="13"/>
  <c r="D8" i="13"/>
  <c r="C8" i="13"/>
  <c r="B8" i="13"/>
  <c r="E8" i="12"/>
  <c r="D8" i="12"/>
  <c r="C8" i="12"/>
  <c r="B8" i="12"/>
  <c r="C123" i="9" l="1"/>
  <c r="C92" i="8"/>
  <c r="D92" i="8"/>
  <c r="E92" i="8"/>
  <c r="B92" i="8"/>
  <c r="D123" i="9"/>
  <c r="E123" i="9"/>
  <c r="B123" i="9"/>
  <c r="U8" i="10"/>
  <c r="T7" i="10"/>
  <c r="U7" i="10"/>
  <c r="U6" i="10"/>
  <c r="U5" i="10"/>
  <c r="U4" i="10"/>
  <c r="U3" i="10"/>
  <c r="R18" i="10"/>
  <c r="S18" i="10"/>
  <c r="T18" i="10"/>
  <c r="Q18" i="10"/>
  <c r="R17" i="10"/>
  <c r="S17" i="10"/>
  <c r="T17" i="10"/>
  <c r="R16" i="10"/>
  <c r="S16" i="10"/>
  <c r="T16" i="10"/>
  <c r="R15" i="10"/>
  <c r="S15" i="10"/>
  <c r="T15" i="10"/>
  <c r="R14" i="10"/>
  <c r="S14" i="10"/>
  <c r="T14" i="10"/>
  <c r="R13" i="10"/>
  <c r="S13" i="10"/>
  <c r="T13" i="10"/>
  <c r="Q17" i="10"/>
  <c r="Q16" i="10"/>
  <c r="Q15" i="10"/>
  <c r="Q14" i="10"/>
  <c r="Q13" i="10"/>
  <c r="Q3" i="10"/>
  <c r="T8" i="10"/>
  <c r="S8" i="10"/>
  <c r="R8" i="10"/>
  <c r="R7" i="10"/>
  <c r="S7" i="10"/>
  <c r="R6" i="10"/>
  <c r="S6" i="10"/>
  <c r="T6" i="10"/>
  <c r="R5" i="10"/>
  <c r="S5" i="10"/>
  <c r="T5" i="10"/>
  <c r="R4" i="10"/>
  <c r="S4" i="10"/>
  <c r="T4" i="10"/>
  <c r="R3" i="10"/>
  <c r="S3" i="10"/>
  <c r="T3" i="10"/>
  <c r="Q7" i="10"/>
  <c r="Q5" i="10"/>
  <c r="Q4" i="10"/>
  <c r="Q6" i="10"/>
  <c r="U18" i="10"/>
  <c r="Q8" i="10" l="1"/>
  <c r="H84" i="8" l="1"/>
  <c r="H90" i="8" s="1"/>
  <c r="H92" i="8" s="1"/>
  <c r="H94" i="8" s="1"/>
  <c r="C91" i="8"/>
  <c r="B91" i="8"/>
  <c r="E90" i="8"/>
  <c r="E91" i="8" s="1"/>
  <c r="D89" i="8"/>
  <c r="D90" i="8" s="1"/>
  <c r="G125" i="9"/>
  <c r="G123" i="9"/>
  <c r="G121" i="9"/>
  <c r="G115" i="9"/>
  <c r="C122" i="9"/>
  <c r="B122" i="9"/>
  <c r="E121" i="9"/>
  <c r="E122" i="9" s="1"/>
  <c r="D120" i="9"/>
  <c r="D91" i="8" l="1"/>
  <c r="D121" i="9"/>
  <c r="D122" i="9" s="1"/>
  <c r="L39" i="11" l="1"/>
  <c r="K39" i="11"/>
  <c r="K38" i="11"/>
  <c r="J39" i="11"/>
  <c r="J38" i="11"/>
  <c r="J37" i="11"/>
  <c r="I39" i="11"/>
  <c r="I38" i="11"/>
  <c r="I37" i="11"/>
  <c r="I36" i="11"/>
  <c r="F58" i="11"/>
  <c r="E58" i="11"/>
  <c r="E57" i="11"/>
  <c r="D58" i="11"/>
  <c r="H32" i="11"/>
  <c r="H30" i="11"/>
  <c r="H28" i="11"/>
  <c r="H22" i="11"/>
  <c r="L7" i="7"/>
  <c r="L6" i="7"/>
  <c r="L5" i="7"/>
  <c r="L4" i="7"/>
  <c r="L3" i="7"/>
  <c r="L7" i="6"/>
  <c r="L6" i="6"/>
  <c r="L5" i="6"/>
  <c r="L4" i="6"/>
  <c r="L3" i="6"/>
  <c r="L7" i="5"/>
  <c r="L6" i="5"/>
  <c r="L5" i="5"/>
  <c r="L4" i="5"/>
  <c r="L3" i="5"/>
  <c r="L7" i="3"/>
  <c r="L6" i="3"/>
  <c r="L5" i="3"/>
  <c r="L4" i="3"/>
  <c r="L3" i="3"/>
  <c r="L7" i="4"/>
  <c r="L6" i="4"/>
  <c r="L5" i="4"/>
  <c r="L3" i="4"/>
  <c r="L4" i="4"/>
  <c r="K7" i="3"/>
  <c r="J7" i="3"/>
  <c r="K6" i="3"/>
  <c r="J6" i="3"/>
  <c r="K5" i="3"/>
  <c r="J5" i="3"/>
  <c r="K4" i="3"/>
  <c r="J4" i="3"/>
  <c r="K3" i="3"/>
  <c r="J3" i="3"/>
  <c r="K7" i="7"/>
  <c r="J3" i="7"/>
  <c r="J7" i="7"/>
  <c r="K6" i="7"/>
  <c r="J6" i="7"/>
  <c r="K5" i="7"/>
  <c r="J5" i="7"/>
  <c r="K4" i="7"/>
  <c r="J4" i="7"/>
  <c r="K3" i="7"/>
  <c r="K7" i="6"/>
  <c r="J7" i="6"/>
  <c r="K6" i="6"/>
  <c r="J6" i="6"/>
  <c r="K5" i="6"/>
  <c r="J5" i="6"/>
  <c r="K4" i="6"/>
  <c r="J4" i="6"/>
  <c r="K3" i="6"/>
  <c r="J3" i="6"/>
  <c r="J5" i="5"/>
  <c r="J4" i="5"/>
  <c r="J3" i="5"/>
  <c r="K7" i="5"/>
  <c r="J7" i="5"/>
  <c r="K6" i="5"/>
  <c r="J6" i="5"/>
  <c r="K5" i="5"/>
  <c r="K4" i="5"/>
  <c r="K3" i="5"/>
  <c r="K6" i="4"/>
  <c r="K7" i="4"/>
  <c r="K5" i="4"/>
  <c r="K4" i="4"/>
  <c r="K3" i="4"/>
  <c r="J3" i="4"/>
  <c r="J7" i="4"/>
  <c r="J6" i="4"/>
  <c r="J5" i="4"/>
  <c r="J4" i="4"/>
  <c r="C87" i="9" l="1"/>
  <c r="N82" i="9" s="1"/>
  <c r="D87" i="9"/>
  <c r="O84" i="9" s="1"/>
  <c r="E87" i="9"/>
  <c r="F87" i="9"/>
  <c r="B87" i="9"/>
  <c r="M81" i="9" s="1"/>
  <c r="P84" i="9"/>
  <c r="O83" i="9"/>
  <c r="N83" i="9"/>
  <c r="H88" i="9"/>
  <c r="H86" i="9"/>
  <c r="H80" i="9"/>
  <c r="H90" i="9"/>
  <c r="F86" i="9"/>
  <c r="E85" i="9"/>
  <c r="E86" i="9" s="1"/>
  <c r="F56" i="9"/>
  <c r="E56" i="9"/>
  <c r="E55" i="9"/>
  <c r="P54" i="8"/>
  <c r="O54" i="8"/>
  <c r="O53" i="8"/>
  <c r="N54" i="8"/>
  <c r="N53" i="8"/>
  <c r="N52" i="8"/>
  <c r="M54" i="8"/>
  <c r="M53" i="8"/>
  <c r="M52" i="8"/>
  <c r="M51" i="8"/>
  <c r="C58" i="8"/>
  <c r="D58" i="8"/>
  <c r="E58" i="8"/>
  <c r="F58" i="8"/>
  <c r="B58" i="8"/>
  <c r="C57" i="8"/>
  <c r="D57" i="8"/>
  <c r="E57" i="8"/>
  <c r="F57" i="8"/>
  <c r="B57" i="8"/>
  <c r="H50" i="8"/>
  <c r="H56" i="8" s="1"/>
  <c r="H58" i="8" s="1"/>
  <c r="H60" i="8" s="1"/>
  <c r="F56" i="8"/>
  <c r="E55" i="8"/>
  <c r="E56" i="8" s="1"/>
  <c r="N84" i="9" l="1"/>
  <c r="M83" i="9"/>
  <c r="M82" i="9"/>
  <c r="M84" i="9"/>
  <c r="AP30" i="1" l="1"/>
  <c r="AO29" i="1"/>
  <c r="AO28" i="1"/>
  <c r="AG30" i="1"/>
  <c r="AF29" i="1"/>
  <c r="AF28" i="1"/>
  <c r="X30" i="1"/>
  <c r="W29" i="1"/>
  <c r="W28" i="1"/>
  <c r="O30" i="1"/>
  <c r="N29" i="1"/>
  <c r="N28" i="1"/>
  <c r="F30" i="1"/>
  <c r="E29" i="1"/>
  <c r="E28" i="1"/>
  <c r="AP27" i="1"/>
  <c r="AP22" i="1"/>
  <c r="AP17" i="1"/>
  <c r="AP12" i="1"/>
  <c r="AP7" i="1"/>
  <c r="AG27" i="1"/>
  <c r="AG22" i="1"/>
  <c r="AG17" i="1"/>
  <c r="AG12" i="1"/>
  <c r="AG7" i="1"/>
  <c r="X27" i="1"/>
  <c r="X22" i="1"/>
  <c r="X17" i="1"/>
  <c r="X12" i="1"/>
  <c r="X7" i="1"/>
  <c r="O27" i="1"/>
  <c r="O22" i="1"/>
  <c r="O17" i="1"/>
  <c r="O12" i="1"/>
  <c r="O7" i="1"/>
  <c r="F27" i="1"/>
  <c r="F22" i="1"/>
  <c r="F17" i="1"/>
  <c r="F12" i="1"/>
  <c r="F7" i="1"/>
</calcChain>
</file>

<file path=xl/sharedStrings.xml><?xml version="1.0" encoding="utf-8"?>
<sst xmlns="http://schemas.openxmlformats.org/spreadsheetml/2006/main" count="979" uniqueCount="136">
  <si>
    <t>Control</t>
  </si>
  <si>
    <t>Well</t>
  </si>
  <si>
    <t>PhotoID</t>
  </si>
  <si>
    <t>L/D</t>
  </si>
  <si>
    <t>Fluorescence- Y/N?</t>
  </si>
  <si>
    <t>A1</t>
  </si>
  <si>
    <t>A2</t>
  </si>
  <si>
    <t>A3</t>
  </si>
  <si>
    <t>A4</t>
  </si>
  <si>
    <t>B1</t>
  </si>
  <si>
    <t>DI Water (Dead)</t>
  </si>
  <si>
    <t>1.5% Propylene Glycol</t>
  </si>
  <si>
    <t>3% Propylene Glycol</t>
  </si>
  <si>
    <t>10% Propylene Glycol</t>
  </si>
  <si>
    <t xml:space="preserve">L </t>
  </si>
  <si>
    <t>L</t>
  </si>
  <si>
    <t>D</t>
  </si>
  <si>
    <t>L?</t>
  </si>
  <si>
    <t>LOST</t>
  </si>
  <si>
    <t>y</t>
  </si>
  <si>
    <t>n</t>
  </si>
  <si>
    <t>Presence/absence</t>
  </si>
  <si>
    <t>Average FL/treatment</t>
  </si>
  <si>
    <t>Summary</t>
  </si>
  <si>
    <t>Percentage</t>
  </si>
  <si>
    <t>St.Dev</t>
  </si>
  <si>
    <t>PhotoID (Well#Individual#)</t>
  </si>
  <si>
    <t>Mortality (Dead=0; Live=1)</t>
  </si>
  <si>
    <t>Fluorescence Brightness (0=absent; 1=dim; 2=medium; 3=bright)</t>
  </si>
  <si>
    <t>Fluorescence coverage (0=absent; 1=isolated/spot fluorescence;2= slightly fluorescent; 3= fluorescent (&gt;25%); 4=highly fluorescent (&gt;75%)</t>
  </si>
  <si>
    <t>Notes</t>
  </si>
  <si>
    <t>A11</t>
  </si>
  <si>
    <t>A12</t>
  </si>
  <si>
    <t>A13</t>
  </si>
  <si>
    <t>A14</t>
  </si>
  <si>
    <t>A15</t>
  </si>
  <si>
    <t>A21</t>
  </si>
  <si>
    <t>A22</t>
  </si>
  <si>
    <t>A23</t>
  </si>
  <si>
    <t>A24</t>
  </si>
  <si>
    <t>A25</t>
  </si>
  <si>
    <t>A31</t>
  </si>
  <si>
    <t>A32</t>
  </si>
  <si>
    <t>A33</t>
  </si>
  <si>
    <t>A34</t>
  </si>
  <si>
    <t>A35</t>
  </si>
  <si>
    <t>A41</t>
  </si>
  <si>
    <t>A42</t>
  </si>
  <si>
    <t>A43</t>
  </si>
  <si>
    <t>A44</t>
  </si>
  <si>
    <t>A45</t>
  </si>
  <si>
    <t>B11</t>
  </si>
  <si>
    <t>B12</t>
  </si>
  <si>
    <t>B13</t>
  </si>
  <si>
    <t>B14</t>
  </si>
  <si>
    <t>B15</t>
  </si>
  <si>
    <t>N/A</t>
  </si>
  <si>
    <t>n/a</t>
  </si>
  <si>
    <t>Fluorescence Brightness</t>
  </si>
  <si>
    <t>DIW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</si>
  <si>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</si>
  <si>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</si>
  <si>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</si>
  <si>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</si>
  <si>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</si>
  <si>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</si>
  <si>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</si>
  <si>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</si>
  <si>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</si>
  <si>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</si>
  <si>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</si>
  <si>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</si>
  <si>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</si>
  <si>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</si>
  <si>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</si>
  <si>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</si>
  <si>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</si>
  <si>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</si>
  <si>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Fluorescence Brightness-Median Added</t>
  </si>
  <si>
    <t>Mean Square Error:</t>
  </si>
  <si>
    <t>D.F:</t>
  </si>
  <si>
    <t>Tukey's Q:</t>
  </si>
  <si>
    <t>MSE/N(treatment)</t>
  </si>
  <si>
    <t>SQRT(MSE/N)</t>
  </si>
  <si>
    <t>Tukey's Yardstick (Q*SQRT(MSE/N)</t>
  </si>
  <si>
    <t xml:space="preserve">Mean </t>
  </si>
  <si>
    <t>St.Dev.</t>
  </si>
  <si>
    <t>-</t>
  </si>
  <si>
    <t>Fluorescence Coverage</t>
  </si>
  <si>
    <t>Fluorescence Coverage Median Adde</t>
  </si>
  <si>
    <t>Fluorescence Coverage Median Added, 1=0</t>
  </si>
  <si>
    <t>Mean</t>
  </si>
  <si>
    <t>Well Averages</t>
  </si>
  <si>
    <t>Brightness</t>
  </si>
  <si>
    <t>Coverage</t>
  </si>
  <si>
    <t>Fluorescence coverage with 1s changed to 0s</t>
  </si>
  <si>
    <t>Coverage with 1s changes to 0s</t>
  </si>
  <si>
    <t>Fluorescence P/A</t>
  </si>
  <si>
    <t>a1</t>
  </si>
  <si>
    <t>a2</t>
  </si>
  <si>
    <t>a3</t>
  </si>
  <si>
    <t>Mortality P/A</t>
  </si>
  <si>
    <t>Mortality P/A w/ mode replacing missing values</t>
  </si>
  <si>
    <t>Mortality</t>
  </si>
  <si>
    <t>Fluorescence</t>
  </si>
  <si>
    <t>FL averages</t>
  </si>
  <si>
    <t>a4</t>
  </si>
  <si>
    <t>b1</t>
  </si>
  <si>
    <t>Mortality averages</t>
  </si>
  <si>
    <t>Anova: Two-Factor With Replication</t>
  </si>
  <si>
    <t>Sample</t>
  </si>
  <si>
    <t>Columns</t>
  </si>
  <si>
    <t>Interaction</t>
  </si>
  <si>
    <t>Within</t>
  </si>
  <si>
    <t>Mortality and fluorescence presence/absence don't match up well</t>
  </si>
  <si>
    <t>Fluorescence present more often than would be expected if just physical measures of mortality used</t>
  </si>
  <si>
    <t>Excluding DIW</t>
  </si>
  <si>
    <t>No significant difference found in amount of fluorescent coverage by PG%</t>
  </si>
  <si>
    <t>Possibly effect of symbiont shading?</t>
  </si>
  <si>
    <t>Excluding DI water treatment</t>
  </si>
  <si>
    <t>Still significant without DIW treatment</t>
  </si>
  <si>
    <t>Doesn't change relationships</t>
  </si>
  <si>
    <t>mean</t>
  </si>
  <si>
    <t>SD</t>
  </si>
  <si>
    <t>Coverage (well averages)</t>
  </si>
  <si>
    <t>Mean:</t>
  </si>
  <si>
    <t>Brightness (well averages)</t>
  </si>
  <si>
    <t>Tukey's:</t>
  </si>
  <si>
    <t>DF:</t>
  </si>
  <si>
    <t>k:</t>
  </si>
  <si>
    <t>Sample Size of treatment:</t>
  </si>
  <si>
    <t>SQRT(MS/n)</t>
  </si>
  <si>
    <t>HSD:</t>
  </si>
  <si>
    <t>Tukey's- Brightness</t>
  </si>
  <si>
    <t>St.Error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</si>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</sst>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3" borderId="0" xfId="0" applyFill="1" applyBorder="1" applyAlignment="1"/>
    <xf numFmtId="0" fontId="2" fillId="0" borderId="3" xfId="0" applyFont="1" applyFill="1" applyBorder="1" applyAlignment="1">
      <alignment horizontal="right"/>
    </xf>
    <xf numFmtId="0" fontId="0" fillId="4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stdErr"/>
            <c:noEndCap val="0"/>
          </c:errBars>
          <c:cat>
            <c:numRef>
              <c:f>'Brightness ANOVA and Tukey'!$B$65:$E$65</c:f>
              <c:numCache>
                <c:formatCode>0.00%</c:formatCode>
                <c:ptCount val="4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0.1</c:v>
                </c:pt>
              </c:numCache>
            </c:numRef>
          </c:cat>
          <c:val>
            <c:numRef>
              <c:f>'Brightness ANOVA and Tukey'!$B$91:$E$91</c:f>
              <c:numCache>
                <c:formatCode>General</c:formatCode>
                <c:ptCount val="4"/>
                <c:pt idx="0">
                  <c:v>2.4</c:v>
                </c:pt>
                <c:pt idx="1">
                  <c:v>2.2400000000000002</c:v>
                </c:pt>
                <c:pt idx="2">
                  <c:v>1.4</c:v>
                </c:pt>
                <c:pt idx="3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58656"/>
        <c:axId val="339626240"/>
      </c:barChart>
      <c:catAx>
        <c:axId val="3403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%Propylene glycol exposure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39626240"/>
        <c:crosses val="autoZero"/>
        <c:auto val="1"/>
        <c:lblAlgn val="ctr"/>
        <c:lblOffset val="100"/>
        <c:noMultiLvlLbl val="0"/>
      </c:catAx>
      <c:valAx>
        <c:axId val="33962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fluorescent brightness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035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'Fluorescence ANOVA and Tukey'!$B$96:$E$96</c:f>
              <c:numCache>
                <c:formatCode>0.00%</c:formatCode>
                <c:ptCount val="4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0.1</c:v>
                </c:pt>
              </c:numCache>
            </c:numRef>
          </c:cat>
          <c:val>
            <c:numRef>
              <c:f>'Fluorescence ANOVA and Tukey'!$B$122:$E$122</c:f>
              <c:numCache>
                <c:formatCode>General</c:formatCode>
                <c:ptCount val="4"/>
                <c:pt idx="0">
                  <c:v>1.96</c:v>
                </c:pt>
                <c:pt idx="1">
                  <c:v>1.96</c:v>
                </c:pt>
                <c:pt idx="2">
                  <c:v>1.68</c:v>
                </c:pt>
                <c:pt idx="3">
                  <c:v>1.92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38880"/>
        <c:axId val="339627968"/>
      </c:barChart>
      <c:catAx>
        <c:axId val="34053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%Propylene glycol exposure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39627968"/>
        <c:crosses val="autoZero"/>
        <c:auto val="1"/>
        <c:lblAlgn val="ctr"/>
        <c:lblOffset val="100"/>
        <c:noMultiLvlLbl val="0"/>
      </c:catAx>
      <c:valAx>
        <c:axId val="33962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fluorescent coverage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053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'Mortality ANOVA'!$C$33:$F$33</c:f>
              <c:numCache>
                <c:formatCode>0.00%</c:formatCode>
                <c:ptCount val="4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0.1</c:v>
                </c:pt>
              </c:numCache>
            </c:numRef>
          </c:cat>
          <c:val>
            <c:numRef>
              <c:f>'Mortality ANOVA'!$C$59:$F$59</c:f>
              <c:numCache>
                <c:formatCode>General</c:formatCode>
                <c:ptCount val="4"/>
                <c:pt idx="0">
                  <c:v>0.92</c:v>
                </c:pt>
                <c:pt idx="1">
                  <c:v>0.88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40928"/>
        <c:axId val="339629696"/>
      </c:barChart>
      <c:catAx>
        <c:axId val="34054092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339629696"/>
        <c:crosses val="autoZero"/>
        <c:auto val="1"/>
        <c:lblAlgn val="ctr"/>
        <c:lblOffset val="100"/>
        <c:noMultiLvlLbl val="0"/>
      </c:catAx>
      <c:valAx>
        <c:axId val="33962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054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Visually determined</c:v>
          </c:tx>
          <c:spPr>
            <a:ln w="28575">
              <a:noFill/>
            </a:ln>
          </c:spPr>
          <c:xVal>
            <c:numRef>
              <c:f>'Mortality vs Fluorescence Prese'!$R$2:$U$2</c:f>
              <c:numCache>
                <c:formatCode>0.00%</c:formatCode>
                <c:ptCount val="4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0.1</c:v>
                </c:pt>
              </c:numCache>
            </c:numRef>
          </c:xVal>
          <c:yVal>
            <c:numRef>
              <c:f>'Mortality vs Fluorescence Prese'!$R$18:$U$18</c:f>
              <c:numCache>
                <c:formatCode>General</c:formatCode>
                <c:ptCount val="4"/>
                <c:pt idx="0">
                  <c:v>92</c:v>
                </c:pt>
                <c:pt idx="1">
                  <c:v>88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Presence of fluorescence</c:v>
          </c:tx>
          <c:spPr>
            <a:ln w="28575">
              <a:noFill/>
            </a:ln>
          </c:spPr>
          <c:xVal>
            <c:numRef>
              <c:f>'Mortality vs Fluorescence Prese'!$R$2:$U$2</c:f>
              <c:numCache>
                <c:formatCode>0.00%</c:formatCode>
                <c:ptCount val="4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0.1</c:v>
                </c:pt>
              </c:numCache>
            </c:numRef>
          </c:xVal>
          <c:yVal>
            <c:numRef>
              <c:f>'Mortality vs Fluorescence Prese'!$R$8:$U$8</c:f>
              <c:numCache>
                <c:formatCode>General</c:formatCode>
                <c:ptCount val="4"/>
                <c:pt idx="0">
                  <c:v>96</c:v>
                </c:pt>
                <c:pt idx="1">
                  <c:v>92</c:v>
                </c:pt>
                <c:pt idx="2">
                  <c:v>64</c:v>
                </c:pt>
                <c:pt idx="3">
                  <c:v>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52704"/>
        <c:axId val="339630272"/>
      </c:scatterChart>
      <c:valAx>
        <c:axId val="1645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Concentration of propylene glycol exposure</a:t>
                </a:r>
                <a:endParaRPr lang="en-US" sz="9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39630272"/>
        <c:crosses val="autoZero"/>
        <c:crossBetween val="midCat"/>
      </c:valAx>
      <c:valAx>
        <c:axId val="33963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1" i="0" baseline="0">
                    <a:effectLst/>
                  </a:rPr>
                  <a:t>Average percent of  foraminifera living</a:t>
                </a:r>
                <a:endParaRPr lang="en-US" sz="8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552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Presence of fluorescence after 72 hour recovery</c:v>
          </c:tx>
          <c:spPr>
            <a:ln w="28575">
              <a:noFill/>
            </a:ln>
          </c:spPr>
          <c:xVal>
            <c:numRef>
              <c:f>'Mortality vs Fluorescence Prese'!$R$2:$U$2</c:f>
              <c:numCache>
                <c:formatCode>0.00%</c:formatCode>
                <c:ptCount val="4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0.1</c:v>
                </c:pt>
              </c:numCache>
            </c:numRef>
          </c:xVal>
          <c:yVal>
            <c:numLit>
              <c:formatCode>General</c:formatCode>
              <c:ptCount val="4"/>
              <c:pt idx="0">
                <c:v>38</c:v>
              </c:pt>
              <c:pt idx="1">
                <c:v>64</c:v>
              </c:pt>
              <c:pt idx="2">
                <c:v>48</c:v>
              </c:pt>
              <c:pt idx="3">
                <c:v>37</c:v>
              </c:pt>
            </c:numLit>
          </c:yVal>
          <c:smooth val="0"/>
        </c:ser>
        <c:ser>
          <c:idx val="1"/>
          <c:order val="1"/>
          <c:tx>
            <c:v>Presence of fluorescence with no recovery</c:v>
          </c:tx>
          <c:spPr>
            <a:ln w="28575">
              <a:noFill/>
            </a:ln>
          </c:spPr>
          <c:xVal>
            <c:numRef>
              <c:f>'Mortality vs Fluorescence Prese'!$R$2:$U$2</c:f>
              <c:numCache>
                <c:formatCode>0.00%</c:formatCode>
                <c:ptCount val="4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0.1</c:v>
                </c:pt>
              </c:numCache>
            </c:numRef>
          </c:xVal>
          <c:yVal>
            <c:numRef>
              <c:f>'Mortality vs Fluorescence Prese'!$R$8:$U$8</c:f>
              <c:numCache>
                <c:formatCode>General</c:formatCode>
                <c:ptCount val="4"/>
                <c:pt idx="0">
                  <c:v>96</c:v>
                </c:pt>
                <c:pt idx="1">
                  <c:v>92</c:v>
                </c:pt>
                <c:pt idx="2">
                  <c:v>64</c:v>
                </c:pt>
                <c:pt idx="3">
                  <c:v>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54432"/>
        <c:axId val="164555008"/>
      </c:scatterChart>
      <c:valAx>
        <c:axId val="16455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Concentration of propylene glycol exposure</a:t>
                </a:r>
                <a:endParaRPr lang="en-US" sz="900">
                  <a:effectLst/>
                </a:endParaRP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64555008"/>
        <c:crosses val="autoZero"/>
        <c:crossBetween val="midCat"/>
      </c:valAx>
      <c:valAx>
        <c:axId val="164555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1" i="0" baseline="0">
                    <a:effectLst/>
                  </a:rPr>
                  <a:t>Average percent of  foraminifera living</a:t>
                </a:r>
                <a:endParaRPr lang="en-US" sz="8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554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94</xdr:row>
      <xdr:rowOff>161925</xdr:rowOff>
    </xdr:from>
    <xdr:to>
      <xdr:col>19</xdr:col>
      <xdr:colOff>238125</xdr:colOff>
      <xdr:row>109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0.20208</cdr:x>
      <cdr:y>0.06944</cdr:y>
    </cdr:from>
    <cdr:to>
      <cdr:x>0.40208</cdr:x>
      <cdr:y>0.40278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3925" y="19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A</a:t>
          </a:r>
        </a:p>
      </cdr:txBody>
    </cdr:sp>
  </cdr:relSizeAnchor>
  <cdr:relSizeAnchor xmlns:cdr="http://schemas.openxmlformats.org/drawingml/2006/chartDrawing">
    <cdr:from>
      <cdr:x>0.40903</cdr:x>
      <cdr:y>0.11227</cdr:y>
    </cdr:from>
    <cdr:to>
      <cdr:x>0.60903</cdr:x>
      <cdr:y>0.4456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70075" y="3079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/>
            <a:t>A</a:t>
          </a:r>
        </a:p>
      </cdr:txBody>
    </cdr:sp>
  </cdr:relSizeAnchor>
  <cdr:relSizeAnchor xmlns:cdr="http://schemas.openxmlformats.org/drawingml/2006/chartDrawing">
    <cdr:from>
      <cdr:x>0.8</cdr:x>
      <cdr:y>0</cdr:y>
    </cdr:from>
    <cdr:to>
      <cdr:x>1</cdr:x>
      <cdr:y>0.13889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57600" y="0"/>
          <a:ext cx="914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/>
            <a:t>A</a:t>
          </a:r>
        </a:p>
      </cdr:txBody>
    </cdr:sp>
  </cdr:relSizeAnchor>
  <cdr:relSizeAnchor xmlns:cdr="http://schemas.openxmlformats.org/drawingml/2006/chartDrawing">
    <cdr:from>
      <cdr:x>0.61736</cdr:x>
      <cdr:y>0.3206</cdr:y>
    </cdr:from>
    <cdr:to>
      <cdr:x>0.81736</cdr:x>
      <cdr:y>0.65394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22575" y="879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/>
            <a:t>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125</xdr:row>
      <xdr:rowOff>161925</xdr:rowOff>
    </xdr:from>
    <xdr:to>
      <xdr:col>7</xdr:col>
      <xdr:colOff>142875</xdr:colOff>
      <xdr:row>140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44</xdr:row>
      <xdr:rowOff>180975</xdr:rowOff>
    </xdr:from>
    <xdr:to>
      <xdr:col>14</xdr:col>
      <xdr:colOff>161925</xdr:colOff>
      <xdr:row>59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200024</xdr:colOff>
      <xdr:row>1</xdr:row>
      <xdr:rowOff>38100</xdr:rowOff>
    </xdr:from>
    <xdr:to>
      <xdr:col>31</xdr:col>
      <xdr:colOff>476249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561975</xdr:colOff>
      <xdr:row>20</xdr:row>
      <xdr:rowOff>180975</xdr:rowOff>
    </xdr:from>
    <xdr:to>
      <xdr:col>33</xdr:col>
      <xdr:colOff>228600</xdr:colOff>
      <xdr:row>35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opLeftCell="T7" workbookViewId="0">
      <selection activeCell="AM3" sqref="AM3:AM27"/>
    </sheetView>
  </sheetViews>
  <sheetFormatPr defaultRowHeight="15" x14ac:dyDescent="0.25"/>
  <sheetData>
    <row r="1" spans="1:42" x14ac:dyDescent="0.25">
      <c r="A1" t="s">
        <v>0</v>
      </c>
      <c r="J1" t="s">
        <v>10</v>
      </c>
      <c r="S1" t="s">
        <v>11</v>
      </c>
      <c r="AB1" t="s">
        <v>12</v>
      </c>
      <c r="AK1" t="s">
        <v>13</v>
      </c>
    </row>
    <row r="2" spans="1:42" x14ac:dyDescent="0.25">
      <c r="A2" t="s">
        <v>1</v>
      </c>
      <c r="B2" t="s">
        <v>2</v>
      </c>
      <c r="C2" t="s">
        <v>3</v>
      </c>
      <c r="D2" t="s">
        <v>4</v>
      </c>
      <c r="E2" t="s">
        <v>21</v>
      </c>
      <c r="F2" t="s">
        <v>22</v>
      </c>
      <c r="J2" t="s">
        <v>1</v>
      </c>
      <c r="K2" t="s">
        <v>2</v>
      </c>
      <c r="L2" t="s">
        <v>3</v>
      </c>
      <c r="M2" t="s">
        <v>21</v>
      </c>
      <c r="N2" t="s">
        <v>22</v>
      </c>
      <c r="S2" t="s">
        <v>1</v>
      </c>
      <c r="T2" t="s">
        <v>2</v>
      </c>
      <c r="U2" t="s">
        <v>3</v>
      </c>
      <c r="V2" t="s">
        <v>4</v>
      </c>
      <c r="W2" t="s">
        <v>21</v>
      </c>
      <c r="X2" t="s">
        <v>22</v>
      </c>
      <c r="AB2" t="s">
        <v>1</v>
      </c>
      <c r="AC2" t="s">
        <v>2</v>
      </c>
      <c r="AD2" t="s">
        <v>3</v>
      </c>
      <c r="AE2" t="s">
        <v>4</v>
      </c>
      <c r="AF2" t="s">
        <v>21</v>
      </c>
      <c r="AG2" t="s">
        <v>22</v>
      </c>
      <c r="AK2" t="s">
        <v>1</v>
      </c>
      <c r="AL2" t="s">
        <v>2</v>
      </c>
      <c r="AM2" t="s">
        <v>3</v>
      </c>
      <c r="AN2" t="s">
        <v>4</v>
      </c>
      <c r="AO2" t="s">
        <v>21</v>
      </c>
      <c r="AP2" t="s">
        <v>22</v>
      </c>
    </row>
    <row r="3" spans="1:42" x14ac:dyDescent="0.25">
      <c r="A3" t="s">
        <v>5</v>
      </c>
      <c r="B3">
        <v>1</v>
      </c>
      <c r="C3" t="s">
        <v>14</v>
      </c>
      <c r="D3" t="s">
        <v>19</v>
      </c>
      <c r="E3">
        <v>1</v>
      </c>
      <c r="J3" t="s">
        <v>5</v>
      </c>
      <c r="K3">
        <v>1</v>
      </c>
      <c r="L3" t="s">
        <v>16</v>
      </c>
      <c r="M3" t="s">
        <v>19</v>
      </c>
      <c r="N3">
        <v>1</v>
      </c>
      <c r="S3" t="s">
        <v>5</v>
      </c>
      <c r="T3">
        <v>1</v>
      </c>
      <c r="U3" t="s">
        <v>14</v>
      </c>
      <c r="V3" t="s">
        <v>19</v>
      </c>
      <c r="W3">
        <v>1</v>
      </c>
      <c r="AB3" t="s">
        <v>5</v>
      </c>
      <c r="AC3">
        <v>1</v>
      </c>
      <c r="AD3" t="s">
        <v>16</v>
      </c>
      <c r="AE3" t="s">
        <v>19</v>
      </c>
      <c r="AF3">
        <v>1</v>
      </c>
      <c r="AK3" t="s">
        <v>5</v>
      </c>
      <c r="AL3">
        <v>1</v>
      </c>
      <c r="AM3" t="s">
        <v>16</v>
      </c>
      <c r="AN3" t="s">
        <v>19</v>
      </c>
      <c r="AO3">
        <v>1</v>
      </c>
    </row>
    <row r="4" spans="1:42" x14ac:dyDescent="0.25">
      <c r="B4">
        <v>2</v>
      </c>
      <c r="C4" t="s">
        <v>15</v>
      </c>
      <c r="D4" t="s">
        <v>19</v>
      </c>
      <c r="E4">
        <v>1</v>
      </c>
      <c r="K4">
        <v>2</v>
      </c>
      <c r="L4" t="s">
        <v>16</v>
      </c>
      <c r="M4" t="s">
        <v>19</v>
      </c>
      <c r="N4">
        <v>1</v>
      </c>
      <c r="T4">
        <v>2</v>
      </c>
      <c r="U4" t="s">
        <v>15</v>
      </c>
      <c r="V4" t="s">
        <v>19</v>
      </c>
      <c r="W4">
        <v>1</v>
      </c>
      <c r="AC4">
        <v>2</v>
      </c>
      <c r="AD4" t="s">
        <v>16</v>
      </c>
      <c r="AE4" t="s">
        <v>19</v>
      </c>
      <c r="AF4">
        <v>1</v>
      </c>
      <c r="AL4">
        <v>2</v>
      </c>
      <c r="AM4" t="s">
        <v>16</v>
      </c>
      <c r="AN4" t="s">
        <v>19</v>
      </c>
      <c r="AO4">
        <v>1</v>
      </c>
    </row>
    <row r="5" spans="1:42" x14ac:dyDescent="0.25">
      <c r="B5">
        <v>3</v>
      </c>
      <c r="C5" t="s">
        <v>15</v>
      </c>
      <c r="D5" t="s">
        <v>19</v>
      </c>
      <c r="E5">
        <v>1</v>
      </c>
      <c r="K5">
        <v>3</v>
      </c>
      <c r="L5" t="s">
        <v>16</v>
      </c>
      <c r="M5" t="s">
        <v>20</v>
      </c>
      <c r="N5">
        <v>0</v>
      </c>
      <c r="T5">
        <v>3</v>
      </c>
      <c r="U5" t="s">
        <v>15</v>
      </c>
      <c r="V5" t="s">
        <v>19</v>
      </c>
      <c r="W5">
        <v>1</v>
      </c>
      <c r="AC5">
        <v>3</v>
      </c>
      <c r="AD5" t="s">
        <v>16</v>
      </c>
      <c r="AE5" t="s">
        <v>19</v>
      </c>
      <c r="AF5">
        <v>1</v>
      </c>
      <c r="AL5">
        <v>3</v>
      </c>
      <c r="AM5" t="s">
        <v>16</v>
      </c>
      <c r="AN5" t="s">
        <v>19</v>
      </c>
      <c r="AO5">
        <v>1</v>
      </c>
    </row>
    <row r="6" spans="1:42" x14ac:dyDescent="0.25">
      <c r="B6">
        <v>4</v>
      </c>
      <c r="C6" t="s">
        <v>15</v>
      </c>
      <c r="D6" t="s">
        <v>19</v>
      </c>
      <c r="E6">
        <v>1</v>
      </c>
      <c r="K6">
        <v>4</v>
      </c>
      <c r="L6" t="s">
        <v>16</v>
      </c>
      <c r="M6" t="s">
        <v>19</v>
      </c>
      <c r="N6">
        <v>1</v>
      </c>
      <c r="T6">
        <v>4</v>
      </c>
      <c r="U6" t="s">
        <v>15</v>
      </c>
      <c r="V6" t="s">
        <v>19</v>
      </c>
      <c r="W6">
        <v>1</v>
      </c>
      <c r="AC6">
        <v>4</v>
      </c>
      <c r="AD6" t="s">
        <v>16</v>
      </c>
      <c r="AE6" t="s">
        <v>19</v>
      </c>
      <c r="AF6">
        <v>1</v>
      </c>
      <c r="AL6">
        <v>4</v>
      </c>
      <c r="AM6" t="s">
        <v>16</v>
      </c>
      <c r="AN6" t="s">
        <v>19</v>
      </c>
      <c r="AO6">
        <v>1</v>
      </c>
    </row>
    <row r="7" spans="1:42" x14ac:dyDescent="0.25">
      <c r="B7">
        <v>5</v>
      </c>
      <c r="C7" t="s">
        <v>16</v>
      </c>
      <c r="D7" t="s">
        <v>19</v>
      </c>
      <c r="E7">
        <v>1</v>
      </c>
      <c r="F7">
        <f>AVERAGE(E3:E7)*100</f>
        <v>100</v>
      </c>
      <c r="K7">
        <v>5</v>
      </c>
      <c r="L7" t="s">
        <v>16</v>
      </c>
      <c r="M7" t="s">
        <v>19</v>
      </c>
      <c r="N7">
        <v>1</v>
      </c>
      <c r="O7">
        <f>AVERAGE(N3:N7)*100</f>
        <v>80</v>
      </c>
      <c r="T7">
        <v>5</v>
      </c>
      <c r="U7" t="s">
        <v>15</v>
      </c>
      <c r="V7" t="s">
        <v>19</v>
      </c>
      <c r="W7">
        <v>1</v>
      </c>
      <c r="X7">
        <f>AVERAGE(W3:W7)*100</f>
        <v>100</v>
      </c>
      <c r="AC7">
        <v>5</v>
      </c>
      <c r="AD7" t="s">
        <v>16</v>
      </c>
      <c r="AE7" t="s">
        <v>19</v>
      </c>
      <c r="AF7">
        <v>1</v>
      </c>
      <c r="AG7">
        <f>AVERAGE(AF3:AF7)*100</f>
        <v>100</v>
      </c>
      <c r="AL7">
        <v>5</v>
      </c>
      <c r="AM7" t="s">
        <v>16</v>
      </c>
      <c r="AN7" t="s">
        <v>19</v>
      </c>
      <c r="AO7">
        <v>1</v>
      </c>
      <c r="AP7">
        <f>AVERAGE(AO3:AO7)*100</f>
        <v>100</v>
      </c>
    </row>
    <row r="8" spans="1:42" x14ac:dyDescent="0.25">
      <c r="A8" t="s">
        <v>6</v>
      </c>
      <c r="B8">
        <v>1</v>
      </c>
      <c r="C8" t="s">
        <v>15</v>
      </c>
      <c r="D8" t="s">
        <v>19</v>
      </c>
      <c r="E8">
        <v>1</v>
      </c>
      <c r="J8" t="s">
        <v>6</v>
      </c>
      <c r="K8">
        <v>1</v>
      </c>
      <c r="L8" t="s">
        <v>16</v>
      </c>
      <c r="M8" t="s">
        <v>19</v>
      </c>
      <c r="N8">
        <v>1</v>
      </c>
      <c r="S8" t="s">
        <v>6</v>
      </c>
      <c r="T8">
        <v>1</v>
      </c>
      <c r="U8" t="s">
        <v>15</v>
      </c>
      <c r="V8" t="s">
        <v>20</v>
      </c>
      <c r="W8">
        <v>0</v>
      </c>
      <c r="AB8" t="s">
        <v>6</v>
      </c>
      <c r="AC8">
        <v>1</v>
      </c>
      <c r="AD8" t="s">
        <v>16</v>
      </c>
      <c r="AE8" t="s">
        <v>19</v>
      </c>
      <c r="AF8">
        <v>1</v>
      </c>
      <c r="AK8" t="s">
        <v>6</v>
      </c>
      <c r="AL8">
        <v>1</v>
      </c>
      <c r="AM8" t="s">
        <v>16</v>
      </c>
      <c r="AN8" t="s">
        <v>19</v>
      </c>
      <c r="AO8">
        <v>1</v>
      </c>
    </row>
    <row r="9" spans="1:42" x14ac:dyDescent="0.25">
      <c r="B9">
        <v>2</v>
      </c>
      <c r="C9" t="s">
        <v>15</v>
      </c>
      <c r="D9" t="s">
        <v>19</v>
      </c>
      <c r="E9">
        <v>1</v>
      </c>
      <c r="K9">
        <v>2</v>
      </c>
      <c r="L9" t="s">
        <v>16</v>
      </c>
      <c r="M9" t="s">
        <v>19</v>
      </c>
      <c r="N9">
        <v>1</v>
      </c>
      <c r="T9">
        <v>2</v>
      </c>
      <c r="U9" t="s">
        <v>15</v>
      </c>
      <c r="V9" t="s">
        <v>19</v>
      </c>
      <c r="W9">
        <v>1</v>
      </c>
      <c r="AC9">
        <v>2</v>
      </c>
      <c r="AD9" t="s">
        <v>16</v>
      </c>
      <c r="AE9" t="s">
        <v>20</v>
      </c>
      <c r="AF9">
        <v>0</v>
      </c>
      <c r="AL9">
        <v>2</v>
      </c>
      <c r="AM9" t="s">
        <v>16</v>
      </c>
      <c r="AN9" t="s">
        <v>19</v>
      </c>
      <c r="AO9">
        <v>1</v>
      </c>
    </row>
    <row r="10" spans="1:42" x14ac:dyDescent="0.25">
      <c r="B10">
        <v>3</v>
      </c>
      <c r="C10" t="s">
        <v>15</v>
      </c>
      <c r="D10" t="s">
        <v>19</v>
      </c>
      <c r="E10">
        <v>1</v>
      </c>
      <c r="K10">
        <v>3</v>
      </c>
      <c r="L10" t="s">
        <v>16</v>
      </c>
      <c r="M10" t="s">
        <v>19</v>
      </c>
      <c r="N10">
        <v>1</v>
      </c>
      <c r="T10">
        <v>3</v>
      </c>
      <c r="U10" t="s">
        <v>15</v>
      </c>
      <c r="V10" t="s">
        <v>19</v>
      </c>
      <c r="W10">
        <v>1</v>
      </c>
      <c r="AC10">
        <v>3</v>
      </c>
      <c r="AD10" t="s">
        <v>16</v>
      </c>
      <c r="AE10" t="s">
        <v>20</v>
      </c>
      <c r="AF10">
        <v>0</v>
      </c>
      <c r="AL10">
        <v>3</v>
      </c>
      <c r="AM10" t="s">
        <v>16</v>
      </c>
      <c r="AN10" t="s">
        <v>19</v>
      </c>
      <c r="AO10">
        <v>1</v>
      </c>
    </row>
    <row r="11" spans="1:42" x14ac:dyDescent="0.25">
      <c r="B11">
        <v>4</v>
      </c>
      <c r="C11" t="s">
        <v>15</v>
      </c>
      <c r="D11" t="s">
        <v>19</v>
      </c>
      <c r="E11">
        <v>1</v>
      </c>
      <c r="K11">
        <v>4</v>
      </c>
      <c r="L11" t="s">
        <v>16</v>
      </c>
      <c r="M11" t="s">
        <v>20</v>
      </c>
      <c r="N11">
        <v>0</v>
      </c>
      <c r="T11">
        <v>4</v>
      </c>
      <c r="U11" t="s">
        <v>16</v>
      </c>
      <c r="V11" t="s">
        <v>19</v>
      </c>
      <c r="W11">
        <v>1</v>
      </c>
      <c r="AC11">
        <v>4</v>
      </c>
      <c r="AD11" t="s">
        <v>16</v>
      </c>
      <c r="AE11" t="s">
        <v>19</v>
      </c>
      <c r="AF11">
        <v>1</v>
      </c>
      <c r="AL11">
        <v>4</v>
      </c>
      <c r="AM11" t="s">
        <v>16</v>
      </c>
      <c r="AN11" t="s">
        <v>19</v>
      </c>
      <c r="AO11">
        <v>1</v>
      </c>
    </row>
    <row r="12" spans="1:42" x14ac:dyDescent="0.25">
      <c r="B12">
        <v>5</v>
      </c>
      <c r="C12" t="s">
        <v>15</v>
      </c>
      <c r="D12" t="s">
        <v>19</v>
      </c>
      <c r="E12">
        <v>1</v>
      </c>
      <c r="F12">
        <f>AVERAGE(E8:E12)*100</f>
        <v>100</v>
      </c>
      <c r="K12">
        <v>5</v>
      </c>
      <c r="L12" t="s">
        <v>16</v>
      </c>
      <c r="M12" t="s">
        <v>19</v>
      </c>
      <c r="N12">
        <v>1</v>
      </c>
      <c r="O12">
        <f>AVERAGE(N8:N12)*100</f>
        <v>80</v>
      </c>
      <c r="T12">
        <v>5</v>
      </c>
      <c r="U12" t="s">
        <v>16</v>
      </c>
      <c r="V12" t="s">
        <v>19</v>
      </c>
      <c r="W12">
        <v>1</v>
      </c>
      <c r="X12">
        <f>AVERAGE(W8:W12)*100</f>
        <v>80</v>
      </c>
      <c r="AC12">
        <v>5</v>
      </c>
      <c r="AD12" t="s">
        <v>16</v>
      </c>
      <c r="AE12" t="s">
        <v>19</v>
      </c>
      <c r="AF12">
        <v>1</v>
      </c>
      <c r="AG12">
        <f>AVERAGE(AF8:AF12)*100</f>
        <v>60</v>
      </c>
      <c r="AL12">
        <v>5</v>
      </c>
      <c r="AM12" t="s">
        <v>16</v>
      </c>
      <c r="AN12" t="s">
        <v>19</v>
      </c>
      <c r="AO12">
        <v>1</v>
      </c>
      <c r="AP12">
        <f>AVERAGE(AO8:AO120*100)</f>
        <v>100</v>
      </c>
    </row>
    <row r="13" spans="1:42" x14ac:dyDescent="0.25">
      <c r="A13" t="s">
        <v>7</v>
      </c>
      <c r="B13">
        <v>1</v>
      </c>
      <c r="C13" t="s">
        <v>15</v>
      </c>
      <c r="D13" t="s">
        <v>19</v>
      </c>
      <c r="E13">
        <v>1</v>
      </c>
      <c r="J13" t="s">
        <v>7</v>
      </c>
      <c r="K13">
        <v>1</v>
      </c>
      <c r="L13" t="s">
        <v>16</v>
      </c>
      <c r="M13" t="s">
        <v>20</v>
      </c>
      <c r="N13">
        <v>0</v>
      </c>
      <c r="S13" t="s">
        <v>7</v>
      </c>
      <c r="T13">
        <v>1</v>
      </c>
      <c r="U13" t="s">
        <v>15</v>
      </c>
      <c r="V13" t="s">
        <v>19</v>
      </c>
      <c r="W13">
        <v>1</v>
      </c>
      <c r="AB13" t="s">
        <v>7</v>
      </c>
      <c r="AC13">
        <v>1</v>
      </c>
      <c r="AD13" t="s">
        <v>16</v>
      </c>
      <c r="AE13" t="s">
        <v>20</v>
      </c>
      <c r="AF13">
        <v>0</v>
      </c>
      <c r="AK13" t="s">
        <v>7</v>
      </c>
      <c r="AL13">
        <v>1</v>
      </c>
      <c r="AM13" t="s">
        <v>16</v>
      </c>
      <c r="AN13" t="s">
        <v>19</v>
      </c>
      <c r="AO13">
        <v>1</v>
      </c>
    </row>
    <row r="14" spans="1:42" x14ac:dyDescent="0.25">
      <c r="B14">
        <v>2</v>
      </c>
      <c r="C14" t="s">
        <v>15</v>
      </c>
      <c r="D14" t="s">
        <v>19</v>
      </c>
      <c r="E14">
        <v>1</v>
      </c>
      <c r="K14">
        <v>2</v>
      </c>
      <c r="L14" t="s">
        <v>16</v>
      </c>
      <c r="M14" t="s">
        <v>20</v>
      </c>
      <c r="N14">
        <v>0</v>
      </c>
      <c r="T14">
        <v>2</v>
      </c>
      <c r="U14" t="s">
        <v>15</v>
      </c>
      <c r="V14" t="s">
        <v>19</v>
      </c>
      <c r="W14">
        <v>1</v>
      </c>
      <c r="AC14">
        <v>2</v>
      </c>
      <c r="AD14" t="s">
        <v>16</v>
      </c>
      <c r="AE14" t="s">
        <v>20</v>
      </c>
      <c r="AF14">
        <v>0</v>
      </c>
      <c r="AL14">
        <v>2</v>
      </c>
      <c r="AM14" t="s">
        <v>16</v>
      </c>
      <c r="AN14" t="s">
        <v>19</v>
      </c>
      <c r="AO14">
        <v>1</v>
      </c>
    </row>
    <row r="15" spans="1:42" x14ac:dyDescent="0.25">
      <c r="B15">
        <v>3</v>
      </c>
      <c r="C15" t="s">
        <v>15</v>
      </c>
      <c r="D15" t="s">
        <v>19</v>
      </c>
      <c r="E15">
        <v>1</v>
      </c>
      <c r="K15">
        <v>3</v>
      </c>
      <c r="L15" t="s">
        <v>16</v>
      </c>
      <c r="M15" t="s">
        <v>20</v>
      </c>
      <c r="N15">
        <v>0</v>
      </c>
      <c r="T15">
        <v>3</v>
      </c>
      <c r="U15" t="s">
        <v>15</v>
      </c>
      <c r="V15" t="s">
        <v>19</v>
      </c>
      <c r="W15">
        <v>1</v>
      </c>
      <c r="AC15">
        <v>3</v>
      </c>
      <c r="AD15" t="s">
        <v>16</v>
      </c>
      <c r="AE15" t="s">
        <v>19</v>
      </c>
      <c r="AF15">
        <v>1</v>
      </c>
      <c r="AL15">
        <v>3</v>
      </c>
      <c r="AM15" t="s">
        <v>16</v>
      </c>
      <c r="AN15" t="s">
        <v>20</v>
      </c>
      <c r="AO15">
        <v>0</v>
      </c>
    </row>
    <row r="16" spans="1:42" x14ac:dyDescent="0.25">
      <c r="B16">
        <v>4</v>
      </c>
      <c r="C16" t="s">
        <v>15</v>
      </c>
      <c r="D16" t="s">
        <v>19</v>
      </c>
      <c r="E16">
        <v>1</v>
      </c>
      <c r="K16">
        <v>4</v>
      </c>
      <c r="L16" t="s">
        <v>16</v>
      </c>
      <c r="M16" t="s">
        <v>20</v>
      </c>
      <c r="N16">
        <v>0</v>
      </c>
      <c r="T16">
        <v>4</v>
      </c>
      <c r="U16" t="s">
        <v>15</v>
      </c>
      <c r="V16" t="s">
        <v>19</v>
      </c>
      <c r="W16">
        <v>1</v>
      </c>
      <c r="AC16">
        <v>4</v>
      </c>
      <c r="AD16" t="s">
        <v>16</v>
      </c>
      <c r="AE16" t="s">
        <v>19</v>
      </c>
      <c r="AF16">
        <v>1</v>
      </c>
      <c r="AL16">
        <v>4</v>
      </c>
      <c r="AM16" t="s">
        <v>16</v>
      </c>
      <c r="AN16" t="s">
        <v>19</v>
      </c>
      <c r="AO16">
        <v>1</v>
      </c>
    </row>
    <row r="17" spans="1:42" x14ac:dyDescent="0.25">
      <c r="B17">
        <v>5</v>
      </c>
      <c r="C17" t="s">
        <v>15</v>
      </c>
      <c r="D17" t="s">
        <v>19</v>
      </c>
      <c r="E17">
        <v>1</v>
      </c>
      <c r="F17">
        <f>AVERAGE(E13:E17)*100</f>
        <v>100</v>
      </c>
      <c r="K17">
        <v>5</v>
      </c>
      <c r="L17" t="s">
        <v>16</v>
      </c>
      <c r="M17" t="s">
        <v>19</v>
      </c>
      <c r="N17">
        <v>1</v>
      </c>
      <c r="O17">
        <f>AVERAGE(N13:N17)*100</f>
        <v>20</v>
      </c>
      <c r="T17">
        <v>5</v>
      </c>
      <c r="U17" t="s">
        <v>15</v>
      </c>
      <c r="V17" t="s">
        <v>19</v>
      </c>
      <c r="W17">
        <v>1</v>
      </c>
      <c r="X17">
        <f>AVERAGE(W13:W17)*100</f>
        <v>100</v>
      </c>
      <c r="AC17">
        <v>5</v>
      </c>
      <c r="AD17" t="s">
        <v>16</v>
      </c>
      <c r="AE17" t="s">
        <v>20</v>
      </c>
      <c r="AF17">
        <v>0</v>
      </c>
      <c r="AG17">
        <f>AVERAGE(AF13:AF17)*100</f>
        <v>40</v>
      </c>
      <c r="AL17">
        <v>5</v>
      </c>
      <c r="AM17" t="s">
        <v>16</v>
      </c>
      <c r="AN17" t="s">
        <v>19</v>
      </c>
      <c r="AO17">
        <v>1</v>
      </c>
      <c r="AP17">
        <f>AVERAGE(AO13:AO17)*100</f>
        <v>80</v>
      </c>
    </row>
    <row r="18" spans="1:42" x14ac:dyDescent="0.25">
      <c r="A18" t="s">
        <v>8</v>
      </c>
      <c r="B18">
        <v>1</v>
      </c>
      <c r="C18" t="s">
        <v>15</v>
      </c>
      <c r="D18" t="s">
        <v>19</v>
      </c>
      <c r="E18">
        <v>1</v>
      </c>
      <c r="J18" t="s">
        <v>8</v>
      </c>
      <c r="K18">
        <v>1</v>
      </c>
      <c r="L18" t="s">
        <v>16</v>
      </c>
      <c r="M18" t="s">
        <v>20</v>
      </c>
      <c r="N18">
        <v>0</v>
      </c>
      <c r="S18" t="s">
        <v>8</v>
      </c>
      <c r="T18">
        <v>1</v>
      </c>
      <c r="U18" t="s">
        <v>15</v>
      </c>
      <c r="V18" t="s">
        <v>19</v>
      </c>
      <c r="W18">
        <v>1</v>
      </c>
      <c r="AB18" t="s">
        <v>8</v>
      </c>
      <c r="AC18">
        <v>1</v>
      </c>
      <c r="AD18" t="s">
        <v>16</v>
      </c>
      <c r="AE18" t="s">
        <v>19</v>
      </c>
      <c r="AF18">
        <v>1</v>
      </c>
      <c r="AK18" t="s">
        <v>8</v>
      </c>
      <c r="AL18">
        <v>1</v>
      </c>
      <c r="AM18" t="s">
        <v>16</v>
      </c>
      <c r="AN18" t="s">
        <v>19</v>
      </c>
      <c r="AO18">
        <v>1</v>
      </c>
    </row>
    <row r="19" spans="1:42" x14ac:dyDescent="0.25">
      <c r="B19">
        <v>2</v>
      </c>
      <c r="C19" t="s">
        <v>15</v>
      </c>
      <c r="D19" t="s">
        <v>19</v>
      </c>
      <c r="E19">
        <v>1</v>
      </c>
      <c r="K19">
        <v>2</v>
      </c>
      <c r="L19" t="s">
        <v>16</v>
      </c>
      <c r="M19" t="s">
        <v>20</v>
      </c>
      <c r="N19">
        <v>0</v>
      </c>
      <c r="T19">
        <v>2</v>
      </c>
      <c r="U19" t="s">
        <v>15</v>
      </c>
      <c r="V19" t="s">
        <v>19</v>
      </c>
      <c r="W19">
        <v>1</v>
      </c>
      <c r="AC19">
        <v>2</v>
      </c>
      <c r="AD19" t="s">
        <v>16</v>
      </c>
      <c r="AE19" t="s">
        <v>20</v>
      </c>
      <c r="AF19">
        <v>0</v>
      </c>
      <c r="AL19">
        <v>2</v>
      </c>
      <c r="AM19" t="s">
        <v>16</v>
      </c>
      <c r="AN19" t="s">
        <v>19</v>
      </c>
      <c r="AO19">
        <v>1</v>
      </c>
    </row>
    <row r="20" spans="1:42" x14ac:dyDescent="0.25">
      <c r="B20">
        <v>3</v>
      </c>
      <c r="C20" t="s">
        <v>15</v>
      </c>
      <c r="D20" t="s">
        <v>19</v>
      </c>
      <c r="E20">
        <v>1</v>
      </c>
      <c r="K20">
        <v>3</v>
      </c>
      <c r="L20" t="s">
        <v>16</v>
      </c>
      <c r="M20" t="s">
        <v>20</v>
      </c>
      <c r="N20">
        <v>0</v>
      </c>
      <c r="T20">
        <v>3</v>
      </c>
      <c r="U20" t="s">
        <v>15</v>
      </c>
      <c r="V20" t="s">
        <v>19</v>
      </c>
      <c r="W20">
        <v>1</v>
      </c>
      <c r="AC20">
        <v>3</v>
      </c>
      <c r="AD20" t="s">
        <v>16</v>
      </c>
      <c r="AE20" t="s">
        <v>19</v>
      </c>
      <c r="AF20">
        <v>1</v>
      </c>
      <c r="AL20">
        <v>3</v>
      </c>
      <c r="AM20" t="s">
        <v>16</v>
      </c>
      <c r="AN20" t="s">
        <v>19</v>
      </c>
      <c r="AO20">
        <v>1</v>
      </c>
    </row>
    <row r="21" spans="1:42" x14ac:dyDescent="0.25">
      <c r="B21">
        <v>4</v>
      </c>
      <c r="C21" t="s">
        <v>15</v>
      </c>
      <c r="D21" t="s">
        <v>20</v>
      </c>
      <c r="E21">
        <v>0</v>
      </c>
      <c r="K21">
        <v>4</v>
      </c>
      <c r="L21" t="s">
        <v>16</v>
      </c>
      <c r="M21" t="s">
        <v>20</v>
      </c>
      <c r="N21">
        <v>0</v>
      </c>
      <c r="T21">
        <v>4</v>
      </c>
      <c r="U21" t="s">
        <v>15</v>
      </c>
      <c r="V21" t="s">
        <v>19</v>
      </c>
      <c r="W21">
        <v>1</v>
      </c>
      <c r="AC21">
        <v>4</v>
      </c>
      <c r="AD21" t="s">
        <v>18</v>
      </c>
      <c r="AL21">
        <v>4</v>
      </c>
      <c r="AM21" t="s">
        <v>16</v>
      </c>
      <c r="AN21" t="s">
        <v>19</v>
      </c>
      <c r="AO21">
        <v>1</v>
      </c>
    </row>
    <row r="22" spans="1:42" x14ac:dyDescent="0.25">
      <c r="B22">
        <v>5</v>
      </c>
      <c r="C22" t="s">
        <v>16</v>
      </c>
      <c r="D22" t="s">
        <v>19</v>
      </c>
      <c r="E22">
        <v>1</v>
      </c>
      <c r="F22">
        <f>AVERAGE(E18:E22)*100</f>
        <v>80</v>
      </c>
      <c r="K22">
        <v>5</v>
      </c>
      <c r="L22" t="s">
        <v>16</v>
      </c>
      <c r="M22" t="s">
        <v>20</v>
      </c>
      <c r="N22">
        <v>0</v>
      </c>
      <c r="O22">
        <f>AVERAGE(N18:N22)*100</f>
        <v>0</v>
      </c>
      <c r="T22">
        <v>5</v>
      </c>
      <c r="U22" t="s">
        <v>16</v>
      </c>
      <c r="V22" t="s">
        <v>19</v>
      </c>
      <c r="W22">
        <v>1</v>
      </c>
      <c r="X22">
        <f>AVERAGE(W18:W22)*100</f>
        <v>100</v>
      </c>
      <c r="AC22">
        <v>5</v>
      </c>
      <c r="AD22" t="s">
        <v>18</v>
      </c>
      <c r="AG22">
        <f>AVERAGE(AF18:AF22)*100</f>
        <v>66.666666666666657</v>
      </c>
      <c r="AL22">
        <v>5</v>
      </c>
      <c r="AM22" t="s">
        <v>16</v>
      </c>
      <c r="AN22" t="s">
        <v>19</v>
      </c>
      <c r="AO22">
        <v>1</v>
      </c>
      <c r="AP22">
        <f>AVERAGE(AO18:AO22)*100</f>
        <v>100</v>
      </c>
    </row>
    <row r="23" spans="1:42" x14ac:dyDescent="0.25">
      <c r="A23" t="s">
        <v>9</v>
      </c>
      <c r="B23">
        <v>1</v>
      </c>
      <c r="C23" t="s">
        <v>17</v>
      </c>
      <c r="D23" t="s">
        <v>19</v>
      </c>
      <c r="E23">
        <v>1</v>
      </c>
      <c r="J23" t="s">
        <v>9</v>
      </c>
      <c r="K23">
        <v>1</v>
      </c>
      <c r="L23" t="s">
        <v>16</v>
      </c>
      <c r="M23" t="s">
        <v>20</v>
      </c>
      <c r="N23">
        <v>0</v>
      </c>
      <c r="S23" t="s">
        <v>9</v>
      </c>
      <c r="T23">
        <v>1</v>
      </c>
      <c r="U23" t="s">
        <v>15</v>
      </c>
      <c r="V23" t="s">
        <v>19</v>
      </c>
      <c r="W23">
        <v>1</v>
      </c>
      <c r="AB23" t="s">
        <v>9</v>
      </c>
      <c r="AC23">
        <v>1</v>
      </c>
      <c r="AD23" t="s">
        <v>16</v>
      </c>
      <c r="AE23" t="s">
        <v>19</v>
      </c>
      <c r="AF23">
        <v>1</v>
      </c>
      <c r="AK23" t="s">
        <v>9</v>
      </c>
      <c r="AL23">
        <v>1</v>
      </c>
      <c r="AM23" t="s">
        <v>16</v>
      </c>
      <c r="AN23" t="s">
        <v>19</v>
      </c>
      <c r="AO23">
        <v>1</v>
      </c>
    </row>
    <row r="24" spans="1:42" x14ac:dyDescent="0.25">
      <c r="B24">
        <v>2</v>
      </c>
      <c r="C24" t="s">
        <v>15</v>
      </c>
      <c r="D24" t="s">
        <v>19</v>
      </c>
      <c r="E24">
        <v>1</v>
      </c>
      <c r="K24">
        <v>2</v>
      </c>
      <c r="L24" t="s">
        <v>16</v>
      </c>
      <c r="M24" t="s">
        <v>20</v>
      </c>
      <c r="N24">
        <v>0</v>
      </c>
      <c r="T24">
        <v>2</v>
      </c>
      <c r="U24" t="s">
        <v>15</v>
      </c>
      <c r="V24" t="s">
        <v>19</v>
      </c>
      <c r="W24">
        <v>1</v>
      </c>
      <c r="AC24">
        <v>2</v>
      </c>
      <c r="AD24" t="s">
        <v>16</v>
      </c>
      <c r="AE24" t="s">
        <v>19</v>
      </c>
      <c r="AF24">
        <v>1</v>
      </c>
      <c r="AL24">
        <v>2</v>
      </c>
      <c r="AM24" t="s">
        <v>16</v>
      </c>
      <c r="AN24" t="s">
        <v>19</v>
      </c>
      <c r="AO24">
        <v>1</v>
      </c>
    </row>
    <row r="25" spans="1:42" x14ac:dyDescent="0.25">
      <c r="B25">
        <v>3</v>
      </c>
      <c r="C25" t="s">
        <v>15</v>
      </c>
      <c r="D25" t="s">
        <v>19</v>
      </c>
      <c r="E25">
        <v>1</v>
      </c>
      <c r="K25">
        <v>3</v>
      </c>
      <c r="L25" t="s">
        <v>16</v>
      </c>
      <c r="M25" t="s">
        <v>19</v>
      </c>
      <c r="N25">
        <v>1</v>
      </c>
      <c r="T25">
        <v>3</v>
      </c>
      <c r="U25" t="s">
        <v>15</v>
      </c>
      <c r="V25" t="s">
        <v>19</v>
      </c>
      <c r="W25">
        <v>1</v>
      </c>
      <c r="AC25">
        <v>3</v>
      </c>
      <c r="AD25" t="s">
        <v>16</v>
      </c>
      <c r="AE25" t="s">
        <v>20</v>
      </c>
      <c r="AF25">
        <v>0</v>
      </c>
      <c r="AL25">
        <v>3</v>
      </c>
      <c r="AM25" t="s">
        <v>16</v>
      </c>
      <c r="AN25" t="s">
        <v>19</v>
      </c>
      <c r="AO25">
        <v>1</v>
      </c>
    </row>
    <row r="26" spans="1:42" x14ac:dyDescent="0.25">
      <c r="B26">
        <v>4</v>
      </c>
      <c r="C26" t="s">
        <v>15</v>
      </c>
      <c r="D26" t="s">
        <v>19</v>
      </c>
      <c r="E26">
        <v>1</v>
      </c>
      <c r="K26">
        <v>4</v>
      </c>
      <c r="L26" t="s">
        <v>16</v>
      </c>
      <c r="M26" t="s">
        <v>19</v>
      </c>
      <c r="N26">
        <v>1</v>
      </c>
      <c r="T26">
        <v>4</v>
      </c>
      <c r="U26" t="s">
        <v>15</v>
      </c>
      <c r="V26" t="s">
        <v>19</v>
      </c>
      <c r="W26">
        <v>1</v>
      </c>
      <c r="AC26">
        <v>4</v>
      </c>
      <c r="AD26" t="s">
        <v>16</v>
      </c>
      <c r="AE26" t="s">
        <v>19</v>
      </c>
      <c r="AF26">
        <v>1</v>
      </c>
      <c r="AL26">
        <v>4</v>
      </c>
      <c r="AM26" t="s">
        <v>16</v>
      </c>
      <c r="AN26" t="s">
        <v>19</v>
      </c>
      <c r="AO26">
        <v>1</v>
      </c>
    </row>
    <row r="27" spans="1:42" x14ac:dyDescent="0.25">
      <c r="B27">
        <v>5</v>
      </c>
      <c r="C27" t="s">
        <v>15</v>
      </c>
      <c r="D27" t="s">
        <v>19</v>
      </c>
      <c r="E27">
        <v>1</v>
      </c>
      <c r="F27">
        <f>AVERAGE(E23:E27)*100</f>
        <v>100</v>
      </c>
      <c r="K27">
        <v>5</v>
      </c>
      <c r="L27" t="s">
        <v>16</v>
      </c>
      <c r="M27" t="s">
        <v>20</v>
      </c>
      <c r="N27">
        <v>0</v>
      </c>
      <c r="O27">
        <f>AVERAGE(N23:N27)*100</f>
        <v>40</v>
      </c>
      <c r="T27">
        <v>5</v>
      </c>
      <c r="U27" t="s">
        <v>18</v>
      </c>
      <c r="X27">
        <f>AVERAGE(W23:W27)*100</f>
        <v>100</v>
      </c>
      <c r="AC27">
        <v>5</v>
      </c>
      <c r="AD27" t="s">
        <v>16</v>
      </c>
      <c r="AE27" t="s">
        <v>19</v>
      </c>
      <c r="AF27">
        <v>1</v>
      </c>
      <c r="AG27">
        <f>AVERAGE(AF23:AF27)*100</f>
        <v>80</v>
      </c>
      <c r="AL27">
        <v>5</v>
      </c>
      <c r="AM27" t="s">
        <v>18</v>
      </c>
      <c r="AP27">
        <f>AVERAGE(AO23:AO27)*100</f>
        <v>100</v>
      </c>
    </row>
    <row r="28" spans="1:42" x14ac:dyDescent="0.25">
      <c r="A28" t="s">
        <v>23</v>
      </c>
      <c r="E28">
        <f>SUM(E3:E27)</f>
        <v>24</v>
      </c>
      <c r="N28">
        <f>SUM(N3:N27)</f>
        <v>11</v>
      </c>
      <c r="W28">
        <f>SUM(W3:W26)</f>
        <v>23</v>
      </c>
      <c r="AF28">
        <f>SUM(AF3:AF27)</f>
        <v>16</v>
      </c>
      <c r="AO28">
        <f>SUM(AO3:AO26)</f>
        <v>23</v>
      </c>
    </row>
    <row r="29" spans="1:42" x14ac:dyDescent="0.25">
      <c r="A29" t="s">
        <v>24</v>
      </c>
      <c r="E29">
        <f>AVERAGE(E3:E27)*100</f>
        <v>96</v>
      </c>
      <c r="N29">
        <f>AVERAGE(N3:N27)*100</f>
        <v>44</v>
      </c>
      <c r="W29">
        <f>AVERAGE(W3:W26)*100</f>
        <v>95.833333333333343</v>
      </c>
      <c r="AF29">
        <f>AVERAGE(AF3:AF27)*100</f>
        <v>69.565217391304344</v>
      </c>
      <c r="AO29">
        <f>AVERAGE(AO3:AO26)*100</f>
        <v>95.833333333333343</v>
      </c>
    </row>
    <row r="30" spans="1:42" x14ac:dyDescent="0.25">
      <c r="A30" t="s">
        <v>25</v>
      </c>
      <c r="F30">
        <f>_xlfn.STDEV.P(F3:F27)</f>
        <v>8</v>
      </c>
      <c r="O30">
        <f>_xlfn.STDEV.P(O3:O27)</f>
        <v>32</v>
      </c>
      <c r="X30">
        <f>_xlfn.STDEV.P(X3:X27)</f>
        <v>8</v>
      </c>
      <c r="AG30">
        <f>_xlfn.STDEV.P(AG3:AG27)</f>
        <v>20.044395171163899</v>
      </c>
      <c r="AP30">
        <f>_xlfn.STDEV.P(AP3:AP27)</f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opLeftCell="A121" workbookViewId="0">
      <selection activeCell="K138" sqref="K138"/>
    </sheetView>
  </sheetViews>
  <sheetFormatPr defaultRowHeight="15" x14ac:dyDescent="0.25"/>
  <cols>
    <col min="7" max="7" width="14.7109375" customWidth="1"/>
  </cols>
  <sheetData>
    <row r="1" spans="2:14" x14ac:dyDescent="0.25">
      <c r="B1" t="s">
        <v>88</v>
      </c>
    </row>
    <row r="2" spans="2:14" x14ac:dyDescent="0.25">
      <c r="B2" t="s">
        <v>59</v>
      </c>
      <c r="C2" s="1">
        <v>0</v>
      </c>
      <c r="D2" s="2">
        <v>1.4999999999999999E-2</v>
      </c>
      <c r="E2" s="1">
        <v>0.03</v>
      </c>
      <c r="F2" s="1">
        <v>0.1</v>
      </c>
      <c r="H2" t="s">
        <v>60</v>
      </c>
    </row>
    <row r="3" spans="2:14" x14ac:dyDescent="0.25">
      <c r="B3">
        <v>2</v>
      </c>
      <c r="C3">
        <v>1</v>
      </c>
      <c r="D3">
        <v>1</v>
      </c>
      <c r="E3">
        <v>3</v>
      </c>
      <c r="F3">
        <v>2</v>
      </c>
    </row>
    <row r="4" spans="2:14" ht="15.75" thickBot="1" x14ac:dyDescent="0.3">
      <c r="B4">
        <v>2</v>
      </c>
      <c r="C4">
        <v>2</v>
      </c>
      <c r="D4">
        <v>2</v>
      </c>
      <c r="E4">
        <v>2</v>
      </c>
      <c r="F4">
        <v>2</v>
      </c>
      <c r="H4" t="s">
        <v>61</v>
      </c>
    </row>
    <row r="5" spans="2:14" x14ac:dyDescent="0.25">
      <c r="B5">
        <v>0</v>
      </c>
      <c r="C5">
        <v>2</v>
      </c>
      <c r="D5">
        <v>2</v>
      </c>
      <c r="E5">
        <v>1</v>
      </c>
      <c r="F5">
        <v>2</v>
      </c>
      <c r="H5" s="5" t="s">
        <v>62</v>
      </c>
      <c r="I5" s="5" t="s">
        <v>63</v>
      </c>
      <c r="J5" s="5" t="s">
        <v>64</v>
      </c>
      <c r="K5" s="5" t="s">
        <v>65</v>
      </c>
      <c r="L5" s="5" t="s">
        <v>66</v>
      </c>
    </row>
    <row r="6" spans="2:14" x14ac:dyDescent="0.25">
      <c r="B6">
        <v>2</v>
      </c>
      <c r="C6">
        <v>2</v>
      </c>
      <c r="D6">
        <v>2</v>
      </c>
      <c r="E6">
        <v>2</v>
      </c>
      <c r="F6">
        <v>2</v>
      </c>
      <c r="H6" s="3" t="s">
        <v>59</v>
      </c>
      <c r="I6" s="3">
        <v>25</v>
      </c>
      <c r="J6" s="3">
        <v>28</v>
      </c>
      <c r="K6" s="3">
        <v>1.1200000000000001</v>
      </c>
      <c r="L6" s="3">
        <v>1.0266666666666666</v>
      </c>
    </row>
    <row r="7" spans="2:14" x14ac:dyDescent="0.25">
      <c r="B7">
        <v>2</v>
      </c>
      <c r="C7">
        <v>2</v>
      </c>
      <c r="D7">
        <v>2</v>
      </c>
      <c r="E7">
        <v>2</v>
      </c>
      <c r="F7">
        <v>2</v>
      </c>
      <c r="H7" s="3">
        <v>0</v>
      </c>
      <c r="I7" s="3">
        <v>25</v>
      </c>
      <c r="J7" s="3">
        <v>50</v>
      </c>
      <c r="K7" s="3">
        <v>2</v>
      </c>
      <c r="L7" s="3">
        <v>0.41666666666666669</v>
      </c>
    </row>
    <row r="8" spans="2:14" x14ac:dyDescent="0.25">
      <c r="B8">
        <v>1</v>
      </c>
      <c r="C8">
        <v>2</v>
      </c>
      <c r="D8">
        <v>2</v>
      </c>
      <c r="E8">
        <v>2</v>
      </c>
      <c r="F8">
        <v>2</v>
      </c>
      <c r="H8" s="3">
        <v>1.4999999999999999E-2</v>
      </c>
      <c r="I8" s="3">
        <v>25</v>
      </c>
      <c r="J8" s="3">
        <v>51</v>
      </c>
      <c r="K8" s="3">
        <v>2.04</v>
      </c>
      <c r="L8" s="3">
        <v>0.5399999999999997</v>
      </c>
    </row>
    <row r="9" spans="2:14" x14ac:dyDescent="0.25">
      <c r="B9">
        <v>3</v>
      </c>
      <c r="C9">
        <v>2</v>
      </c>
      <c r="D9">
        <v>2</v>
      </c>
      <c r="E9">
        <v>0</v>
      </c>
      <c r="F9">
        <v>2</v>
      </c>
      <c r="H9" s="3">
        <v>0.03</v>
      </c>
      <c r="I9" s="3">
        <v>23</v>
      </c>
      <c r="J9" s="3">
        <v>40</v>
      </c>
      <c r="K9" s="3">
        <v>1.7391304347826086</v>
      </c>
      <c r="L9" s="3">
        <v>1.2015810276679844</v>
      </c>
    </row>
    <row r="10" spans="2:14" ht="15.75" thickBot="1" x14ac:dyDescent="0.3">
      <c r="B10">
        <v>2</v>
      </c>
      <c r="C10">
        <v>2</v>
      </c>
      <c r="D10">
        <v>2</v>
      </c>
      <c r="E10">
        <v>0</v>
      </c>
      <c r="F10">
        <v>2</v>
      </c>
      <c r="H10" s="4">
        <v>0.1</v>
      </c>
      <c r="I10" s="4">
        <v>24</v>
      </c>
      <c r="J10" s="4">
        <v>46</v>
      </c>
      <c r="K10" s="4">
        <v>1.9166666666666667</v>
      </c>
      <c r="L10" s="4">
        <v>0.16666666666666646</v>
      </c>
    </row>
    <row r="11" spans="2:14" x14ac:dyDescent="0.25">
      <c r="B11">
        <v>1</v>
      </c>
      <c r="C11">
        <v>3</v>
      </c>
      <c r="D11">
        <v>3</v>
      </c>
      <c r="E11">
        <v>2</v>
      </c>
      <c r="F11">
        <v>2</v>
      </c>
    </row>
    <row r="12" spans="2:14" x14ac:dyDescent="0.25">
      <c r="B12">
        <v>2</v>
      </c>
      <c r="C12">
        <v>2</v>
      </c>
      <c r="D12">
        <v>2</v>
      </c>
      <c r="E12">
        <v>2</v>
      </c>
      <c r="F12">
        <v>2</v>
      </c>
    </row>
    <row r="13" spans="2:14" ht="15.75" thickBot="1" x14ac:dyDescent="0.3">
      <c r="B13">
        <v>0</v>
      </c>
      <c r="C13">
        <v>2</v>
      </c>
      <c r="D13">
        <v>2</v>
      </c>
      <c r="E13">
        <v>0</v>
      </c>
      <c r="F13">
        <v>2</v>
      </c>
      <c r="H13" t="s">
        <v>67</v>
      </c>
    </row>
    <row r="14" spans="2:14" x14ac:dyDescent="0.25">
      <c r="B14">
        <v>0</v>
      </c>
      <c r="C14">
        <v>2</v>
      </c>
      <c r="D14">
        <v>3</v>
      </c>
      <c r="E14">
        <v>3</v>
      </c>
      <c r="F14">
        <v>2</v>
      </c>
      <c r="H14" s="5" t="s">
        <v>68</v>
      </c>
      <c r="I14" s="5" t="s">
        <v>69</v>
      </c>
      <c r="J14" s="5" t="s">
        <v>70</v>
      </c>
      <c r="K14" s="5" t="s">
        <v>71</v>
      </c>
      <c r="L14" s="5" t="s">
        <v>72</v>
      </c>
      <c r="M14" s="5" t="s">
        <v>73</v>
      </c>
      <c r="N14" s="5" t="s">
        <v>74</v>
      </c>
    </row>
    <row r="15" spans="2:14" x14ac:dyDescent="0.25">
      <c r="B15">
        <v>3</v>
      </c>
      <c r="C15">
        <v>2</v>
      </c>
      <c r="D15">
        <v>2</v>
      </c>
      <c r="E15">
        <v>1</v>
      </c>
      <c r="F15">
        <v>0</v>
      </c>
      <c r="H15" s="3" t="s">
        <v>75</v>
      </c>
      <c r="I15" s="3">
        <v>14.23844143502015</v>
      </c>
      <c r="J15" s="3">
        <v>4</v>
      </c>
      <c r="K15" s="3">
        <v>3.5596103587550374</v>
      </c>
      <c r="L15" s="3">
        <v>5.3484588260026076</v>
      </c>
      <c r="M15" s="10">
        <v>5.4377659189492721E-4</v>
      </c>
      <c r="N15" s="3">
        <v>2.4492021081135555</v>
      </c>
    </row>
    <row r="16" spans="2:14" x14ac:dyDescent="0.25">
      <c r="B16">
        <v>1</v>
      </c>
      <c r="C16">
        <v>2</v>
      </c>
      <c r="D16">
        <v>2</v>
      </c>
      <c r="E16">
        <v>3</v>
      </c>
      <c r="F16">
        <v>2</v>
      </c>
      <c r="H16" s="3" t="s">
        <v>76</v>
      </c>
      <c r="I16" s="3">
        <v>77.868115942028993</v>
      </c>
      <c r="J16" s="3">
        <v>117</v>
      </c>
      <c r="K16" s="3">
        <v>0.66553945249597435</v>
      </c>
      <c r="L16" s="3"/>
      <c r="M16" s="3"/>
      <c r="N16" s="3"/>
    </row>
    <row r="17" spans="2:14" x14ac:dyDescent="0.25">
      <c r="B17">
        <v>2</v>
      </c>
      <c r="C17">
        <v>2</v>
      </c>
      <c r="D17">
        <v>2</v>
      </c>
      <c r="E17">
        <v>0</v>
      </c>
      <c r="F17">
        <v>2</v>
      </c>
      <c r="H17" s="3"/>
      <c r="I17" s="3"/>
      <c r="J17" s="3"/>
      <c r="K17" s="3"/>
      <c r="L17" s="3"/>
      <c r="M17" s="3"/>
      <c r="N17" s="3"/>
    </row>
    <row r="18" spans="2:14" ht="15.75" thickBot="1" x14ac:dyDescent="0.3">
      <c r="B18">
        <v>0</v>
      </c>
      <c r="C18">
        <v>2</v>
      </c>
      <c r="D18">
        <v>2</v>
      </c>
      <c r="E18">
        <v>2</v>
      </c>
      <c r="F18">
        <v>2</v>
      </c>
      <c r="H18" s="4" t="s">
        <v>77</v>
      </c>
      <c r="I18" s="4">
        <v>92.106557377049143</v>
      </c>
      <c r="J18" s="4">
        <v>121</v>
      </c>
      <c r="K18" s="4"/>
      <c r="L18" s="4"/>
      <c r="M18" s="4"/>
      <c r="N18" s="4"/>
    </row>
    <row r="19" spans="2:14" x14ac:dyDescent="0.25">
      <c r="B19">
        <v>0</v>
      </c>
      <c r="C19">
        <v>2</v>
      </c>
      <c r="D19">
        <v>2</v>
      </c>
      <c r="E19">
        <v>3</v>
      </c>
      <c r="F19">
        <v>2</v>
      </c>
    </row>
    <row r="20" spans="2:14" x14ac:dyDescent="0.25">
      <c r="B20">
        <v>0</v>
      </c>
      <c r="C20">
        <v>2</v>
      </c>
      <c r="D20">
        <v>2</v>
      </c>
      <c r="E20">
        <v>3</v>
      </c>
      <c r="F20">
        <v>2</v>
      </c>
    </row>
    <row r="21" spans="2:14" x14ac:dyDescent="0.25">
      <c r="B21">
        <v>1</v>
      </c>
      <c r="C21">
        <v>0</v>
      </c>
      <c r="D21">
        <v>0</v>
      </c>
      <c r="E21">
        <v>2</v>
      </c>
      <c r="F21">
        <v>2</v>
      </c>
    </row>
    <row r="22" spans="2:14" x14ac:dyDescent="0.25">
      <c r="B22">
        <v>1</v>
      </c>
      <c r="C22">
        <v>2</v>
      </c>
      <c r="D22">
        <v>2</v>
      </c>
      <c r="E22">
        <v>3</v>
      </c>
      <c r="F22">
        <v>2</v>
      </c>
    </row>
    <row r="23" spans="2:14" x14ac:dyDescent="0.25">
      <c r="B23">
        <v>0</v>
      </c>
      <c r="C23">
        <v>2</v>
      </c>
      <c r="D23">
        <v>3</v>
      </c>
      <c r="E23">
        <v>0</v>
      </c>
      <c r="F23">
        <v>2</v>
      </c>
    </row>
    <row r="24" spans="2:14" x14ac:dyDescent="0.25">
      <c r="B24">
        <v>0</v>
      </c>
      <c r="C24">
        <v>2</v>
      </c>
      <c r="D24">
        <v>1</v>
      </c>
      <c r="E24">
        <v>2</v>
      </c>
      <c r="F24">
        <v>2</v>
      </c>
    </row>
    <row r="25" spans="2:14" x14ac:dyDescent="0.25">
      <c r="B25">
        <v>1</v>
      </c>
      <c r="C25">
        <v>2</v>
      </c>
      <c r="D25">
        <v>2</v>
      </c>
      <c r="E25">
        <v>2</v>
      </c>
      <c r="F25">
        <v>2</v>
      </c>
    </row>
    <row r="26" spans="2:14" x14ac:dyDescent="0.25">
      <c r="B26">
        <v>2</v>
      </c>
      <c r="C26">
        <v>4</v>
      </c>
      <c r="D26">
        <v>4</v>
      </c>
      <c r="F26">
        <v>2</v>
      </c>
    </row>
    <row r="27" spans="2:14" x14ac:dyDescent="0.25">
      <c r="B27">
        <v>0</v>
      </c>
      <c r="C27">
        <v>2</v>
      </c>
      <c r="D27">
        <v>2</v>
      </c>
    </row>
    <row r="30" spans="2:14" x14ac:dyDescent="0.25">
      <c r="B30" t="s">
        <v>89</v>
      </c>
      <c r="H30" t="s">
        <v>60</v>
      </c>
    </row>
    <row r="31" spans="2:14" x14ac:dyDescent="0.25">
      <c r="B31" t="s">
        <v>59</v>
      </c>
      <c r="C31" s="1">
        <v>0</v>
      </c>
      <c r="D31" s="2">
        <v>1.4999999999999999E-2</v>
      </c>
      <c r="E31" s="1">
        <v>0.03</v>
      </c>
      <c r="F31" s="1">
        <v>0.1</v>
      </c>
    </row>
    <row r="32" spans="2:14" ht="15.75" thickBot="1" x14ac:dyDescent="0.3">
      <c r="B32">
        <v>2</v>
      </c>
      <c r="C32">
        <v>1</v>
      </c>
      <c r="D32">
        <v>1</v>
      </c>
      <c r="E32">
        <v>3</v>
      </c>
      <c r="F32">
        <v>2</v>
      </c>
      <c r="H32" t="s">
        <v>61</v>
      </c>
    </row>
    <row r="33" spans="2:14" x14ac:dyDescent="0.25">
      <c r="B33">
        <v>2</v>
      </c>
      <c r="C33">
        <v>2</v>
      </c>
      <c r="D33">
        <v>2</v>
      </c>
      <c r="E33">
        <v>2</v>
      </c>
      <c r="F33">
        <v>2</v>
      </c>
      <c r="H33" s="5" t="s">
        <v>62</v>
      </c>
      <c r="I33" s="5" t="s">
        <v>63</v>
      </c>
      <c r="J33" s="5" t="s">
        <v>64</v>
      </c>
      <c r="K33" s="5" t="s">
        <v>65</v>
      </c>
      <c r="L33" s="5" t="s">
        <v>66</v>
      </c>
    </row>
    <row r="34" spans="2:14" x14ac:dyDescent="0.25">
      <c r="B34">
        <v>0</v>
      </c>
      <c r="C34">
        <v>2</v>
      </c>
      <c r="D34">
        <v>2</v>
      </c>
      <c r="E34">
        <v>1</v>
      </c>
      <c r="F34">
        <v>2</v>
      </c>
      <c r="H34" s="3" t="s">
        <v>59</v>
      </c>
      <c r="I34" s="3">
        <v>25</v>
      </c>
      <c r="J34" s="3">
        <v>28</v>
      </c>
      <c r="K34" s="3">
        <v>1.1200000000000001</v>
      </c>
      <c r="L34" s="3">
        <v>1.0266666666666666</v>
      </c>
    </row>
    <row r="35" spans="2:14" x14ac:dyDescent="0.25">
      <c r="B35">
        <v>2</v>
      </c>
      <c r="C35">
        <v>2</v>
      </c>
      <c r="D35">
        <v>2</v>
      </c>
      <c r="E35">
        <v>2</v>
      </c>
      <c r="F35">
        <v>2</v>
      </c>
      <c r="H35" s="3">
        <v>0</v>
      </c>
      <c r="I35" s="3">
        <v>25</v>
      </c>
      <c r="J35" s="3">
        <v>50</v>
      </c>
      <c r="K35" s="3">
        <v>2</v>
      </c>
      <c r="L35" s="3">
        <v>0.41666666666666669</v>
      </c>
    </row>
    <row r="36" spans="2:14" x14ac:dyDescent="0.25">
      <c r="B36">
        <v>2</v>
      </c>
      <c r="C36">
        <v>2</v>
      </c>
      <c r="D36">
        <v>2</v>
      </c>
      <c r="E36">
        <v>2</v>
      </c>
      <c r="F36">
        <v>2</v>
      </c>
      <c r="H36" s="3">
        <v>1.4999999999999999E-2</v>
      </c>
      <c r="I36" s="3">
        <v>25</v>
      </c>
      <c r="J36" s="3">
        <v>51</v>
      </c>
      <c r="K36" s="3">
        <v>2.04</v>
      </c>
      <c r="L36" s="3">
        <v>0.5399999999999997</v>
      </c>
    </row>
    <row r="37" spans="2:14" x14ac:dyDescent="0.25">
      <c r="B37">
        <v>1</v>
      </c>
      <c r="C37">
        <v>2</v>
      </c>
      <c r="D37">
        <v>2</v>
      </c>
      <c r="E37">
        <v>2</v>
      </c>
      <c r="F37">
        <v>2</v>
      </c>
      <c r="H37" s="3">
        <v>0.03</v>
      </c>
      <c r="I37" s="3">
        <v>25</v>
      </c>
      <c r="J37" s="3">
        <v>44</v>
      </c>
      <c r="K37" s="3">
        <v>1.76</v>
      </c>
      <c r="L37" s="3">
        <v>1.1066666666666667</v>
      </c>
    </row>
    <row r="38" spans="2:14" ht="15.75" thickBot="1" x14ac:dyDescent="0.3">
      <c r="B38">
        <v>3</v>
      </c>
      <c r="C38">
        <v>2</v>
      </c>
      <c r="D38">
        <v>2</v>
      </c>
      <c r="E38">
        <v>0</v>
      </c>
      <c r="F38">
        <v>2</v>
      </c>
      <c r="H38" s="4">
        <v>0.1</v>
      </c>
      <c r="I38" s="4">
        <v>25</v>
      </c>
      <c r="J38" s="4">
        <v>48</v>
      </c>
      <c r="K38" s="4">
        <v>1.92</v>
      </c>
      <c r="L38" s="4">
        <v>0.16000000000000014</v>
      </c>
    </row>
    <row r="39" spans="2:14" x14ac:dyDescent="0.25">
      <c r="B39">
        <v>2</v>
      </c>
      <c r="C39">
        <v>2</v>
      </c>
      <c r="D39">
        <v>2</v>
      </c>
      <c r="E39">
        <v>0</v>
      </c>
      <c r="F39">
        <v>2</v>
      </c>
    </row>
    <row r="40" spans="2:14" x14ac:dyDescent="0.25">
      <c r="B40">
        <v>1</v>
      </c>
      <c r="C40">
        <v>3</v>
      </c>
      <c r="D40">
        <v>3</v>
      </c>
      <c r="E40">
        <v>2</v>
      </c>
      <c r="F40">
        <v>2</v>
      </c>
    </row>
    <row r="41" spans="2:14" ht="15.75" thickBot="1" x14ac:dyDescent="0.3">
      <c r="B41">
        <v>2</v>
      </c>
      <c r="C41">
        <v>2</v>
      </c>
      <c r="D41">
        <v>2</v>
      </c>
      <c r="E41">
        <v>2</v>
      </c>
      <c r="F41">
        <v>2</v>
      </c>
      <c r="H41" t="s">
        <v>67</v>
      </c>
    </row>
    <row r="42" spans="2:14" x14ac:dyDescent="0.25">
      <c r="B42">
        <v>0</v>
      </c>
      <c r="C42">
        <v>2</v>
      </c>
      <c r="D42">
        <v>2</v>
      </c>
      <c r="E42">
        <v>0</v>
      </c>
      <c r="F42">
        <v>2</v>
      </c>
      <c r="H42" s="5" t="s">
        <v>68</v>
      </c>
      <c r="I42" s="5" t="s">
        <v>69</v>
      </c>
      <c r="J42" s="5" t="s">
        <v>70</v>
      </c>
      <c r="K42" s="5" t="s">
        <v>71</v>
      </c>
      <c r="L42" s="5" t="s">
        <v>72</v>
      </c>
      <c r="M42" s="5" t="s">
        <v>73</v>
      </c>
      <c r="N42" s="5" t="s">
        <v>74</v>
      </c>
    </row>
    <row r="43" spans="2:14" x14ac:dyDescent="0.25">
      <c r="B43">
        <v>0</v>
      </c>
      <c r="C43">
        <v>2</v>
      </c>
      <c r="D43">
        <v>3</v>
      </c>
      <c r="E43">
        <v>3</v>
      </c>
      <c r="F43">
        <v>2</v>
      </c>
      <c r="H43" s="3" t="s">
        <v>75</v>
      </c>
      <c r="I43" s="3">
        <v>14.272000000000048</v>
      </c>
      <c r="J43" s="3">
        <v>4</v>
      </c>
      <c r="K43" s="3">
        <v>3.5680000000000121</v>
      </c>
      <c r="L43" s="3">
        <v>5.4892307692307876</v>
      </c>
      <c r="M43" s="3">
        <v>4.300209764803769E-4</v>
      </c>
      <c r="N43" s="3">
        <v>2.4472365114692973</v>
      </c>
    </row>
    <row r="44" spans="2:14" x14ac:dyDescent="0.25">
      <c r="B44">
        <v>3</v>
      </c>
      <c r="C44">
        <v>2</v>
      </c>
      <c r="D44">
        <v>2</v>
      </c>
      <c r="E44">
        <v>1</v>
      </c>
      <c r="F44">
        <v>0</v>
      </c>
      <c r="H44" s="3" t="s">
        <v>76</v>
      </c>
      <c r="I44" s="3">
        <v>78</v>
      </c>
      <c r="J44" s="3">
        <v>120</v>
      </c>
      <c r="K44" s="3">
        <v>0.65</v>
      </c>
      <c r="L44" s="3"/>
      <c r="M44" s="3"/>
      <c r="N44" s="3"/>
    </row>
    <row r="45" spans="2:14" x14ac:dyDescent="0.25">
      <c r="B45">
        <v>1</v>
      </c>
      <c r="C45">
        <v>2</v>
      </c>
      <c r="D45">
        <v>2</v>
      </c>
      <c r="E45">
        <v>3</v>
      </c>
      <c r="F45">
        <v>2</v>
      </c>
      <c r="H45" s="3"/>
      <c r="I45" s="3"/>
      <c r="J45" s="3"/>
      <c r="K45" s="3"/>
      <c r="L45" s="3"/>
      <c r="M45" s="3"/>
      <c r="N45" s="3"/>
    </row>
    <row r="46" spans="2:14" ht="15.75" thickBot="1" x14ac:dyDescent="0.3">
      <c r="B46">
        <v>2</v>
      </c>
      <c r="C46">
        <v>2</v>
      </c>
      <c r="D46">
        <v>2</v>
      </c>
      <c r="E46">
        <v>0</v>
      </c>
      <c r="F46">
        <v>2</v>
      </c>
      <c r="H46" s="4" t="s">
        <v>77</v>
      </c>
      <c r="I46" s="4">
        <v>92.272000000000048</v>
      </c>
      <c r="J46" s="4">
        <v>124</v>
      </c>
      <c r="K46" s="4"/>
      <c r="L46" s="4"/>
      <c r="M46" s="4"/>
      <c r="N46" s="4"/>
    </row>
    <row r="47" spans="2:14" x14ac:dyDescent="0.25">
      <c r="B47">
        <v>0</v>
      </c>
      <c r="C47">
        <v>2</v>
      </c>
      <c r="D47">
        <v>2</v>
      </c>
      <c r="E47">
        <v>2</v>
      </c>
      <c r="F47">
        <v>2</v>
      </c>
    </row>
    <row r="48" spans="2:14" x14ac:dyDescent="0.25">
      <c r="B48">
        <v>0</v>
      </c>
      <c r="C48">
        <v>2</v>
      </c>
      <c r="D48">
        <v>2</v>
      </c>
      <c r="E48">
        <v>3</v>
      </c>
      <c r="F48">
        <v>2</v>
      </c>
    </row>
    <row r="49" spans="2:12" x14ac:dyDescent="0.25">
      <c r="B49">
        <v>0</v>
      </c>
      <c r="C49">
        <v>2</v>
      </c>
      <c r="D49">
        <v>2</v>
      </c>
      <c r="E49">
        <v>3</v>
      </c>
      <c r="F49">
        <v>2</v>
      </c>
    </row>
    <row r="50" spans="2:12" x14ac:dyDescent="0.25">
      <c r="B50">
        <v>1</v>
      </c>
      <c r="C50">
        <v>0</v>
      </c>
      <c r="D50">
        <v>0</v>
      </c>
      <c r="E50">
        <v>2</v>
      </c>
      <c r="F50">
        <v>2</v>
      </c>
    </row>
    <row r="51" spans="2:12" x14ac:dyDescent="0.25">
      <c r="B51">
        <v>1</v>
      </c>
      <c r="C51">
        <v>2</v>
      </c>
      <c r="D51">
        <v>2</v>
      </c>
      <c r="E51">
        <v>3</v>
      </c>
      <c r="F51">
        <v>2</v>
      </c>
    </row>
    <row r="52" spans="2:12" x14ac:dyDescent="0.25">
      <c r="B52">
        <v>0</v>
      </c>
      <c r="C52">
        <v>2</v>
      </c>
      <c r="D52">
        <v>3</v>
      </c>
      <c r="E52">
        <v>0</v>
      </c>
      <c r="F52">
        <v>2</v>
      </c>
    </row>
    <row r="53" spans="2:12" x14ac:dyDescent="0.25">
      <c r="B53">
        <v>0</v>
      </c>
      <c r="C53">
        <v>2</v>
      </c>
      <c r="D53">
        <v>1</v>
      </c>
      <c r="E53">
        <v>2</v>
      </c>
      <c r="F53">
        <v>2</v>
      </c>
    </row>
    <row r="54" spans="2:12" x14ac:dyDescent="0.25">
      <c r="B54">
        <v>1</v>
      </c>
      <c r="C54">
        <v>2</v>
      </c>
      <c r="D54">
        <v>2</v>
      </c>
      <c r="E54">
        <v>2</v>
      </c>
      <c r="F54">
        <v>2</v>
      </c>
    </row>
    <row r="55" spans="2:12" x14ac:dyDescent="0.25">
      <c r="B55">
        <v>2</v>
      </c>
      <c r="C55">
        <v>4</v>
      </c>
      <c r="D55">
        <v>4</v>
      </c>
      <c r="E55">
        <f>MEDIAN(E32:E54)</f>
        <v>2</v>
      </c>
      <c r="F55">
        <v>2</v>
      </c>
    </row>
    <row r="56" spans="2:12" x14ac:dyDescent="0.25">
      <c r="B56">
        <v>0</v>
      </c>
      <c r="C56">
        <v>2</v>
      </c>
      <c r="D56">
        <v>2</v>
      </c>
      <c r="E56">
        <f>MEDIAN(E33:E55)</f>
        <v>2</v>
      </c>
      <c r="F56">
        <f>MEDIAN(F32:F55)</f>
        <v>2</v>
      </c>
    </row>
    <row r="60" spans="2:12" x14ac:dyDescent="0.25">
      <c r="B60" t="s">
        <v>90</v>
      </c>
      <c r="H60" t="s">
        <v>60</v>
      </c>
    </row>
    <row r="61" spans="2:12" x14ac:dyDescent="0.25">
      <c r="B61" t="s">
        <v>59</v>
      </c>
      <c r="C61" s="1">
        <v>0</v>
      </c>
      <c r="D61" s="2">
        <v>1.4999999999999999E-2</v>
      </c>
      <c r="E61" s="1">
        <v>0.03</v>
      </c>
      <c r="F61" s="1">
        <v>0.1</v>
      </c>
    </row>
    <row r="62" spans="2:12" ht="15.75" thickBot="1" x14ac:dyDescent="0.3">
      <c r="B62">
        <v>2</v>
      </c>
      <c r="C62">
        <v>0</v>
      </c>
      <c r="D62">
        <v>0</v>
      </c>
      <c r="E62">
        <v>3</v>
      </c>
      <c r="F62">
        <v>2</v>
      </c>
      <c r="H62" t="s">
        <v>61</v>
      </c>
    </row>
    <row r="63" spans="2:12" x14ac:dyDescent="0.25">
      <c r="B63">
        <v>2</v>
      </c>
      <c r="C63">
        <v>2</v>
      </c>
      <c r="D63">
        <v>2</v>
      </c>
      <c r="E63">
        <v>2</v>
      </c>
      <c r="F63">
        <v>2</v>
      </c>
      <c r="H63" s="5" t="s">
        <v>62</v>
      </c>
      <c r="I63" s="5" t="s">
        <v>63</v>
      </c>
      <c r="J63" s="5" t="s">
        <v>64</v>
      </c>
      <c r="K63" s="5" t="s">
        <v>65</v>
      </c>
      <c r="L63" s="5" t="s">
        <v>66</v>
      </c>
    </row>
    <row r="64" spans="2:12" x14ac:dyDescent="0.25">
      <c r="B64">
        <v>0</v>
      </c>
      <c r="C64">
        <v>2</v>
      </c>
      <c r="D64">
        <v>2</v>
      </c>
      <c r="E64">
        <v>0</v>
      </c>
      <c r="F64">
        <v>2</v>
      </c>
      <c r="H64" s="3" t="s">
        <v>59</v>
      </c>
      <c r="I64" s="3">
        <v>25</v>
      </c>
      <c r="J64" s="3">
        <v>22</v>
      </c>
      <c r="K64" s="3">
        <v>0.88</v>
      </c>
      <c r="L64" s="3">
        <v>1.2766666666666666</v>
      </c>
    </row>
    <row r="65" spans="2:17" x14ac:dyDescent="0.25">
      <c r="B65">
        <v>2</v>
      </c>
      <c r="C65">
        <v>2</v>
      </c>
      <c r="D65">
        <v>2</v>
      </c>
      <c r="E65">
        <v>2</v>
      </c>
      <c r="F65">
        <v>2</v>
      </c>
      <c r="H65" s="3">
        <v>0</v>
      </c>
      <c r="I65" s="3">
        <v>25</v>
      </c>
      <c r="J65" s="3">
        <v>49</v>
      </c>
      <c r="K65" s="3">
        <v>1.96</v>
      </c>
      <c r="L65" s="3">
        <v>0.5399999999999997</v>
      </c>
    </row>
    <row r="66" spans="2:17" x14ac:dyDescent="0.25">
      <c r="B66">
        <v>2</v>
      </c>
      <c r="C66">
        <v>2</v>
      </c>
      <c r="D66">
        <v>2</v>
      </c>
      <c r="E66">
        <v>2</v>
      </c>
      <c r="F66">
        <v>2</v>
      </c>
      <c r="H66" s="3">
        <v>1.4999999999999999E-2</v>
      </c>
      <c r="I66" s="3">
        <v>25</v>
      </c>
      <c r="J66" s="3">
        <v>49</v>
      </c>
      <c r="K66" s="3">
        <v>1.96</v>
      </c>
      <c r="L66" s="3">
        <v>0.7899999999999997</v>
      </c>
    </row>
    <row r="67" spans="2:17" x14ac:dyDescent="0.25">
      <c r="B67">
        <v>0</v>
      </c>
      <c r="C67">
        <v>2</v>
      </c>
      <c r="D67">
        <v>2</v>
      </c>
      <c r="E67">
        <v>2</v>
      </c>
      <c r="F67">
        <v>2</v>
      </c>
      <c r="H67" s="3">
        <v>0.03</v>
      </c>
      <c r="I67" s="3">
        <v>25</v>
      </c>
      <c r="J67" s="3">
        <v>42</v>
      </c>
      <c r="K67" s="3">
        <v>1.68</v>
      </c>
      <c r="L67" s="3">
        <v>1.3099999999999998</v>
      </c>
    </row>
    <row r="68" spans="2:17" ht="15.75" thickBot="1" x14ac:dyDescent="0.3">
      <c r="B68">
        <v>3</v>
      </c>
      <c r="C68">
        <v>2</v>
      </c>
      <c r="D68">
        <v>2</v>
      </c>
      <c r="E68">
        <v>0</v>
      </c>
      <c r="F68">
        <v>2</v>
      </c>
      <c r="H68" s="4">
        <v>0.1</v>
      </c>
      <c r="I68" s="4">
        <v>25</v>
      </c>
      <c r="J68" s="4">
        <v>48</v>
      </c>
      <c r="K68" s="4">
        <v>1.92</v>
      </c>
      <c r="L68" s="4">
        <v>0.16000000000000014</v>
      </c>
    </row>
    <row r="69" spans="2:17" x14ac:dyDescent="0.25">
      <c r="B69">
        <v>2</v>
      </c>
      <c r="C69">
        <v>2</v>
      </c>
      <c r="D69">
        <v>2</v>
      </c>
      <c r="E69">
        <v>0</v>
      </c>
      <c r="F69">
        <v>2</v>
      </c>
    </row>
    <row r="70" spans="2:17" x14ac:dyDescent="0.25">
      <c r="B70">
        <v>0</v>
      </c>
      <c r="C70">
        <v>3</v>
      </c>
      <c r="D70">
        <v>3</v>
      </c>
      <c r="E70">
        <v>2</v>
      </c>
      <c r="F70">
        <v>2</v>
      </c>
    </row>
    <row r="71" spans="2:17" ht="15.75" thickBot="1" x14ac:dyDescent="0.3">
      <c r="B71">
        <v>2</v>
      </c>
      <c r="C71">
        <v>2</v>
      </c>
      <c r="D71">
        <v>2</v>
      </c>
      <c r="E71">
        <v>2</v>
      </c>
      <c r="F71">
        <v>2</v>
      </c>
      <c r="H71" t="s">
        <v>67</v>
      </c>
    </row>
    <row r="72" spans="2:17" x14ac:dyDescent="0.25">
      <c r="B72">
        <v>0</v>
      </c>
      <c r="C72">
        <v>2</v>
      </c>
      <c r="D72">
        <v>2</v>
      </c>
      <c r="E72">
        <v>0</v>
      </c>
      <c r="F72">
        <v>2</v>
      </c>
      <c r="H72" s="5" t="s">
        <v>68</v>
      </c>
      <c r="I72" s="5" t="s">
        <v>69</v>
      </c>
      <c r="J72" s="5" t="s">
        <v>70</v>
      </c>
      <c r="K72" s="5" t="s">
        <v>71</v>
      </c>
      <c r="L72" s="5" t="s">
        <v>72</v>
      </c>
      <c r="M72" s="5" t="s">
        <v>73</v>
      </c>
      <c r="N72" s="5" t="s">
        <v>74</v>
      </c>
    </row>
    <row r="73" spans="2:17" x14ac:dyDescent="0.25">
      <c r="B73">
        <v>0</v>
      </c>
      <c r="C73">
        <v>2</v>
      </c>
      <c r="D73">
        <v>3</v>
      </c>
      <c r="E73">
        <v>3</v>
      </c>
      <c r="F73">
        <v>2</v>
      </c>
      <c r="H73" s="3" t="s">
        <v>75</v>
      </c>
      <c r="I73" s="3">
        <v>21.360000000000227</v>
      </c>
      <c r="J73" s="3">
        <v>4</v>
      </c>
      <c r="K73" s="3">
        <v>5.3400000000000567</v>
      </c>
      <c r="L73" s="3">
        <v>6.5494685200327778</v>
      </c>
      <c r="M73" s="3">
        <v>8.404486716523862E-5</v>
      </c>
      <c r="N73" s="3">
        <v>2.4472365114692973</v>
      </c>
    </row>
    <row r="74" spans="2:17" x14ac:dyDescent="0.25">
      <c r="B74">
        <v>3</v>
      </c>
      <c r="C74">
        <v>2</v>
      </c>
      <c r="D74">
        <v>2</v>
      </c>
      <c r="E74">
        <v>0</v>
      </c>
      <c r="F74">
        <v>0</v>
      </c>
      <c r="H74" s="3" t="s">
        <v>76</v>
      </c>
      <c r="I74" s="3">
        <v>97.839999999999975</v>
      </c>
      <c r="J74" s="3">
        <v>120</v>
      </c>
      <c r="K74" s="3">
        <v>0.81533333333333313</v>
      </c>
      <c r="L74" s="3"/>
      <c r="M74" s="3"/>
      <c r="N74" s="3"/>
    </row>
    <row r="75" spans="2:17" x14ac:dyDescent="0.25">
      <c r="B75">
        <v>0</v>
      </c>
      <c r="C75">
        <v>2</v>
      </c>
      <c r="D75">
        <v>2</v>
      </c>
      <c r="E75">
        <v>3</v>
      </c>
      <c r="F75">
        <v>2</v>
      </c>
      <c r="H75" s="3"/>
      <c r="I75" s="3"/>
      <c r="J75" s="3"/>
      <c r="K75" s="3"/>
      <c r="L75" s="3"/>
      <c r="M75" s="3"/>
      <c r="N75" s="3"/>
    </row>
    <row r="76" spans="2:17" ht="15.75" thickBot="1" x14ac:dyDescent="0.3">
      <c r="B76">
        <v>2</v>
      </c>
      <c r="C76">
        <v>2</v>
      </c>
      <c r="D76">
        <v>2</v>
      </c>
      <c r="E76">
        <v>0</v>
      </c>
      <c r="F76">
        <v>2</v>
      </c>
      <c r="H76" s="4" t="s">
        <v>77</v>
      </c>
      <c r="I76" s="4">
        <v>119.2000000000002</v>
      </c>
      <c r="J76" s="4">
        <v>124</v>
      </c>
      <c r="K76" s="4"/>
      <c r="L76" s="4"/>
      <c r="M76" s="4"/>
      <c r="N76" s="4"/>
    </row>
    <row r="77" spans="2:17" x14ac:dyDescent="0.25">
      <c r="B77">
        <v>0</v>
      </c>
      <c r="C77">
        <v>2</v>
      </c>
      <c r="D77">
        <v>2</v>
      </c>
      <c r="E77">
        <v>2</v>
      </c>
      <c r="F77">
        <v>2</v>
      </c>
    </row>
    <row r="78" spans="2:17" x14ac:dyDescent="0.25">
      <c r="B78">
        <v>0</v>
      </c>
      <c r="C78">
        <v>2</v>
      </c>
      <c r="D78">
        <v>2</v>
      </c>
      <c r="E78">
        <v>3</v>
      </c>
      <c r="F78">
        <v>2</v>
      </c>
    </row>
    <row r="79" spans="2:17" x14ac:dyDescent="0.25">
      <c r="B79">
        <v>0</v>
      </c>
      <c r="C79">
        <v>2</v>
      </c>
      <c r="D79">
        <v>2</v>
      </c>
      <c r="E79">
        <v>3</v>
      </c>
      <c r="F79">
        <v>2</v>
      </c>
      <c r="H79" t="s">
        <v>79</v>
      </c>
      <c r="M79" t="s">
        <v>59</v>
      </c>
      <c r="N79" s="1">
        <v>0</v>
      </c>
      <c r="O79" s="2">
        <v>1.4999999999999999E-2</v>
      </c>
      <c r="P79" s="1">
        <v>0.03</v>
      </c>
      <c r="Q79" s="1">
        <v>0.1</v>
      </c>
    </row>
    <row r="80" spans="2:17" x14ac:dyDescent="0.25">
      <c r="B80">
        <v>0</v>
      </c>
      <c r="C80">
        <v>0</v>
      </c>
      <c r="D80">
        <v>0</v>
      </c>
      <c r="E80">
        <v>2</v>
      </c>
      <c r="F80">
        <v>2</v>
      </c>
      <c r="H80">
        <f>SQRT(K74)</f>
        <v>0.90295810164887114</v>
      </c>
      <c r="L80" t="s">
        <v>59</v>
      </c>
      <c r="M80" t="s">
        <v>87</v>
      </c>
    </row>
    <row r="81" spans="1:17" x14ac:dyDescent="0.25">
      <c r="B81">
        <v>0</v>
      </c>
      <c r="C81">
        <v>2</v>
      </c>
      <c r="D81">
        <v>2</v>
      </c>
      <c r="E81">
        <v>3</v>
      </c>
      <c r="F81">
        <v>2</v>
      </c>
      <c r="H81" t="s">
        <v>80</v>
      </c>
      <c r="L81" s="1">
        <v>0</v>
      </c>
      <c r="M81" s="7">
        <f>ABS(B87-C87)</f>
        <v>1.08</v>
      </c>
      <c r="N81" t="s">
        <v>87</v>
      </c>
    </row>
    <row r="82" spans="1:17" x14ac:dyDescent="0.25">
      <c r="B82">
        <v>0</v>
      </c>
      <c r="C82">
        <v>2</v>
      </c>
      <c r="D82">
        <v>3</v>
      </c>
      <c r="E82">
        <v>0</v>
      </c>
      <c r="F82">
        <v>2</v>
      </c>
      <c r="H82">
        <v>120</v>
      </c>
      <c r="L82" s="2">
        <v>1.4999999999999999E-2</v>
      </c>
      <c r="M82" s="7">
        <f>ABS(B87-D87)</f>
        <v>1.08</v>
      </c>
      <c r="N82" s="8">
        <f>ABS(C87-D87)</f>
        <v>0</v>
      </c>
      <c r="O82" t="s">
        <v>87</v>
      </c>
    </row>
    <row r="83" spans="1:17" x14ac:dyDescent="0.25">
      <c r="B83">
        <v>0</v>
      </c>
      <c r="C83">
        <v>2</v>
      </c>
      <c r="D83">
        <v>0</v>
      </c>
      <c r="E83">
        <v>2</v>
      </c>
      <c r="F83">
        <v>2</v>
      </c>
      <c r="H83" t="s">
        <v>81</v>
      </c>
      <c r="L83" s="1">
        <v>0.03</v>
      </c>
      <c r="M83" s="7">
        <f>ABS(B87-E87)</f>
        <v>0.79999999999999993</v>
      </c>
      <c r="N83" s="8">
        <f>ABS(C87-E87)</f>
        <v>0.28000000000000003</v>
      </c>
      <c r="O83" s="8">
        <f>ABS(D87-E87)</f>
        <v>0.28000000000000003</v>
      </c>
      <c r="P83" t="s">
        <v>87</v>
      </c>
    </row>
    <row r="84" spans="1:17" x14ac:dyDescent="0.25">
      <c r="B84">
        <v>0</v>
      </c>
      <c r="C84">
        <v>2</v>
      </c>
      <c r="D84">
        <v>2</v>
      </c>
      <c r="E84">
        <v>2</v>
      </c>
      <c r="F84">
        <v>2</v>
      </c>
      <c r="H84">
        <v>3.92</v>
      </c>
      <c r="L84" s="1">
        <v>0.1</v>
      </c>
      <c r="M84" s="7">
        <f>ABS(B87-F87)</f>
        <v>1.04</v>
      </c>
      <c r="N84" s="8">
        <f>ABS(C87-F87)</f>
        <v>4.0000000000000036E-2</v>
      </c>
      <c r="O84" s="8">
        <f>ABS(D87-F87)</f>
        <v>4.0000000000000036E-2</v>
      </c>
      <c r="P84" s="8">
        <f>ABS(E87-F87)</f>
        <v>0.24</v>
      </c>
      <c r="Q84" t="s">
        <v>87</v>
      </c>
    </row>
    <row r="85" spans="1:17" x14ac:dyDescent="0.25">
      <c r="B85">
        <v>2</v>
      </c>
      <c r="C85">
        <v>4</v>
      </c>
      <c r="D85">
        <v>4</v>
      </c>
      <c r="E85">
        <f>MEDIAN(E62:E84)</f>
        <v>2</v>
      </c>
      <c r="F85">
        <v>2</v>
      </c>
      <c r="H85" t="s">
        <v>82</v>
      </c>
    </row>
    <row r="86" spans="1:17" x14ac:dyDescent="0.25">
      <c r="B86">
        <v>0</v>
      </c>
      <c r="C86">
        <v>2</v>
      </c>
      <c r="D86">
        <v>2</v>
      </c>
      <c r="E86">
        <f>MEDIAN(E63:E85)</f>
        <v>2</v>
      </c>
      <c r="F86">
        <f>MEDIAN(F62:F85)</f>
        <v>2</v>
      </c>
      <c r="H86">
        <f>(H80/25)</f>
        <v>3.6118324065954846E-2</v>
      </c>
    </row>
    <row r="87" spans="1:17" x14ac:dyDescent="0.25">
      <c r="A87" t="s">
        <v>91</v>
      </c>
      <c r="B87">
        <f>AVERAGE(B62:B86)</f>
        <v>0.88</v>
      </c>
      <c r="C87">
        <f t="shared" ref="C87:F87" si="0">AVERAGE(C62:C86)</f>
        <v>1.96</v>
      </c>
      <c r="D87">
        <f t="shared" si="0"/>
        <v>1.96</v>
      </c>
      <c r="E87">
        <f t="shared" si="0"/>
        <v>1.68</v>
      </c>
      <c r="F87">
        <f t="shared" si="0"/>
        <v>1.92</v>
      </c>
      <c r="H87" t="s">
        <v>83</v>
      </c>
    </row>
    <row r="88" spans="1:17" x14ac:dyDescent="0.25">
      <c r="H88">
        <f>SQRT(H86)</f>
        <v>0.19004821510857409</v>
      </c>
    </row>
    <row r="89" spans="1:17" x14ac:dyDescent="0.25">
      <c r="H89" t="s">
        <v>84</v>
      </c>
    </row>
    <row r="90" spans="1:17" x14ac:dyDescent="0.25">
      <c r="H90" s="7">
        <f>H84*H88</f>
        <v>0.74498900322561046</v>
      </c>
    </row>
    <row r="95" spans="1:17" x14ac:dyDescent="0.25">
      <c r="A95" t="s">
        <v>116</v>
      </c>
    </row>
    <row r="96" spans="1:17" x14ac:dyDescent="0.25">
      <c r="B96" s="1">
        <v>0</v>
      </c>
      <c r="C96" s="2">
        <v>1.4999999999999999E-2</v>
      </c>
      <c r="D96" s="1">
        <v>0.03</v>
      </c>
      <c r="E96" s="1">
        <v>0.1</v>
      </c>
      <c r="G96" t="s">
        <v>60</v>
      </c>
    </row>
    <row r="97" spans="2:15" x14ac:dyDescent="0.25">
      <c r="B97">
        <v>0</v>
      </c>
      <c r="C97">
        <v>0</v>
      </c>
      <c r="D97">
        <v>3</v>
      </c>
      <c r="E97">
        <v>2</v>
      </c>
    </row>
    <row r="98" spans="2:15" ht="15.75" thickBot="1" x14ac:dyDescent="0.3">
      <c r="B98">
        <v>2</v>
      </c>
      <c r="C98">
        <v>2</v>
      </c>
      <c r="D98">
        <v>2</v>
      </c>
      <c r="E98">
        <v>2</v>
      </c>
      <c r="G98" t="s">
        <v>61</v>
      </c>
    </row>
    <row r="99" spans="2:15" x14ac:dyDescent="0.25">
      <c r="B99">
        <v>2</v>
      </c>
      <c r="C99">
        <v>2</v>
      </c>
      <c r="D99">
        <v>0</v>
      </c>
      <c r="E99">
        <v>2</v>
      </c>
      <c r="G99" s="5" t="s">
        <v>62</v>
      </c>
      <c r="H99" s="5" t="s">
        <v>63</v>
      </c>
      <c r="I99" s="5" t="s">
        <v>64</v>
      </c>
      <c r="J99" s="5" t="s">
        <v>65</v>
      </c>
      <c r="K99" s="5" t="s">
        <v>66</v>
      </c>
    </row>
    <row r="100" spans="2:15" x14ac:dyDescent="0.25">
      <c r="B100">
        <v>2</v>
      </c>
      <c r="C100">
        <v>2</v>
      </c>
      <c r="D100">
        <v>2</v>
      </c>
      <c r="E100">
        <v>2</v>
      </c>
      <c r="G100" s="3">
        <v>0</v>
      </c>
      <c r="H100" s="3">
        <v>25</v>
      </c>
      <c r="I100" s="3">
        <v>49</v>
      </c>
      <c r="J100" s="3">
        <v>1.96</v>
      </c>
      <c r="K100" s="3">
        <v>0.5399999999999997</v>
      </c>
    </row>
    <row r="101" spans="2:15" x14ac:dyDescent="0.25">
      <c r="B101">
        <v>2</v>
      </c>
      <c r="C101">
        <v>2</v>
      </c>
      <c r="D101">
        <v>2</v>
      </c>
      <c r="E101">
        <v>2</v>
      </c>
      <c r="G101" s="3">
        <v>1.4999999999999999E-2</v>
      </c>
      <c r="H101" s="3">
        <v>25</v>
      </c>
      <c r="I101" s="3">
        <v>49</v>
      </c>
      <c r="J101" s="3">
        <v>1.96</v>
      </c>
      <c r="K101" s="3">
        <v>0.7899999999999997</v>
      </c>
    </row>
    <row r="102" spans="2:15" x14ac:dyDescent="0.25">
      <c r="B102">
        <v>2</v>
      </c>
      <c r="C102">
        <v>2</v>
      </c>
      <c r="D102">
        <v>2</v>
      </c>
      <c r="E102">
        <v>2</v>
      </c>
      <c r="G102" s="3">
        <v>0.03</v>
      </c>
      <c r="H102" s="3">
        <v>25</v>
      </c>
      <c r="I102" s="3">
        <v>42</v>
      </c>
      <c r="J102" s="3">
        <v>1.68</v>
      </c>
      <c r="K102" s="3">
        <v>1.3099999999999998</v>
      </c>
    </row>
    <row r="103" spans="2:15" ht="15.75" thickBot="1" x14ac:dyDescent="0.3">
      <c r="B103">
        <v>2</v>
      </c>
      <c r="C103">
        <v>2</v>
      </c>
      <c r="D103">
        <v>0</v>
      </c>
      <c r="E103">
        <v>2</v>
      </c>
      <c r="G103" s="4">
        <v>0.1</v>
      </c>
      <c r="H103" s="4">
        <v>25</v>
      </c>
      <c r="I103" s="4">
        <v>48</v>
      </c>
      <c r="J103" s="4">
        <v>1.92</v>
      </c>
      <c r="K103" s="4">
        <v>0.16000000000000014</v>
      </c>
    </row>
    <row r="104" spans="2:15" x14ac:dyDescent="0.25">
      <c r="B104">
        <v>2</v>
      </c>
      <c r="C104">
        <v>2</v>
      </c>
      <c r="D104">
        <v>0</v>
      </c>
      <c r="E104">
        <v>2</v>
      </c>
    </row>
    <row r="105" spans="2:15" x14ac:dyDescent="0.25">
      <c r="B105">
        <v>3</v>
      </c>
      <c r="C105">
        <v>3</v>
      </c>
      <c r="D105">
        <v>2</v>
      </c>
      <c r="E105">
        <v>2</v>
      </c>
    </row>
    <row r="106" spans="2:15" ht="15.75" thickBot="1" x14ac:dyDescent="0.3">
      <c r="B106">
        <v>2</v>
      </c>
      <c r="C106">
        <v>2</v>
      </c>
      <c r="D106">
        <v>2</v>
      </c>
      <c r="E106">
        <v>2</v>
      </c>
      <c r="G106" t="s">
        <v>67</v>
      </c>
    </row>
    <row r="107" spans="2:15" x14ac:dyDescent="0.25">
      <c r="B107">
        <v>2</v>
      </c>
      <c r="C107">
        <v>2</v>
      </c>
      <c r="D107">
        <v>0</v>
      </c>
      <c r="E107">
        <v>2</v>
      </c>
      <c r="G107" s="5" t="s">
        <v>68</v>
      </c>
      <c r="H107" s="5" t="s">
        <v>69</v>
      </c>
      <c r="I107" s="5" t="s">
        <v>70</v>
      </c>
      <c r="J107" s="5" t="s">
        <v>71</v>
      </c>
      <c r="K107" s="5" t="s">
        <v>72</v>
      </c>
      <c r="L107" s="5" t="s">
        <v>73</v>
      </c>
      <c r="M107" s="5" t="s">
        <v>74</v>
      </c>
    </row>
    <row r="108" spans="2:15" x14ac:dyDescent="0.25">
      <c r="B108">
        <v>2</v>
      </c>
      <c r="C108">
        <v>3</v>
      </c>
      <c r="D108">
        <v>3</v>
      </c>
      <c r="E108">
        <v>2</v>
      </c>
      <c r="G108" s="3" t="s">
        <v>75</v>
      </c>
      <c r="H108" s="3">
        <v>1.3599999999999994</v>
      </c>
      <c r="I108" s="3">
        <v>3</v>
      </c>
      <c r="J108" s="3">
        <v>0.45333333333333314</v>
      </c>
      <c r="K108" s="14">
        <v>0.64761904761904754</v>
      </c>
      <c r="L108" s="3">
        <v>0.58634068477511914</v>
      </c>
      <c r="M108" s="3">
        <v>2.6993925975521802</v>
      </c>
      <c r="O108" t="s">
        <v>117</v>
      </c>
    </row>
    <row r="109" spans="2:15" x14ac:dyDescent="0.25">
      <c r="B109">
        <v>2</v>
      </c>
      <c r="C109">
        <v>2</v>
      </c>
      <c r="D109">
        <v>0</v>
      </c>
      <c r="E109">
        <v>0</v>
      </c>
      <c r="G109" s="3" t="s">
        <v>76</v>
      </c>
      <c r="H109" s="3">
        <v>67.199999999999989</v>
      </c>
      <c r="I109" s="3">
        <v>96</v>
      </c>
      <c r="J109" s="3">
        <v>0.69999999999999984</v>
      </c>
      <c r="K109" s="3"/>
      <c r="L109" s="3"/>
      <c r="M109" s="3"/>
      <c r="O109" t="s">
        <v>118</v>
      </c>
    </row>
    <row r="110" spans="2:15" x14ac:dyDescent="0.25">
      <c r="B110">
        <v>2</v>
      </c>
      <c r="C110">
        <v>2</v>
      </c>
      <c r="D110">
        <v>3</v>
      </c>
      <c r="E110">
        <v>2</v>
      </c>
      <c r="G110" s="3"/>
      <c r="H110" s="3"/>
      <c r="I110" s="3"/>
      <c r="J110" s="3"/>
      <c r="K110" s="3"/>
      <c r="L110" s="3"/>
      <c r="M110" s="3"/>
    </row>
    <row r="111" spans="2:15" ht="15.75" thickBot="1" x14ac:dyDescent="0.3">
      <c r="B111">
        <v>2</v>
      </c>
      <c r="C111">
        <v>2</v>
      </c>
      <c r="D111">
        <v>0</v>
      </c>
      <c r="E111">
        <v>2</v>
      </c>
      <c r="G111" s="4" t="s">
        <v>77</v>
      </c>
      <c r="H111" s="4">
        <v>68.559999999999988</v>
      </c>
      <c r="I111" s="4">
        <v>99</v>
      </c>
      <c r="J111" s="4"/>
      <c r="K111" s="4"/>
      <c r="L111" s="4"/>
      <c r="M111" s="4"/>
    </row>
    <row r="112" spans="2:15" x14ac:dyDescent="0.25">
      <c r="B112">
        <v>2</v>
      </c>
      <c r="C112">
        <v>2</v>
      </c>
      <c r="D112">
        <v>2</v>
      </c>
      <c r="E112">
        <v>2</v>
      </c>
    </row>
    <row r="113" spans="1:7" x14ac:dyDescent="0.25">
      <c r="B113">
        <v>2</v>
      </c>
      <c r="C113">
        <v>2</v>
      </c>
      <c r="D113">
        <v>3</v>
      </c>
      <c r="E113">
        <v>2</v>
      </c>
    </row>
    <row r="114" spans="1:7" x14ac:dyDescent="0.25">
      <c r="B114">
        <v>2</v>
      </c>
      <c r="C114">
        <v>2</v>
      </c>
      <c r="D114">
        <v>3</v>
      </c>
      <c r="E114">
        <v>2</v>
      </c>
      <c r="G114" t="s">
        <v>79</v>
      </c>
    </row>
    <row r="115" spans="1:7" x14ac:dyDescent="0.25">
      <c r="B115">
        <v>0</v>
      </c>
      <c r="C115">
        <v>0</v>
      </c>
      <c r="D115">
        <v>2</v>
      </c>
      <c r="E115">
        <v>2</v>
      </c>
      <c r="G115">
        <f>SQRT(J10)</f>
        <v>6.7823299831252681</v>
      </c>
    </row>
    <row r="116" spans="1:7" x14ac:dyDescent="0.25">
      <c r="B116">
        <v>2</v>
      </c>
      <c r="C116">
        <v>2</v>
      </c>
      <c r="D116">
        <v>3</v>
      </c>
      <c r="E116">
        <v>2</v>
      </c>
      <c r="G116" t="s">
        <v>80</v>
      </c>
    </row>
    <row r="117" spans="1:7" x14ac:dyDescent="0.25">
      <c r="B117">
        <v>2</v>
      </c>
      <c r="C117">
        <v>3</v>
      </c>
      <c r="D117">
        <v>0</v>
      </c>
      <c r="E117">
        <v>2</v>
      </c>
      <c r="G117">
        <v>96</v>
      </c>
    </row>
    <row r="118" spans="1:7" x14ac:dyDescent="0.25">
      <c r="B118">
        <v>2</v>
      </c>
      <c r="C118">
        <v>0</v>
      </c>
      <c r="D118">
        <v>2</v>
      </c>
      <c r="E118">
        <v>2</v>
      </c>
      <c r="G118" t="s">
        <v>81</v>
      </c>
    </row>
    <row r="119" spans="1:7" x14ac:dyDescent="0.25">
      <c r="B119">
        <v>2</v>
      </c>
      <c r="C119">
        <v>2</v>
      </c>
      <c r="D119">
        <v>2</v>
      </c>
      <c r="E119">
        <v>2</v>
      </c>
      <c r="G119">
        <v>3.7</v>
      </c>
    </row>
    <row r="120" spans="1:7" x14ac:dyDescent="0.25">
      <c r="B120">
        <v>4</v>
      </c>
      <c r="C120">
        <v>4</v>
      </c>
      <c r="D120">
        <f>MEDIAN(D97:D119)</f>
        <v>2</v>
      </c>
      <c r="E120">
        <v>2</v>
      </c>
      <c r="G120" t="s">
        <v>82</v>
      </c>
    </row>
    <row r="121" spans="1:7" x14ac:dyDescent="0.25">
      <c r="B121">
        <v>2</v>
      </c>
      <c r="C121">
        <v>2</v>
      </c>
      <c r="D121">
        <f>MEDIAN(D98:D120)</f>
        <v>2</v>
      </c>
      <c r="E121">
        <f>MEDIAN(E97:E120)</f>
        <v>2</v>
      </c>
      <c r="G121">
        <f>(G115/25)</f>
        <v>0.27129319932501073</v>
      </c>
    </row>
    <row r="122" spans="1:7" x14ac:dyDescent="0.25">
      <c r="A122" t="s">
        <v>91</v>
      </c>
      <c r="B122">
        <f t="shared" ref="B122:E122" si="1">AVERAGE(B97:B121)</f>
        <v>1.96</v>
      </c>
      <c r="C122">
        <f t="shared" si="1"/>
        <v>1.96</v>
      </c>
      <c r="D122">
        <f t="shared" si="1"/>
        <v>1.68</v>
      </c>
      <c r="E122">
        <f t="shared" si="1"/>
        <v>1.92</v>
      </c>
      <c r="G122" t="s">
        <v>83</v>
      </c>
    </row>
    <row r="123" spans="1:7" x14ac:dyDescent="0.25">
      <c r="A123" t="s">
        <v>123</v>
      </c>
      <c r="B123">
        <f>_xlfn.STDEV.P(B97:B121)</f>
        <v>0.72</v>
      </c>
      <c r="C123">
        <f>_xlfn.STDEV.P(C97:C121)</f>
        <v>0.8708616422830896</v>
      </c>
      <c r="D123">
        <f t="shared" ref="D123:E123" si="2">_xlfn.STDEV.P(D97:D121)</f>
        <v>1.1214276615100949</v>
      </c>
      <c r="E123">
        <f t="shared" si="2"/>
        <v>0.39191835884530846</v>
      </c>
      <c r="G123">
        <f>SQRT(G121)</f>
        <v>0.52085813742804354</v>
      </c>
    </row>
    <row r="124" spans="1:7" x14ac:dyDescent="0.25">
      <c r="G124" t="s">
        <v>84</v>
      </c>
    </row>
    <row r="125" spans="1:7" x14ac:dyDescent="0.25">
      <c r="G125" s="7">
        <f>G119*G123</f>
        <v>1.9271751084837612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40" workbookViewId="0">
      <selection activeCell="K25" sqref="K25"/>
    </sheetView>
  </sheetViews>
  <sheetFormatPr defaultRowHeight="15" x14ac:dyDescent="0.25"/>
  <sheetData>
    <row r="1" spans="1:14" x14ac:dyDescent="0.25">
      <c r="A1" t="s">
        <v>101</v>
      </c>
    </row>
    <row r="2" spans="1:14" x14ac:dyDescent="0.25">
      <c r="B2" t="s">
        <v>59</v>
      </c>
      <c r="C2" s="1">
        <v>0</v>
      </c>
      <c r="D2" s="2">
        <v>1.4999999999999999E-2</v>
      </c>
      <c r="E2" s="1">
        <v>0.03</v>
      </c>
      <c r="F2" s="1">
        <v>0.1</v>
      </c>
      <c r="H2" t="s">
        <v>60</v>
      </c>
    </row>
    <row r="3" spans="1:14" x14ac:dyDescent="0.25">
      <c r="A3" t="s">
        <v>31</v>
      </c>
      <c r="B3">
        <v>0</v>
      </c>
      <c r="C3">
        <v>1</v>
      </c>
      <c r="D3">
        <v>1</v>
      </c>
      <c r="E3">
        <v>0</v>
      </c>
      <c r="F3">
        <v>0</v>
      </c>
    </row>
    <row r="4" spans="1:14" ht="15.75" thickBot="1" x14ac:dyDescent="0.3">
      <c r="A4" t="s">
        <v>32</v>
      </c>
      <c r="B4">
        <v>0</v>
      </c>
      <c r="C4">
        <v>1</v>
      </c>
      <c r="D4">
        <v>1</v>
      </c>
      <c r="E4">
        <v>0</v>
      </c>
      <c r="F4">
        <v>0</v>
      </c>
      <c r="H4" t="s">
        <v>61</v>
      </c>
    </row>
    <row r="5" spans="1:14" x14ac:dyDescent="0.25">
      <c r="A5" t="s">
        <v>33</v>
      </c>
      <c r="B5">
        <v>0</v>
      </c>
      <c r="C5">
        <v>1</v>
      </c>
      <c r="D5">
        <v>1</v>
      </c>
      <c r="E5">
        <v>0</v>
      </c>
      <c r="F5">
        <v>0</v>
      </c>
      <c r="H5" s="5" t="s">
        <v>62</v>
      </c>
      <c r="I5" s="5" t="s">
        <v>63</v>
      </c>
      <c r="J5" s="5" t="s">
        <v>64</v>
      </c>
      <c r="K5" s="5" t="s">
        <v>65</v>
      </c>
      <c r="L5" s="5" t="s">
        <v>66</v>
      </c>
    </row>
    <row r="6" spans="1:14" x14ac:dyDescent="0.25">
      <c r="A6" t="s">
        <v>34</v>
      </c>
      <c r="B6">
        <v>0</v>
      </c>
      <c r="C6">
        <v>1</v>
      </c>
      <c r="D6">
        <v>1</v>
      </c>
      <c r="E6">
        <v>0</v>
      </c>
      <c r="F6">
        <v>0</v>
      </c>
      <c r="H6" s="3" t="s">
        <v>59</v>
      </c>
      <c r="I6" s="3">
        <v>25</v>
      </c>
      <c r="J6" s="3">
        <v>0</v>
      </c>
      <c r="K6" s="3">
        <v>0</v>
      </c>
      <c r="L6" s="3">
        <v>0</v>
      </c>
    </row>
    <row r="7" spans="1:14" x14ac:dyDescent="0.25">
      <c r="A7" t="s">
        <v>35</v>
      </c>
      <c r="B7">
        <v>0</v>
      </c>
      <c r="C7">
        <v>0</v>
      </c>
      <c r="D7">
        <v>1</v>
      </c>
      <c r="E7">
        <v>0</v>
      </c>
      <c r="F7">
        <v>0</v>
      </c>
      <c r="H7" s="3">
        <v>0</v>
      </c>
      <c r="I7" s="3">
        <v>25</v>
      </c>
      <c r="J7" s="3">
        <v>23</v>
      </c>
      <c r="K7" s="3">
        <v>0.92</v>
      </c>
      <c r="L7" s="3">
        <v>7.6666666666666661E-2</v>
      </c>
    </row>
    <row r="8" spans="1:14" x14ac:dyDescent="0.25">
      <c r="A8" t="s">
        <v>36</v>
      </c>
      <c r="B8">
        <v>0</v>
      </c>
      <c r="C8">
        <v>1</v>
      </c>
      <c r="D8">
        <v>1</v>
      </c>
      <c r="E8">
        <v>0</v>
      </c>
      <c r="F8">
        <v>0</v>
      </c>
      <c r="H8" s="3">
        <v>1.4999999999999999E-2</v>
      </c>
      <c r="I8" s="3">
        <v>24</v>
      </c>
      <c r="J8" s="3">
        <v>21</v>
      </c>
      <c r="K8" s="3">
        <v>0.875</v>
      </c>
      <c r="L8" s="3">
        <v>0.11413043478260869</v>
      </c>
    </row>
    <row r="9" spans="1:14" x14ac:dyDescent="0.25">
      <c r="A9" t="s">
        <v>37</v>
      </c>
      <c r="B9">
        <v>0</v>
      </c>
      <c r="C9">
        <v>1</v>
      </c>
      <c r="D9">
        <v>1</v>
      </c>
      <c r="E9">
        <v>0</v>
      </c>
      <c r="F9">
        <v>0</v>
      </c>
      <c r="H9" s="3">
        <v>0.03</v>
      </c>
      <c r="I9" s="3">
        <v>23</v>
      </c>
      <c r="J9" s="3">
        <v>0</v>
      </c>
      <c r="K9" s="3">
        <v>0</v>
      </c>
      <c r="L9" s="3">
        <v>0</v>
      </c>
    </row>
    <row r="10" spans="1:14" ht="15.75" thickBot="1" x14ac:dyDescent="0.3">
      <c r="A10" t="s">
        <v>38</v>
      </c>
      <c r="B10">
        <v>0</v>
      </c>
      <c r="C10">
        <v>1</v>
      </c>
      <c r="D10">
        <v>1</v>
      </c>
      <c r="E10">
        <v>0</v>
      </c>
      <c r="F10">
        <v>0</v>
      </c>
      <c r="H10" s="4">
        <v>0.1</v>
      </c>
      <c r="I10" s="4">
        <v>24</v>
      </c>
      <c r="J10" s="4">
        <v>0</v>
      </c>
      <c r="K10" s="4">
        <v>0</v>
      </c>
      <c r="L10" s="4">
        <v>0</v>
      </c>
    </row>
    <row r="11" spans="1:14" x14ac:dyDescent="0.25">
      <c r="A11" t="s">
        <v>39</v>
      </c>
      <c r="B11">
        <v>0</v>
      </c>
      <c r="C11">
        <v>1</v>
      </c>
      <c r="D11">
        <v>0</v>
      </c>
      <c r="E11">
        <v>0</v>
      </c>
      <c r="F11">
        <v>0</v>
      </c>
    </row>
    <row r="12" spans="1:14" x14ac:dyDescent="0.25">
      <c r="A12" t="s">
        <v>40</v>
      </c>
      <c r="B12">
        <v>0</v>
      </c>
      <c r="C12">
        <v>1</v>
      </c>
      <c r="D12">
        <v>0</v>
      </c>
      <c r="E12">
        <v>0</v>
      </c>
      <c r="F12">
        <v>0</v>
      </c>
    </row>
    <row r="13" spans="1:14" ht="15.75" thickBot="1" x14ac:dyDescent="0.3">
      <c r="A13" t="s">
        <v>41</v>
      </c>
      <c r="B13">
        <v>0</v>
      </c>
      <c r="C13">
        <v>1</v>
      </c>
      <c r="D13">
        <v>1</v>
      </c>
      <c r="E13">
        <v>0</v>
      </c>
      <c r="F13">
        <v>0</v>
      </c>
      <c r="H13" t="s">
        <v>67</v>
      </c>
    </row>
    <row r="14" spans="1:14" x14ac:dyDescent="0.25">
      <c r="A14" t="s">
        <v>42</v>
      </c>
      <c r="B14">
        <v>0</v>
      </c>
      <c r="C14">
        <v>1</v>
      </c>
      <c r="D14">
        <v>1</v>
      </c>
      <c r="E14">
        <v>0</v>
      </c>
      <c r="F14">
        <v>0</v>
      </c>
      <c r="H14" s="5" t="s">
        <v>68</v>
      </c>
      <c r="I14" s="5" t="s">
        <v>69</v>
      </c>
      <c r="J14" s="5" t="s">
        <v>70</v>
      </c>
      <c r="K14" s="5" t="s">
        <v>71</v>
      </c>
      <c r="L14" s="5" t="s">
        <v>72</v>
      </c>
      <c r="M14" s="5" t="s">
        <v>73</v>
      </c>
      <c r="N14" s="5" t="s">
        <v>74</v>
      </c>
    </row>
    <row r="15" spans="1:14" x14ac:dyDescent="0.25">
      <c r="A15" t="s">
        <v>43</v>
      </c>
      <c r="B15">
        <v>0</v>
      </c>
      <c r="C15">
        <v>1</v>
      </c>
      <c r="D15">
        <v>1</v>
      </c>
      <c r="E15">
        <v>0</v>
      </c>
      <c r="F15">
        <v>0</v>
      </c>
      <c r="H15" s="3" t="s">
        <v>75</v>
      </c>
      <c r="I15" s="3">
        <v>23.534999999999979</v>
      </c>
      <c r="J15" s="3">
        <v>4</v>
      </c>
      <c r="K15" s="3">
        <v>5.8837499999999947</v>
      </c>
      <c r="L15" s="3">
        <v>152.85890257558779</v>
      </c>
      <c r="M15" s="10">
        <v>2.8267115095754645E-45</v>
      </c>
      <c r="N15" s="3">
        <v>2.4498803080095564</v>
      </c>
    </row>
    <row r="16" spans="1:14" x14ac:dyDescent="0.25">
      <c r="A16" t="s">
        <v>44</v>
      </c>
      <c r="B16">
        <v>0</v>
      </c>
      <c r="C16">
        <v>1</v>
      </c>
      <c r="D16">
        <v>1</v>
      </c>
      <c r="E16">
        <v>0</v>
      </c>
      <c r="F16">
        <v>0</v>
      </c>
      <c r="H16" s="3" t="s">
        <v>76</v>
      </c>
      <c r="I16" s="3">
        <v>4.464999999999999</v>
      </c>
      <c r="J16" s="3">
        <v>116</v>
      </c>
      <c r="K16" s="3">
        <v>3.8491379310344818E-2</v>
      </c>
      <c r="L16" s="3"/>
      <c r="M16" s="3"/>
      <c r="N16" s="3"/>
    </row>
    <row r="17" spans="1:14" x14ac:dyDescent="0.25">
      <c r="A17" t="s">
        <v>45</v>
      </c>
      <c r="B17">
        <v>0</v>
      </c>
      <c r="C17">
        <v>1</v>
      </c>
      <c r="D17">
        <v>1</v>
      </c>
      <c r="E17">
        <v>0</v>
      </c>
      <c r="F17">
        <v>0</v>
      </c>
      <c r="H17" s="3"/>
      <c r="I17" s="3"/>
      <c r="J17" s="3"/>
      <c r="K17" s="3"/>
      <c r="L17" s="3"/>
      <c r="M17" s="3"/>
      <c r="N17" s="3"/>
    </row>
    <row r="18" spans="1:14" ht="15.75" thickBot="1" x14ac:dyDescent="0.3">
      <c r="A18" t="s">
        <v>46</v>
      </c>
      <c r="B18">
        <v>0</v>
      </c>
      <c r="C18">
        <v>1</v>
      </c>
      <c r="D18">
        <v>1</v>
      </c>
      <c r="E18">
        <v>0</v>
      </c>
      <c r="F18">
        <v>0</v>
      </c>
      <c r="H18" s="4" t="s">
        <v>77</v>
      </c>
      <c r="I18" s="4">
        <v>27.999999999999979</v>
      </c>
      <c r="J18" s="4">
        <v>120</v>
      </c>
      <c r="K18" s="4"/>
      <c r="L18" s="4"/>
      <c r="M18" s="4"/>
      <c r="N18" s="4"/>
    </row>
    <row r="19" spans="1:14" x14ac:dyDescent="0.25">
      <c r="A19" t="s">
        <v>47</v>
      </c>
      <c r="B19">
        <v>0</v>
      </c>
      <c r="C19">
        <v>1</v>
      </c>
      <c r="D19">
        <v>1</v>
      </c>
      <c r="E19">
        <v>0</v>
      </c>
      <c r="F19">
        <v>0</v>
      </c>
    </row>
    <row r="20" spans="1:14" x14ac:dyDescent="0.25">
      <c r="A20" t="s">
        <v>48</v>
      </c>
      <c r="B20">
        <v>0</v>
      </c>
      <c r="C20">
        <v>1</v>
      </c>
      <c r="D20">
        <v>1</v>
      </c>
      <c r="E20">
        <v>0</v>
      </c>
      <c r="F20">
        <v>0</v>
      </c>
    </row>
    <row r="21" spans="1:14" x14ac:dyDescent="0.25">
      <c r="A21" t="s">
        <v>49</v>
      </c>
      <c r="B21">
        <v>0</v>
      </c>
      <c r="C21">
        <v>1</v>
      </c>
      <c r="D21">
        <v>1</v>
      </c>
      <c r="E21">
        <v>0</v>
      </c>
      <c r="F21">
        <v>0</v>
      </c>
      <c r="H21" t="s">
        <v>79</v>
      </c>
    </row>
    <row r="22" spans="1:14" x14ac:dyDescent="0.25">
      <c r="A22" t="s">
        <v>50</v>
      </c>
      <c r="B22">
        <v>0</v>
      </c>
      <c r="C22">
        <v>0</v>
      </c>
      <c r="D22">
        <v>0</v>
      </c>
      <c r="E22">
        <v>0</v>
      </c>
      <c r="F22">
        <v>0</v>
      </c>
      <c r="H22">
        <f>SQRT(K16)</f>
        <v>0.19619219992228237</v>
      </c>
    </row>
    <row r="23" spans="1:14" x14ac:dyDescent="0.25">
      <c r="A23" t="s">
        <v>51</v>
      </c>
      <c r="B23">
        <v>0</v>
      </c>
      <c r="C23">
        <v>1</v>
      </c>
      <c r="D23">
        <v>1</v>
      </c>
      <c r="E23">
        <v>0</v>
      </c>
      <c r="F23">
        <v>0</v>
      </c>
      <c r="H23" t="s">
        <v>80</v>
      </c>
    </row>
    <row r="24" spans="1:14" x14ac:dyDescent="0.25">
      <c r="A24" t="s">
        <v>52</v>
      </c>
      <c r="B24">
        <v>0</v>
      </c>
      <c r="C24">
        <v>1</v>
      </c>
      <c r="D24">
        <v>1</v>
      </c>
      <c r="E24">
        <v>0</v>
      </c>
      <c r="F24">
        <v>0</v>
      </c>
      <c r="H24">
        <v>120</v>
      </c>
    </row>
    <row r="25" spans="1:14" x14ac:dyDescent="0.25">
      <c r="A25" t="s">
        <v>53</v>
      </c>
      <c r="B25">
        <v>0</v>
      </c>
      <c r="C25">
        <v>1</v>
      </c>
      <c r="D25">
        <v>1</v>
      </c>
      <c r="E25">
        <v>0</v>
      </c>
      <c r="F25">
        <v>0</v>
      </c>
      <c r="H25" t="s">
        <v>81</v>
      </c>
    </row>
    <row r="26" spans="1:14" x14ac:dyDescent="0.25">
      <c r="A26" t="s">
        <v>54</v>
      </c>
      <c r="B26">
        <v>0</v>
      </c>
      <c r="C26">
        <v>1</v>
      </c>
      <c r="D26">
        <v>1</v>
      </c>
      <c r="F26">
        <v>0</v>
      </c>
      <c r="H26">
        <v>3.92</v>
      </c>
    </row>
    <row r="27" spans="1:14" x14ac:dyDescent="0.25">
      <c r="A27" t="s">
        <v>55</v>
      </c>
      <c r="B27">
        <v>0</v>
      </c>
      <c r="C27">
        <v>1</v>
      </c>
      <c r="H27" t="s">
        <v>82</v>
      </c>
    </row>
    <row r="28" spans="1:14" x14ac:dyDescent="0.25">
      <c r="A28" t="s">
        <v>91</v>
      </c>
      <c r="B28">
        <f>AVERAGE(B3:B27)</f>
        <v>0</v>
      </c>
      <c r="C28">
        <f t="shared" ref="C28:F28" si="0">AVERAGE(C3:C27)</f>
        <v>0.92</v>
      </c>
      <c r="D28">
        <f t="shared" si="0"/>
        <v>0.875</v>
      </c>
      <c r="E28">
        <f t="shared" si="0"/>
        <v>0</v>
      </c>
      <c r="F28">
        <f t="shared" si="0"/>
        <v>0</v>
      </c>
      <c r="H28">
        <f>(H22/25)</f>
        <v>7.8476879968912942E-3</v>
      </c>
    </row>
    <row r="29" spans="1:14" x14ac:dyDescent="0.25">
      <c r="H29" t="s">
        <v>83</v>
      </c>
    </row>
    <row r="30" spans="1:14" x14ac:dyDescent="0.25">
      <c r="H30">
        <f>SQRT(H28)</f>
        <v>8.8587177384152463E-2</v>
      </c>
    </row>
    <row r="31" spans="1:14" x14ac:dyDescent="0.25">
      <c r="H31" t="s">
        <v>84</v>
      </c>
    </row>
    <row r="32" spans="1:14" x14ac:dyDescent="0.25">
      <c r="A32" t="s">
        <v>102</v>
      </c>
      <c r="H32" s="7">
        <f>H26*H30</f>
        <v>0.34726173534587768</v>
      </c>
    </row>
    <row r="33" spans="1:13" x14ac:dyDescent="0.25">
      <c r="B33" t="s">
        <v>59</v>
      </c>
      <c r="C33" s="1">
        <v>0</v>
      </c>
      <c r="D33" s="2">
        <v>1.4999999999999999E-2</v>
      </c>
      <c r="E33" s="1">
        <v>0.03</v>
      </c>
      <c r="F33" s="1">
        <v>0.1</v>
      </c>
    </row>
    <row r="34" spans="1:13" x14ac:dyDescent="0.25">
      <c r="A34" t="s">
        <v>31</v>
      </c>
      <c r="B34">
        <v>0</v>
      </c>
      <c r="C34">
        <v>1</v>
      </c>
      <c r="D34">
        <v>1</v>
      </c>
      <c r="E34">
        <v>0</v>
      </c>
      <c r="F34">
        <v>0</v>
      </c>
      <c r="I34" t="s">
        <v>59</v>
      </c>
      <c r="J34" s="1">
        <v>0</v>
      </c>
      <c r="K34" s="2">
        <v>1.4999999999999999E-2</v>
      </c>
      <c r="L34" s="1">
        <v>0.03</v>
      </c>
      <c r="M34" s="1">
        <v>0.1</v>
      </c>
    </row>
    <row r="35" spans="1:13" x14ac:dyDescent="0.25">
      <c r="A35" t="s">
        <v>32</v>
      </c>
      <c r="B35">
        <v>0</v>
      </c>
      <c r="C35">
        <v>1</v>
      </c>
      <c r="D35">
        <v>1</v>
      </c>
      <c r="E35">
        <v>0</v>
      </c>
      <c r="F35">
        <v>0</v>
      </c>
      <c r="H35" t="s">
        <v>59</v>
      </c>
      <c r="I35" t="s">
        <v>87</v>
      </c>
    </row>
    <row r="36" spans="1:13" x14ac:dyDescent="0.25">
      <c r="A36" t="s">
        <v>33</v>
      </c>
      <c r="B36">
        <v>0</v>
      </c>
      <c r="C36">
        <v>1</v>
      </c>
      <c r="D36">
        <v>1</v>
      </c>
      <c r="E36">
        <v>0</v>
      </c>
      <c r="F36">
        <v>0</v>
      </c>
      <c r="H36" s="1">
        <v>0</v>
      </c>
      <c r="I36" s="9">
        <f>ABS(B59-C59)</f>
        <v>0.92</v>
      </c>
      <c r="J36" t="s">
        <v>87</v>
      </c>
    </row>
    <row r="37" spans="1:13" x14ac:dyDescent="0.25">
      <c r="A37" t="s">
        <v>34</v>
      </c>
      <c r="B37">
        <v>0</v>
      </c>
      <c r="C37">
        <v>1</v>
      </c>
      <c r="D37">
        <v>1</v>
      </c>
      <c r="E37">
        <v>0</v>
      </c>
      <c r="F37">
        <v>0</v>
      </c>
      <c r="H37" s="2">
        <v>1.4999999999999999E-2</v>
      </c>
      <c r="I37" s="9">
        <f>ABS(B59-D59)</f>
        <v>0.88</v>
      </c>
      <c r="J37">
        <f>ABS(C59-D59)</f>
        <v>4.0000000000000036E-2</v>
      </c>
      <c r="K37" t="s">
        <v>87</v>
      </c>
    </row>
    <row r="38" spans="1:13" x14ac:dyDescent="0.25">
      <c r="A38" t="s">
        <v>35</v>
      </c>
      <c r="B38">
        <v>0</v>
      </c>
      <c r="C38">
        <v>0</v>
      </c>
      <c r="D38">
        <v>1</v>
      </c>
      <c r="E38">
        <v>0</v>
      </c>
      <c r="F38">
        <v>0</v>
      </c>
      <c r="H38" s="1">
        <v>0.03</v>
      </c>
      <c r="I38">
        <f>ABS(B59-E59)</f>
        <v>0</v>
      </c>
      <c r="J38" s="9">
        <f>ABS(C59-E59)</f>
        <v>0.92</v>
      </c>
      <c r="K38" s="9">
        <f>ABS(D59-E59)</f>
        <v>0.88</v>
      </c>
      <c r="L38" t="s">
        <v>87</v>
      </c>
    </row>
    <row r="39" spans="1:13" x14ac:dyDescent="0.25">
      <c r="A39" t="s">
        <v>36</v>
      </c>
      <c r="B39">
        <v>0</v>
      </c>
      <c r="C39">
        <v>1</v>
      </c>
      <c r="D39">
        <v>1</v>
      </c>
      <c r="E39">
        <v>0</v>
      </c>
      <c r="F39">
        <v>0</v>
      </c>
      <c r="H39" s="1">
        <v>0.1</v>
      </c>
      <c r="I39">
        <f>ABS(B59-F59)</f>
        <v>0</v>
      </c>
      <c r="J39" s="9">
        <f>ABS(C59-F59)</f>
        <v>0.92</v>
      </c>
      <c r="K39" s="9">
        <f>ABS(D59-F59)</f>
        <v>0.88</v>
      </c>
      <c r="L39">
        <f>ABS(E59-F59)</f>
        <v>0</v>
      </c>
      <c r="M39" t="s">
        <v>87</v>
      </c>
    </row>
    <row r="40" spans="1:13" x14ac:dyDescent="0.25">
      <c r="A40" t="s">
        <v>37</v>
      </c>
      <c r="B40">
        <v>0</v>
      </c>
      <c r="C40">
        <v>1</v>
      </c>
      <c r="D40">
        <v>1</v>
      </c>
      <c r="E40">
        <v>0</v>
      </c>
      <c r="F40">
        <v>0</v>
      </c>
    </row>
    <row r="41" spans="1:13" x14ac:dyDescent="0.25">
      <c r="A41" t="s">
        <v>38</v>
      </c>
      <c r="B41">
        <v>0</v>
      </c>
      <c r="C41">
        <v>1</v>
      </c>
      <c r="D41">
        <v>1</v>
      </c>
      <c r="E41">
        <v>0</v>
      </c>
      <c r="F41">
        <v>0</v>
      </c>
    </row>
    <row r="42" spans="1:13" x14ac:dyDescent="0.25">
      <c r="A42" t="s">
        <v>39</v>
      </c>
      <c r="B42">
        <v>0</v>
      </c>
      <c r="C42">
        <v>1</v>
      </c>
      <c r="D42">
        <v>0</v>
      </c>
      <c r="E42">
        <v>0</v>
      </c>
      <c r="F42">
        <v>0</v>
      </c>
    </row>
    <row r="43" spans="1:13" x14ac:dyDescent="0.25">
      <c r="A43" t="s">
        <v>40</v>
      </c>
      <c r="B43">
        <v>0</v>
      </c>
      <c r="C43">
        <v>1</v>
      </c>
      <c r="D43">
        <v>0</v>
      </c>
      <c r="E43">
        <v>0</v>
      </c>
      <c r="F43">
        <v>0</v>
      </c>
    </row>
    <row r="44" spans="1:13" x14ac:dyDescent="0.25">
      <c r="A44" t="s">
        <v>41</v>
      </c>
      <c r="B44">
        <v>0</v>
      </c>
      <c r="C44">
        <v>1</v>
      </c>
      <c r="D44">
        <v>1</v>
      </c>
      <c r="E44">
        <v>0</v>
      </c>
      <c r="F44">
        <v>0</v>
      </c>
    </row>
    <row r="45" spans="1:13" x14ac:dyDescent="0.25">
      <c r="A45" t="s">
        <v>42</v>
      </c>
      <c r="B45">
        <v>0</v>
      </c>
      <c r="C45">
        <v>1</v>
      </c>
      <c r="D45">
        <v>1</v>
      </c>
      <c r="E45">
        <v>0</v>
      </c>
      <c r="F45">
        <v>0</v>
      </c>
    </row>
    <row r="46" spans="1:13" x14ac:dyDescent="0.25">
      <c r="A46" t="s">
        <v>43</v>
      </c>
      <c r="B46">
        <v>0</v>
      </c>
      <c r="C46">
        <v>1</v>
      </c>
      <c r="D46">
        <v>1</v>
      </c>
      <c r="E46">
        <v>0</v>
      </c>
      <c r="F46">
        <v>0</v>
      </c>
    </row>
    <row r="47" spans="1:13" x14ac:dyDescent="0.25">
      <c r="A47" t="s">
        <v>44</v>
      </c>
      <c r="B47">
        <v>0</v>
      </c>
      <c r="C47">
        <v>1</v>
      </c>
      <c r="D47">
        <v>1</v>
      </c>
      <c r="E47">
        <v>0</v>
      </c>
      <c r="F47">
        <v>0</v>
      </c>
    </row>
    <row r="48" spans="1:13" x14ac:dyDescent="0.25">
      <c r="A48" t="s">
        <v>45</v>
      </c>
      <c r="B48">
        <v>0</v>
      </c>
      <c r="C48">
        <v>1</v>
      </c>
      <c r="D48">
        <v>1</v>
      </c>
      <c r="E48">
        <v>0</v>
      </c>
      <c r="F48">
        <v>0</v>
      </c>
    </row>
    <row r="49" spans="1:6" x14ac:dyDescent="0.25">
      <c r="A49" t="s">
        <v>46</v>
      </c>
      <c r="B49">
        <v>0</v>
      </c>
      <c r="C49">
        <v>1</v>
      </c>
      <c r="D49">
        <v>1</v>
      </c>
      <c r="E49">
        <v>0</v>
      </c>
      <c r="F49">
        <v>0</v>
      </c>
    </row>
    <row r="50" spans="1:6" x14ac:dyDescent="0.25">
      <c r="A50" t="s">
        <v>47</v>
      </c>
      <c r="B50">
        <v>0</v>
      </c>
      <c r="C50">
        <v>1</v>
      </c>
      <c r="D50">
        <v>1</v>
      </c>
      <c r="E50">
        <v>0</v>
      </c>
      <c r="F50">
        <v>0</v>
      </c>
    </row>
    <row r="51" spans="1:6" x14ac:dyDescent="0.25">
      <c r="A51" t="s">
        <v>48</v>
      </c>
      <c r="B51">
        <v>0</v>
      </c>
      <c r="C51">
        <v>1</v>
      </c>
      <c r="D51">
        <v>1</v>
      </c>
      <c r="E51">
        <v>0</v>
      </c>
      <c r="F51">
        <v>0</v>
      </c>
    </row>
    <row r="52" spans="1:6" x14ac:dyDescent="0.25">
      <c r="A52" t="s">
        <v>49</v>
      </c>
      <c r="B52">
        <v>0</v>
      </c>
      <c r="C52">
        <v>1</v>
      </c>
      <c r="D52">
        <v>1</v>
      </c>
      <c r="E52">
        <v>0</v>
      </c>
      <c r="F52">
        <v>0</v>
      </c>
    </row>
    <row r="53" spans="1:6" x14ac:dyDescent="0.25">
      <c r="A53" t="s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t="s">
        <v>51</v>
      </c>
      <c r="B54">
        <v>0</v>
      </c>
      <c r="C54">
        <v>1</v>
      </c>
      <c r="D54">
        <v>1</v>
      </c>
      <c r="E54">
        <v>0</v>
      </c>
      <c r="F54">
        <v>0</v>
      </c>
    </row>
    <row r="55" spans="1:6" x14ac:dyDescent="0.25">
      <c r="A55" t="s">
        <v>52</v>
      </c>
      <c r="B55">
        <v>0</v>
      </c>
      <c r="C55">
        <v>1</v>
      </c>
      <c r="D55">
        <v>1</v>
      </c>
      <c r="E55">
        <v>0</v>
      </c>
      <c r="F55">
        <v>0</v>
      </c>
    </row>
    <row r="56" spans="1:6" x14ac:dyDescent="0.25">
      <c r="A56" t="s">
        <v>53</v>
      </c>
      <c r="B56">
        <v>0</v>
      </c>
      <c r="C56">
        <v>1</v>
      </c>
      <c r="D56">
        <v>1</v>
      </c>
      <c r="E56">
        <v>0</v>
      </c>
      <c r="F56">
        <v>0</v>
      </c>
    </row>
    <row r="57" spans="1:6" x14ac:dyDescent="0.25">
      <c r="A57" t="s">
        <v>54</v>
      </c>
      <c r="B57">
        <v>0</v>
      </c>
      <c r="C57">
        <v>1</v>
      </c>
      <c r="D57">
        <v>1</v>
      </c>
      <c r="E57">
        <f>MODE(E34:E56)</f>
        <v>0</v>
      </c>
      <c r="F57">
        <v>0</v>
      </c>
    </row>
    <row r="58" spans="1:6" x14ac:dyDescent="0.25">
      <c r="A58" t="s">
        <v>55</v>
      </c>
      <c r="B58">
        <v>0</v>
      </c>
      <c r="C58">
        <v>1</v>
      </c>
      <c r="D58">
        <f>MODE(D34:D57)</f>
        <v>1</v>
      </c>
      <c r="E58">
        <f>MODE(E35:E57)</f>
        <v>0</v>
      </c>
      <c r="F58">
        <f>MODE(F34:F57)</f>
        <v>0</v>
      </c>
    </row>
    <row r="59" spans="1:6" x14ac:dyDescent="0.25">
      <c r="A59" t="s">
        <v>91</v>
      </c>
      <c r="B59">
        <v>0</v>
      </c>
      <c r="C59">
        <v>0.92</v>
      </c>
      <c r="D59">
        <v>0.88</v>
      </c>
      <c r="E59">
        <v>0</v>
      </c>
      <c r="F59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abSelected="1" topLeftCell="O23" workbookViewId="0">
      <selection activeCell="AC47" sqref="AC47:AF47"/>
    </sheetView>
  </sheetViews>
  <sheetFormatPr defaultRowHeight="15" x14ac:dyDescent="0.25"/>
  <sheetData>
    <row r="1" spans="1:21" x14ac:dyDescent="0.25">
      <c r="B1" t="s">
        <v>97</v>
      </c>
      <c r="J1" t="s">
        <v>101</v>
      </c>
      <c r="Q1" t="s">
        <v>105</v>
      </c>
    </row>
    <row r="2" spans="1:21" x14ac:dyDescent="0.25">
      <c r="B2" t="s">
        <v>59</v>
      </c>
      <c r="C2" s="1">
        <v>0</v>
      </c>
      <c r="D2" s="2">
        <v>1.4999999999999999E-2</v>
      </c>
      <c r="E2" s="1">
        <v>0.03</v>
      </c>
      <c r="F2" s="1">
        <v>0.1</v>
      </c>
      <c r="J2" t="s">
        <v>59</v>
      </c>
      <c r="K2" s="1">
        <v>0</v>
      </c>
      <c r="L2" s="2">
        <v>1.4999999999999999E-2</v>
      </c>
      <c r="M2" s="1">
        <v>0.03</v>
      </c>
      <c r="N2" s="1">
        <v>0.1</v>
      </c>
      <c r="Q2" t="s">
        <v>59</v>
      </c>
      <c r="R2" s="1">
        <v>0</v>
      </c>
      <c r="S2" s="2">
        <v>1.4999999999999999E-2</v>
      </c>
      <c r="T2" s="1">
        <v>0.03</v>
      </c>
      <c r="U2" s="1">
        <v>0.1</v>
      </c>
    </row>
    <row r="3" spans="1:21" x14ac:dyDescent="0.25">
      <c r="A3" t="s">
        <v>31</v>
      </c>
      <c r="B3">
        <v>1</v>
      </c>
      <c r="C3">
        <v>0</v>
      </c>
      <c r="D3">
        <v>0</v>
      </c>
      <c r="E3">
        <v>1</v>
      </c>
      <c r="F3">
        <v>1</v>
      </c>
      <c r="I3" t="s">
        <v>31</v>
      </c>
      <c r="J3">
        <v>0</v>
      </c>
      <c r="K3">
        <v>1</v>
      </c>
      <c r="L3">
        <v>1</v>
      </c>
      <c r="M3">
        <v>0</v>
      </c>
      <c r="N3">
        <v>0</v>
      </c>
      <c r="P3" t="s">
        <v>98</v>
      </c>
      <c r="Q3">
        <f>(SUM(B3:B7)/COUNT(B3:B7))*100</f>
        <v>80</v>
      </c>
      <c r="R3">
        <f t="shared" ref="R3:U3" si="0">(SUM(C3:C7)/COUNT(C3:C7))*100</f>
        <v>80</v>
      </c>
      <c r="S3">
        <f t="shared" si="0"/>
        <v>80</v>
      </c>
      <c r="T3">
        <f t="shared" si="0"/>
        <v>80</v>
      </c>
      <c r="U3">
        <f t="shared" si="0"/>
        <v>100</v>
      </c>
    </row>
    <row r="4" spans="1:21" x14ac:dyDescent="0.25">
      <c r="A4" t="s">
        <v>32</v>
      </c>
      <c r="B4">
        <v>1</v>
      </c>
      <c r="C4">
        <v>1</v>
      </c>
      <c r="D4">
        <v>1</v>
      </c>
      <c r="E4">
        <v>1</v>
      </c>
      <c r="F4">
        <v>1</v>
      </c>
      <c r="I4" t="s">
        <v>32</v>
      </c>
      <c r="J4">
        <v>0</v>
      </c>
      <c r="K4">
        <v>1</v>
      </c>
      <c r="L4">
        <v>1</v>
      </c>
      <c r="M4">
        <v>0</v>
      </c>
      <c r="N4">
        <v>0</v>
      </c>
      <c r="P4" t="s">
        <v>99</v>
      </c>
      <c r="Q4">
        <f>(SUM(B8:B12)/COUNT(B8:B12))*100</f>
        <v>60</v>
      </c>
      <c r="R4">
        <f t="shared" ref="R4:U4" si="1">(SUM(C8:C12)/COUNT(C8:C12))*100</f>
        <v>100</v>
      </c>
      <c r="S4">
        <f t="shared" si="1"/>
        <v>100</v>
      </c>
      <c r="T4">
        <f t="shared" si="1"/>
        <v>60</v>
      </c>
      <c r="U4">
        <f t="shared" si="1"/>
        <v>100</v>
      </c>
    </row>
    <row r="5" spans="1:21" x14ac:dyDescent="0.25">
      <c r="A5" t="s">
        <v>33</v>
      </c>
      <c r="B5">
        <v>0</v>
      </c>
      <c r="C5">
        <v>1</v>
      </c>
      <c r="D5">
        <v>1</v>
      </c>
      <c r="E5">
        <v>0</v>
      </c>
      <c r="F5">
        <v>1</v>
      </c>
      <c r="I5" t="s">
        <v>33</v>
      </c>
      <c r="J5">
        <v>0</v>
      </c>
      <c r="K5">
        <v>1</v>
      </c>
      <c r="L5">
        <v>1</v>
      </c>
      <c r="M5">
        <v>0</v>
      </c>
      <c r="N5">
        <v>0</v>
      </c>
      <c r="P5" t="s">
        <v>100</v>
      </c>
      <c r="Q5">
        <f>(SUM(B13:B17)/COUNT(B13:B17))*100</f>
        <v>40</v>
      </c>
      <c r="R5">
        <f t="shared" ref="R5:U5" si="2">(SUM(C13:C17)/COUNT(C13:C17))*100</f>
        <v>100</v>
      </c>
      <c r="S5">
        <f t="shared" si="2"/>
        <v>100</v>
      </c>
      <c r="T5">
        <f t="shared" si="2"/>
        <v>40</v>
      </c>
      <c r="U5">
        <f t="shared" si="2"/>
        <v>80</v>
      </c>
    </row>
    <row r="6" spans="1:21" x14ac:dyDescent="0.25">
      <c r="A6" t="s">
        <v>34</v>
      </c>
      <c r="B6">
        <v>1</v>
      </c>
      <c r="C6">
        <v>1</v>
      </c>
      <c r="D6">
        <v>1</v>
      </c>
      <c r="E6">
        <v>1</v>
      </c>
      <c r="F6">
        <v>1</v>
      </c>
      <c r="I6" t="s">
        <v>34</v>
      </c>
      <c r="J6">
        <v>0</v>
      </c>
      <c r="K6">
        <v>1</v>
      </c>
      <c r="L6">
        <v>1</v>
      </c>
      <c r="M6">
        <v>0</v>
      </c>
      <c r="N6">
        <v>0</v>
      </c>
      <c r="P6" t="s">
        <v>106</v>
      </c>
      <c r="Q6">
        <f t="shared" ref="Q6" si="3">(SUM(B6:B10)/COUNT(B6:B10))*100</f>
        <v>80</v>
      </c>
      <c r="R6">
        <f t="shared" ref="R6" si="4">(SUM(C6:C10)/COUNT(C6:C10))*100</f>
        <v>100</v>
      </c>
      <c r="S6">
        <f t="shared" ref="S6" si="5">(SUM(D6:D10)/COUNT(D6:D10))*100</f>
        <v>100</v>
      </c>
      <c r="T6">
        <f t="shared" ref="T6:U6" si="6">(SUM(E6:E10)/COUNT(E6:E10))*100</f>
        <v>60</v>
      </c>
      <c r="U6">
        <f t="shared" si="6"/>
        <v>100</v>
      </c>
    </row>
    <row r="7" spans="1:21" x14ac:dyDescent="0.25">
      <c r="A7" t="s">
        <v>35</v>
      </c>
      <c r="B7">
        <v>1</v>
      </c>
      <c r="C7">
        <v>1</v>
      </c>
      <c r="D7">
        <v>1</v>
      </c>
      <c r="E7">
        <v>1</v>
      </c>
      <c r="F7">
        <v>1</v>
      </c>
      <c r="I7" t="s">
        <v>35</v>
      </c>
      <c r="J7">
        <v>0</v>
      </c>
      <c r="K7">
        <v>0</v>
      </c>
      <c r="L7">
        <v>1</v>
      </c>
      <c r="M7">
        <v>0</v>
      </c>
      <c r="N7">
        <v>0</v>
      </c>
      <c r="P7" t="s">
        <v>107</v>
      </c>
      <c r="Q7">
        <f>(SUM(B23:B27)/COUNT(B23:B27))*100</f>
        <v>20</v>
      </c>
      <c r="R7">
        <f>(SUM(C23:C27)/COUNT(C23:C27))*100</f>
        <v>100</v>
      </c>
      <c r="S7">
        <f t="shared" ref="S7:U7" si="7">(SUM(D23:D27)/COUNT(D23:D27))*100</f>
        <v>80</v>
      </c>
      <c r="T7">
        <f>(SUM(E23:E27)/COUNT(E23:E27))*100</f>
        <v>80</v>
      </c>
      <c r="U7">
        <f t="shared" si="7"/>
        <v>100</v>
      </c>
    </row>
    <row r="8" spans="1:21" x14ac:dyDescent="0.25">
      <c r="A8" t="s">
        <v>36</v>
      </c>
      <c r="B8">
        <v>0</v>
      </c>
      <c r="C8">
        <v>1</v>
      </c>
      <c r="D8">
        <v>1</v>
      </c>
      <c r="E8">
        <v>1</v>
      </c>
      <c r="F8">
        <v>1</v>
      </c>
      <c r="I8" t="s">
        <v>36</v>
      </c>
      <c r="J8">
        <v>0</v>
      </c>
      <c r="K8">
        <v>1</v>
      </c>
      <c r="L8">
        <v>1</v>
      </c>
      <c r="M8">
        <v>0</v>
      </c>
      <c r="N8">
        <v>0</v>
      </c>
      <c r="P8" t="s">
        <v>85</v>
      </c>
      <c r="Q8">
        <f>AVERAGE(Q3:Q7)</f>
        <v>56</v>
      </c>
      <c r="R8">
        <f>AVERAGE(R3:R7)</f>
        <v>96</v>
      </c>
      <c r="S8">
        <f>AVERAGE(S3:S7)</f>
        <v>92</v>
      </c>
      <c r="T8">
        <f>AVERAGE(T3:T7)</f>
        <v>64</v>
      </c>
      <c r="U8">
        <f>AVERAGE(U3:U7)</f>
        <v>96</v>
      </c>
    </row>
    <row r="9" spans="1:21" x14ac:dyDescent="0.25">
      <c r="A9" t="s">
        <v>37</v>
      </c>
      <c r="B9">
        <v>1</v>
      </c>
      <c r="C9">
        <v>1</v>
      </c>
      <c r="D9">
        <v>1</v>
      </c>
      <c r="E9">
        <v>0</v>
      </c>
      <c r="F9">
        <v>1</v>
      </c>
      <c r="I9" t="s">
        <v>37</v>
      </c>
      <c r="J9">
        <v>0</v>
      </c>
      <c r="K9">
        <v>1</v>
      </c>
      <c r="L9">
        <v>1</v>
      </c>
      <c r="M9">
        <v>0</v>
      </c>
      <c r="N9">
        <v>0</v>
      </c>
      <c r="P9" t="s">
        <v>135</v>
      </c>
      <c r="Q9">
        <f>_xlfn.STDEV.S(Q3:Q7)/(SQRT(5))</f>
        <v>11.661903789690601</v>
      </c>
      <c r="R9">
        <f t="shared" ref="R9:U9" si="8">_xlfn.STDEV.S(R3:R7)/(SQRT(5))</f>
        <v>4</v>
      </c>
      <c r="S9">
        <f t="shared" si="8"/>
        <v>4.8989794855663558</v>
      </c>
      <c r="T9">
        <f t="shared" si="8"/>
        <v>7.4833147735478827</v>
      </c>
      <c r="U9">
        <f t="shared" si="8"/>
        <v>4</v>
      </c>
    </row>
    <row r="10" spans="1:21" x14ac:dyDescent="0.25">
      <c r="A10" t="s">
        <v>38</v>
      </c>
      <c r="B10">
        <v>1</v>
      </c>
      <c r="C10">
        <v>1</v>
      </c>
      <c r="D10">
        <v>1</v>
      </c>
      <c r="E10">
        <v>0</v>
      </c>
      <c r="F10">
        <v>1</v>
      </c>
      <c r="I10" t="s">
        <v>38</v>
      </c>
      <c r="J10">
        <v>0</v>
      </c>
      <c r="K10">
        <v>1</v>
      </c>
      <c r="L10">
        <v>1</v>
      </c>
      <c r="M10">
        <v>0</v>
      </c>
      <c r="N10">
        <v>0</v>
      </c>
    </row>
    <row r="11" spans="1:21" x14ac:dyDescent="0.25">
      <c r="A11" t="s">
        <v>39</v>
      </c>
      <c r="B11">
        <v>0</v>
      </c>
      <c r="C11">
        <v>1</v>
      </c>
      <c r="D11">
        <v>1</v>
      </c>
      <c r="E11">
        <v>1</v>
      </c>
      <c r="F11">
        <v>1</v>
      </c>
      <c r="I11" t="s">
        <v>39</v>
      </c>
      <c r="J11">
        <v>0</v>
      </c>
      <c r="K11">
        <v>1</v>
      </c>
      <c r="L11">
        <v>0</v>
      </c>
      <c r="M11">
        <v>0</v>
      </c>
      <c r="N11">
        <v>0</v>
      </c>
      <c r="P11" t="s">
        <v>108</v>
      </c>
    </row>
    <row r="12" spans="1:21" x14ac:dyDescent="0.25">
      <c r="A12" t="s">
        <v>40</v>
      </c>
      <c r="B12">
        <v>1</v>
      </c>
      <c r="C12">
        <v>1</v>
      </c>
      <c r="D12">
        <v>1</v>
      </c>
      <c r="E12">
        <v>1</v>
      </c>
      <c r="F12">
        <v>1</v>
      </c>
      <c r="I12" t="s">
        <v>40</v>
      </c>
      <c r="J12">
        <v>0</v>
      </c>
      <c r="K12">
        <v>1</v>
      </c>
      <c r="L12">
        <v>0</v>
      </c>
      <c r="M12">
        <v>0</v>
      </c>
      <c r="N12">
        <v>0</v>
      </c>
      <c r="Q12" t="s">
        <v>59</v>
      </c>
      <c r="R12">
        <v>0</v>
      </c>
      <c r="S12">
        <v>3</v>
      </c>
      <c r="T12">
        <v>1.5</v>
      </c>
      <c r="U12">
        <v>10</v>
      </c>
    </row>
    <row r="13" spans="1:21" x14ac:dyDescent="0.25">
      <c r="A13" t="s">
        <v>41</v>
      </c>
      <c r="B13">
        <v>0</v>
      </c>
      <c r="C13">
        <v>1</v>
      </c>
      <c r="D13">
        <v>1</v>
      </c>
      <c r="E13">
        <v>0</v>
      </c>
      <c r="F13">
        <v>1</v>
      </c>
      <c r="I13" t="s">
        <v>41</v>
      </c>
      <c r="J13">
        <v>0</v>
      </c>
      <c r="K13">
        <v>1</v>
      </c>
      <c r="L13">
        <v>1</v>
      </c>
      <c r="M13">
        <v>0</v>
      </c>
      <c r="N13">
        <v>0</v>
      </c>
      <c r="P13" t="s">
        <v>98</v>
      </c>
      <c r="Q13">
        <f>(SUM(J3:J7)/COUNT(J3:J7))*100</f>
        <v>0</v>
      </c>
      <c r="R13">
        <f t="shared" ref="R13:T13" si="9">(SUM(K3:K7)/COUNT(K3:K7))*100</f>
        <v>80</v>
      </c>
      <c r="S13">
        <f t="shared" si="9"/>
        <v>100</v>
      </c>
      <c r="T13">
        <f t="shared" si="9"/>
        <v>0</v>
      </c>
      <c r="U13">
        <v>0</v>
      </c>
    </row>
    <row r="14" spans="1:21" x14ac:dyDescent="0.25">
      <c r="A14" t="s">
        <v>42</v>
      </c>
      <c r="B14">
        <v>0</v>
      </c>
      <c r="C14">
        <v>1</v>
      </c>
      <c r="D14">
        <v>1</v>
      </c>
      <c r="E14">
        <v>1</v>
      </c>
      <c r="F14">
        <v>1</v>
      </c>
      <c r="I14" t="s">
        <v>42</v>
      </c>
      <c r="J14">
        <v>0</v>
      </c>
      <c r="K14">
        <v>1</v>
      </c>
      <c r="L14">
        <v>1</v>
      </c>
      <c r="M14">
        <v>0</v>
      </c>
      <c r="N14">
        <v>0</v>
      </c>
      <c r="P14" t="s">
        <v>99</v>
      </c>
      <c r="Q14">
        <f>(SUM(J8:J12)/COUNT(J8:J12))*100</f>
        <v>0</v>
      </c>
      <c r="R14">
        <f t="shared" ref="R14:T14" si="10">(SUM(K8:K12)/COUNT(K8:K12))*100</f>
        <v>100</v>
      </c>
      <c r="S14">
        <f t="shared" si="10"/>
        <v>60</v>
      </c>
      <c r="T14">
        <f t="shared" si="10"/>
        <v>0</v>
      </c>
      <c r="U14">
        <v>0</v>
      </c>
    </row>
    <row r="15" spans="1:21" x14ac:dyDescent="0.25">
      <c r="A15" t="s">
        <v>43</v>
      </c>
      <c r="B15">
        <v>1</v>
      </c>
      <c r="C15">
        <v>1</v>
      </c>
      <c r="D15">
        <v>1</v>
      </c>
      <c r="E15">
        <v>0</v>
      </c>
      <c r="F15">
        <v>0</v>
      </c>
      <c r="I15" t="s">
        <v>43</v>
      </c>
      <c r="J15">
        <v>0</v>
      </c>
      <c r="K15">
        <v>1</v>
      </c>
      <c r="L15">
        <v>1</v>
      </c>
      <c r="M15">
        <v>0</v>
      </c>
      <c r="N15">
        <v>0</v>
      </c>
      <c r="P15" t="s">
        <v>100</v>
      </c>
      <c r="Q15">
        <f>(SUM(J13:J17)/COUNT(J13:J17))*100</f>
        <v>0</v>
      </c>
      <c r="R15">
        <f t="shared" ref="R15:T15" si="11">(SUM(K13:K17)/COUNT(K13:K17))*100</f>
        <v>100</v>
      </c>
      <c r="S15">
        <f t="shared" si="11"/>
        <v>100</v>
      </c>
      <c r="T15">
        <f t="shared" si="11"/>
        <v>0</v>
      </c>
      <c r="U15">
        <v>0</v>
      </c>
    </row>
    <row r="16" spans="1:21" x14ac:dyDescent="0.25">
      <c r="A16" t="s">
        <v>44</v>
      </c>
      <c r="B16">
        <v>0</v>
      </c>
      <c r="C16">
        <v>1</v>
      </c>
      <c r="D16">
        <v>1</v>
      </c>
      <c r="E16">
        <v>1</v>
      </c>
      <c r="F16">
        <v>1</v>
      </c>
      <c r="I16" t="s">
        <v>44</v>
      </c>
      <c r="J16">
        <v>0</v>
      </c>
      <c r="K16">
        <v>1</v>
      </c>
      <c r="L16">
        <v>1</v>
      </c>
      <c r="M16">
        <v>0</v>
      </c>
      <c r="N16">
        <v>0</v>
      </c>
      <c r="P16" t="s">
        <v>106</v>
      </c>
      <c r="Q16">
        <f>(SUM(J18:J22)/COUNT(J18:J22))*100</f>
        <v>0</v>
      </c>
      <c r="R16">
        <f t="shared" ref="R16:T16" si="12">(SUM(K18:K22)/COUNT(K18:K22))*100</f>
        <v>80</v>
      </c>
      <c r="S16">
        <f t="shared" si="12"/>
        <v>80</v>
      </c>
      <c r="T16">
        <f t="shared" si="12"/>
        <v>0</v>
      </c>
      <c r="U16">
        <v>0</v>
      </c>
    </row>
    <row r="17" spans="1:26" x14ac:dyDescent="0.25">
      <c r="A17" t="s">
        <v>45</v>
      </c>
      <c r="B17">
        <v>1</v>
      </c>
      <c r="C17">
        <v>1</v>
      </c>
      <c r="D17">
        <v>1</v>
      </c>
      <c r="E17">
        <v>0</v>
      </c>
      <c r="F17">
        <v>1</v>
      </c>
      <c r="I17" t="s">
        <v>45</v>
      </c>
      <c r="J17">
        <v>0</v>
      </c>
      <c r="K17">
        <v>1</v>
      </c>
      <c r="L17">
        <v>1</v>
      </c>
      <c r="M17">
        <v>0</v>
      </c>
      <c r="N17">
        <v>0</v>
      </c>
      <c r="P17" t="s">
        <v>107</v>
      </c>
      <c r="Q17">
        <f>(SUM(J23:J27)/COUNT(J23:J27))*100</f>
        <v>0</v>
      </c>
      <c r="R17">
        <f t="shared" ref="R17:T17" si="13">(SUM(K23:K27)/COUNT(K23:K27))*100</f>
        <v>100</v>
      </c>
      <c r="S17">
        <f t="shared" si="13"/>
        <v>100</v>
      </c>
      <c r="T17">
        <f t="shared" si="13"/>
        <v>0</v>
      </c>
      <c r="U17">
        <v>0</v>
      </c>
    </row>
    <row r="18" spans="1:26" x14ac:dyDescent="0.25">
      <c r="A18" t="s">
        <v>46</v>
      </c>
      <c r="B18">
        <v>0</v>
      </c>
      <c r="C18">
        <v>1</v>
      </c>
      <c r="D18">
        <v>1</v>
      </c>
      <c r="E18">
        <v>1</v>
      </c>
      <c r="F18">
        <v>1</v>
      </c>
      <c r="I18" t="s">
        <v>46</v>
      </c>
      <c r="J18">
        <v>0</v>
      </c>
      <c r="K18">
        <v>1</v>
      </c>
      <c r="L18">
        <v>1</v>
      </c>
      <c r="M18">
        <v>0</v>
      </c>
      <c r="N18">
        <v>0</v>
      </c>
      <c r="P18" t="s">
        <v>122</v>
      </c>
      <c r="Q18">
        <f>AVERAGE(Q13:Q17)</f>
        <v>0</v>
      </c>
      <c r="R18">
        <f t="shared" ref="R18:T18" si="14">AVERAGE(R13:R17)</f>
        <v>92</v>
      </c>
      <c r="S18">
        <f t="shared" si="14"/>
        <v>88</v>
      </c>
      <c r="T18">
        <f t="shared" si="14"/>
        <v>0</v>
      </c>
      <c r="U18">
        <f t="shared" ref="U18" si="15">AVERAGE(U13:U17)*100</f>
        <v>0</v>
      </c>
      <c r="W18">
        <f>_xlfn.STDEV.S(R13:R17)/(SQRT(5))</f>
        <v>4.8989794855663558</v>
      </c>
      <c r="X18">
        <f>_xlfn.STDEV.S(S13:S17)/(SQRT(5))</f>
        <v>8</v>
      </c>
      <c r="Y18">
        <f t="shared" ref="Y18:Z18" si="16">_xlfn.STDEV.S(T13:T17)/(SQRT(5))</f>
        <v>0</v>
      </c>
      <c r="Z18">
        <f t="shared" si="16"/>
        <v>0</v>
      </c>
    </row>
    <row r="19" spans="1:26" x14ac:dyDescent="0.25">
      <c r="A19" t="s">
        <v>47</v>
      </c>
      <c r="B19">
        <v>0</v>
      </c>
      <c r="C19">
        <v>1</v>
      </c>
      <c r="D19">
        <v>1</v>
      </c>
      <c r="E19">
        <v>1</v>
      </c>
      <c r="F19">
        <v>1</v>
      </c>
      <c r="I19" t="s">
        <v>47</v>
      </c>
      <c r="J19">
        <v>0</v>
      </c>
      <c r="K19">
        <v>1</v>
      </c>
      <c r="L19">
        <v>1</v>
      </c>
      <c r="M19">
        <v>0</v>
      </c>
      <c r="N19">
        <v>0</v>
      </c>
      <c r="Q19" t="s">
        <v>103</v>
      </c>
      <c r="R19" t="s">
        <v>104</v>
      </c>
      <c r="T19" t="s">
        <v>109</v>
      </c>
    </row>
    <row r="20" spans="1:26" x14ac:dyDescent="0.25">
      <c r="A20" t="s">
        <v>48</v>
      </c>
      <c r="B20">
        <v>0</v>
      </c>
      <c r="C20">
        <v>1</v>
      </c>
      <c r="D20">
        <v>1</v>
      </c>
      <c r="E20">
        <v>1</v>
      </c>
      <c r="F20">
        <v>1</v>
      </c>
      <c r="I20" t="s">
        <v>48</v>
      </c>
      <c r="J20">
        <v>0</v>
      </c>
      <c r="K20">
        <v>1</v>
      </c>
      <c r="L20">
        <v>1</v>
      </c>
      <c r="M20">
        <v>0</v>
      </c>
      <c r="N20">
        <v>0</v>
      </c>
      <c r="P20" t="s">
        <v>59</v>
      </c>
      <c r="Q20">
        <v>0</v>
      </c>
      <c r="R20">
        <v>0.8</v>
      </c>
    </row>
    <row r="21" spans="1:26" x14ac:dyDescent="0.25">
      <c r="A21" t="s">
        <v>49</v>
      </c>
      <c r="B21">
        <v>0</v>
      </c>
      <c r="C21">
        <v>0</v>
      </c>
      <c r="D21">
        <v>0</v>
      </c>
      <c r="F21">
        <v>1</v>
      </c>
      <c r="I21" t="s">
        <v>49</v>
      </c>
      <c r="J21">
        <v>0</v>
      </c>
      <c r="K21">
        <v>1</v>
      </c>
      <c r="L21">
        <v>1</v>
      </c>
      <c r="M21" t="s">
        <v>57</v>
      </c>
      <c r="N21">
        <v>0</v>
      </c>
      <c r="Q21">
        <v>0</v>
      </c>
      <c r="R21">
        <v>0.6</v>
      </c>
      <c r="T21" t="s">
        <v>61</v>
      </c>
      <c r="U21" t="s">
        <v>103</v>
      </c>
      <c r="V21" t="s">
        <v>104</v>
      </c>
      <c r="W21" t="s">
        <v>77</v>
      </c>
    </row>
    <row r="22" spans="1:26" ht="15.75" thickBot="1" x14ac:dyDescent="0.3">
      <c r="A22" t="s">
        <v>50</v>
      </c>
      <c r="B22">
        <v>0</v>
      </c>
      <c r="C22">
        <v>1</v>
      </c>
      <c r="D22">
        <v>1</v>
      </c>
      <c r="F22">
        <v>1</v>
      </c>
      <c r="I22" t="s">
        <v>50</v>
      </c>
      <c r="J22">
        <v>0</v>
      </c>
      <c r="K22">
        <v>0</v>
      </c>
      <c r="L22">
        <v>0</v>
      </c>
      <c r="M22" t="s">
        <v>57</v>
      </c>
      <c r="N22">
        <v>0</v>
      </c>
      <c r="Q22">
        <v>0</v>
      </c>
      <c r="R22">
        <v>0.4</v>
      </c>
      <c r="T22" s="11" t="s">
        <v>59</v>
      </c>
      <c r="U22" s="11"/>
      <c r="V22" s="11"/>
      <c r="W22" s="11"/>
    </row>
    <row r="23" spans="1:26" x14ac:dyDescent="0.25">
      <c r="A23" t="s">
        <v>51</v>
      </c>
      <c r="B23">
        <v>0</v>
      </c>
      <c r="C23">
        <v>1</v>
      </c>
      <c r="D23">
        <v>1</v>
      </c>
      <c r="E23">
        <v>1</v>
      </c>
      <c r="F23">
        <v>1</v>
      </c>
      <c r="I23" t="s">
        <v>51</v>
      </c>
      <c r="J23">
        <v>0</v>
      </c>
      <c r="K23">
        <v>1</v>
      </c>
      <c r="L23">
        <v>1</v>
      </c>
      <c r="M23">
        <v>0</v>
      </c>
      <c r="N23">
        <v>0</v>
      </c>
      <c r="Q23">
        <v>0</v>
      </c>
      <c r="R23">
        <v>0</v>
      </c>
      <c r="T23" s="3" t="s">
        <v>63</v>
      </c>
      <c r="U23" s="3">
        <v>5</v>
      </c>
      <c r="V23" s="3">
        <v>5</v>
      </c>
      <c r="W23" s="3">
        <v>10</v>
      </c>
    </row>
    <row r="24" spans="1:26" x14ac:dyDescent="0.25">
      <c r="A24" t="s">
        <v>52</v>
      </c>
      <c r="B24">
        <v>0</v>
      </c>
      <c r="C24">
        <v>1</v>
      </c>
      <c r="D24">
        <v>0</v>
      </c>
      <c r="E24">
        <v>1</v>
      </c>
      <c r="F24">
        <v>1</v>
      </c>
      <c r="I24" t="s">
        <v>52</v>
      </c>
      <c r="J24">
        <v>0</v>
      </c>
      <c r="K24">
        <v>1</v>
      </c>
      <c r="L24">
        <v>1</v>
      </c>
      <c r="M24">
        <v>0</v>
      </c>
      <c r="N24">
        <v>0</v>
      </c>
      <c r="Q24">
        <v>0</v>
      </c>
      <c r="R24">
        <v>0.25</v>
      </c>
      <c r="T24" s="3" t="s">
        <v>64</v>
      </c>
      <c r="U24" s="3">
        <v>0</v>
      </c>
      <c r="V24" s="3">
        <v>2.0499999999999998</v>
      </c>
      <c r="W24" s="3">
        <v>2.0499999999999998</v>
      </c>
    </row>
    <row r="25" spans="1:26" x14ac:dyDescent="0.25">
      <c r="A25" t="s">
        <v>53</v>
      </c>
      <c r="B25">
        <v>0</v>
      </c>
      <c r="C25">
        <v>1</v>
      </c>
      <c r="D25">
        <v>1</v>
      </c>
      <c r="E25">
        <v>0</v>
      </c>
      <c r="F25">
        <v>1</v>
      </c>
      <c r="I25" t="s">
        <v>53</v>
      </c>
      <c r="J25">
        <v>0</v>
      </c>
      <c r="K25">
        <v>1</v>
      </c>
      <c r="L25">
        <v>1</v>
      </c>
      <c r="M25">
        <v>0</v>
      </c>
      <c r="N25">
        <v>0</v>
      </c>
      <c r="P25">
        <v>0</v>
      </c>
      <c r="Q25">
        <v>0.8</v>
      </c>
      <c r="R25">
        <v>0.8</v>
      </c>
      <c r="T25" s="3" t="s">
        <v>65</v>
      </c>
      <c r="U25" s="3">
        <v>0</v>
      </c>
      <c r="V25" s="3">
        <v>0.41</v>
      </c>
      <c r="W25" s="3">
        <v>0.20499999999999999</v>
      </c>
    </row>
    <row r="26" spans="1:26" x14ac:dyDescent="0.25">
      <c r="A26" t="s">
        <v>54</v>
      </c>
      <c r="B26">
        <v>1</v>
      </c>
      <c r="C26">
        <v>1</v>
      </c>
      <c r="D26">
        <v>1</v>
      </c>
      <c r="E26">
        <v>1</v>
      </c>
      <c r="F26">
        <v>1</v>
      </c>
      <c r="I26" t="s">
        <v>54</v>
      </c>
      <c r="J26">
        <v>0</v>
      </c>
      <c r="K26">
        <v>1</v>
      </c>
      <c r="L26">
        <v>1</v>
      </c>
      <c r="M26">
        <v>0</v>
      </c>
      <c r="N26">
        <v>0</v>
      </c>
      <c r="Q26">
        <v>1</v>
      </c>
      <c r="R26">
        <v>1</v>
      </c>
      <c r="T26" s="3" t="s">
        <v>66</v>
      </c>
      <c r="U26" s="3">
        <v>0</v>
      </c>
      <c r="V26" s="3">
        <v>9.5500000000000057E-2</v>
      </c>
      <c r="W26" s="3">
        <v>8.9138888888888906E-2</v>
      </c>
    </row>
    <row r="27" spans="1:26" x14ac:dyDescent="0.25">
      <c r="A27" t="s">
        <v>55</v>
      </c>
      <c r="B27">
        <v>0</v>
      </c>
      <c r="C27">
        <v>1</v>
      </c>
      <c r="D27">
        <v>1</v>
      </c>
      <c r="E27">
        <v>1</v>
      </c>
      <c r="I27" t="s">
        <v>55</v>
      </c>
      <c r="J27">
        <v>0</v>
      </c>
      <c r="K27">
        <v>1</v>
      </c>
      <c r="L27" t="s">
        <v>56</v>
      </c>
      <c r="M27">
        <v>0</v>
      </c>
      <c r="N27" t="s">
        <v>57</v>
      </c>
      <c r="Q27">
        <v>1</v>
      </c>
      <c r="R27">
        <v>1</v>
      </c>
      <c r="T27" s="3"/>
      <c r="U27" s="3"/>
      <c r="V27" s="3"/>
      <c r="W27" s="3"/>
    </row>
    <row r="28" spans="1:26" ht="15.75" thickBot="1" x14ac:dyDescent="0.3">
      <c r="Q28">
        <v>0.8</v>
      </c>
      <c r="R28">
        <v>0.8</v>
      </c>
      <c r="T28" s="11">
        <v>0</v>
      </c>
      <c r="U28" s="11"/>
      <c r="V28" s="11"/>
      <c r="W28" s="11"/>
    </row>
    <row r="29" spans="1:26" x14ac:dyDescent="0.25">
      <c r="Q29">
        <v>1</v>
      </c>
      <c r="R29">
        <v>1</v>
      </c>
      <c r="T29" s="3" t="s">
        <v>63</v>
      </c>
      <c r="U29" s="3">
        <v>5</v>
      </c>
      <c r="V29" s="3">
        <v>5</v>
      </c>
      <c r="W29" s="3">
        <v>10</v>
      </c>
    </row>
    <row r="30" spans="1:26" x14ac:dyDescent="0.25">
      <c r="P30">
        <v>1.5</v>
      </c>
      <c r="Q30">
        <v>1</v>
      </c>
      <c r="R30">
        <v>0.8</v>
      </c>
      <c r="T30" s="3" t="s">
        <v>64</v>
      </c>
      <c r="U30" s="3">
        <v>4.5999999999999996</v>
      </c>
      <c r="V30" s="3">
        <v>4.5999999999999996</v>
      </c>
      <c r="W30" s="3">
        <v>9.1999999999999993</v>
      </c>
    </row>
    <row r="31" spans="1:26" x14ac:dyDescent="0.25">
      <c r="Q31">
        <v>0.6</v>
      </c>
      <c r="R31">
        <v>1</v>
      </c>
      <c r="T31" s="3" t="s">
        <v>65</v>
      </c>
      <c r="U31" s="3">
        <v>0.91999999999999993</v>
      </c>
      <c r="V31" s="3">
        <v>0.91999999999999993</v>
      </c>
      <c r="W31" s="3">
        <v>0.91999999999999993</v>
      </c>
    </row>
    <row r="32" spans="1:26" x14ac:dyDescent="0.25">
      <c r="A32" s="1"/>
      <c r="Q32">
        <v>1</v>
      </c>
      <c r="R32">
        <v>1</v>
      </c>
      <c r="T32" s="3" t="s">
        <v>66</v>
      </c>
      <c r="U32" s="3">
        <v>1.2000000000000233E-2</v>
      </c>
      <c r="V32" s="3">
        <v>1.2000000000000233E-2</v>
      </c>
      <c r="W32" s="3">
        <v>1.0666666666666873E-2</v>
      </c>
    </row>
    <row r="33" spans="1:32" x14ac:dyDescent="0.25">
      <c r="Q33">
        <v>0.8</v>
      </c>
      <c r="R33">
        <v>0.8</v>
      </c>
      <c r="T33" s="3"/>
      <c r="U33" s="3"/>
      <c r="V33" s="3"/>
      <c r="W33" s="3"/>
    </row>
    <row r="34" spans="1:32" ht="15.75" thickBot="1" x14ac:dyDescent="0.3">
      <c r="Q34">
        <v>1</v>
      </c>
      <c r="R34">
        <v>0.75</v>
      </c>
      <c r="T34" s="11">
        <v>1.5</v>
      </c>
      <c r="U34" s="11"/>
      <c r="V34" s="11"/>
      <c r="W34" s="11"/>
    </row>
    <row r="35" spans="1:32" x14ac:dyDescent="0.25">
      <c r="P35">
        <v>3</v>
      </c>
      <c r="Q35">
        <v>1</v>
      </c>
      <c r="R35">
        <v>0.8</v>
      </c>
      <c r="T35" s="3" t="s">
        <v>63</v>
      </c>
      <c r="U35" s="3">
        <v>5</v>
      </c>
      <c r="V35" s="3">
        <v>5</v>
      </c>
      <c r="W35" s="3">
        <v>10</v>
      </c>
    </row>
    <row r="36" spans="1:32" x14ac:dyDescent="0.25">
      <c r="Q36">
        <v>0.6</v>
      </c>
      <c r="R36">
        <v>0.6</v>
      </c>
      <c r="T36" s="3" t="s">
        <v>64</v>
      </c>
      <c r="U36" s="3">
        <v>4.4000000000000004</v>
      </c>
      <c r="V36" s="3">
        <v>4.3499999999999996</v>
      </c>
      <c r="W36" s="3">
        <v>8.75</v>
      </c>
    </row>
    <row r="37" spans="1:32" x14ac:dyDescent="0.25">
      <c r="A37" s="2"/>
      <c r="Q37">
        <v>1</v>
      </c>
      <c r="R37">
        <v>0.4</v>
      </c>
      <c r="T37" s="3" t="s">
        <v>65</v>
      </c>
      <c r="U37" s="3">
        <v>0.88000000000000012</v>
      </c>
      <c r="V37" s="3">
        <v>0.86999999999999988</v>
      </c>
      <c r="W37" s="3">
        <v>0.875</v>
      </c>
    </row>
    <row r="38" spans="1:32" x14ac:dyDescent="0.25">
      <c r="Q38">
        <v>0.8</v>
      </c>
      <c r="R38">
        <v>1</v>
      </c>
      <c r="T38" s="3" t="s">
        <v>66</v>
      </c>
      <c r="U38" s="3">
        <v>3.1999999999999806E-2</v>
      </c>
      <c r="V38" s="3">
        <v>1.450000000000029E-2</v>
      </c>
      <c r="W38" s="3">
        <v>2.0694444444444571E-2</v>
      </c>
    </row>
    <row r="39" spans="1:32" x14ac:dyDescent="0.25">
      <c r="Q39">
        <v>1</v>
      </c>
      <c r="R39">
        <v>0.75</v>
      </c>
      <c r="T39" s="3"/>
      <c r="U39" s="3"/>
      <c r="V39" s="3"/>
      <c r="W39" s="3"/>
    </row>
    <row r="40" spans="1:32" ht="15.75" thickBot="1" x14ac:dyDescent="0.3">
      <c r="P40">
        <v>10</v>
      </c>
      <c r="Q40">
        <v>0</v>
      </c>
      <c r="R40">
        <v>1</v>
      </c>
      <c r="T40" s="11">
        <v>3</v>
      </c>
      <c r="U40" s="11"/>
      <c r="V40" s="11"/>
      <c r="W40" s="11"/>
    </row>
    <row r="41" spans="1:32" x14ac:dyDescent="0.25">
      <c r="Q41">
        <v>0</v>
      </c>
      <c r="R41">
        <v>1</v>
      </c>
      <c r="T41" s="3" t="s">
        <v>63</v>
      </c>
      <c r="U41" s="3">
        <v>5</v>
      </c>
      <c r="V41" s="3">
        <v>5</v>
      </c>
      <c r="W41" s="3">
        <v>10</v>
      </c>
    </row>
    <row r="42" spans="1:32" x14ac:dyDescent="0.25">
      <c r="A42" s="1"/>
      <c r="Q42">
        <v>0</v>
      </c>
      <c r="R42">
        <v>0.8</v>
      </c>
      <c r="T42" s="3" t="s">
        <v>64</v>
      </c>
      <c r="U42" s="3">
        <v>4.4000000000000004</v>
      </c>
      <c r="V42" s="3">
        <v>3.55</v>
      </c>
      <c r="W42" s="3">
        <v>7.95</v>
      </c>
    </row>
    <row r="43" spans="1:32" x14ac:dyDescent="0.25">
      <c r="Q43">
        <v>0</v>
      </c>
      <c r="R43">
        <v>1</v>
      </c>
      <c r="T43" s="3" t="s">
        <v>65</v>
      </c>
      <c r="U43" s="3">
        <v>0.88000000000000012</v>
      </c>
      <c r="V43" s="3">
        <v>0.71</v>
      </c>
      <c r="W43" s="3">
        <v>0.79500000000000004</v>
      </c>
    </row>
    <row r="44" spans="1:32" x14ac:dyDescent="0.25">
      <c r="Q44">
        <v>0</v>
      </c>
      <c r="R44">
        <v>1</v>
      </c>
      <c r="T44" s="3" t="s">
        <v>66</v>
      </c>
      <c r="U44" s="3">
        <v>3.1999999999999806E-2</v>
      </c>
      <c r="V44" s="3">
        <v>5.05000000000001E-2</v>
      </c>
      <c r="W44" s="3">
        <v>4.4694444444444495E-2</v>
      </c>
    </row>
    <row r="45" spans="1:32" x14ac:dyDescent="0.25">
      <c r="P45" t="s">
        <v>91</v>
      </c>
      <c r="Q45">
        <v>0.53600000000000003</v>
      </c>
      <c r="R45">
        <v>0.77400000000000002</v>
      </c>
      <c r="T45" s="3"/>
      <c r="U45" s="3"/>
      <c r="V45" s="3"/>
      <c r="W45" s="3"/>
    </row>
    <row r="46" spans="1:32" ht="15.75" thickBot="1" x14ac:dyDescent="0.3">
      <c r="T46" s="11">
        <v>10</v>
      </c>
      <c r="U46" s="11"/>
      <c r="V46" s="11"/>
      <c r="W46" s="11"/>
    </row>
    <row r="47" spans="1:32" x14ac:dyDescent="0.25">
      <c r="T47" s="3" t="s">
        <v>63</v>
      </c>
      <c r="U47" s="3">
        <v>5</v>
      </c>
      <c r="V47" s="3">
        <v>5</v>
      </c>
      <c r="W47" s="3">
        <v>10</v>
      </c>
      <c r="AC47" t="e">
        <f>_xlfn.STDEV.S(AC41:AC45)/(SQRT(5))</f>
        <v>#DIV/0!</v>
      </c>
      <c r="AD47" t="e">
        <f t="shared" ref="AD47:AF47" si="17">_xlfn.STDEV.S(AD41:AD45)/(SQRT(5))</f>
        <v>#DIV/0!</v>
      </c>
      <c r="AE47" t="e">
        <f t="shared" si="17"/>
        <v>#DIV/0!</v>
      </c>
      <c r="AF47" t="e">
        <f t="shared" si="17"/>
        <v>#DIV/0!</v>
      </c>
    </row>
    <row r="48" spans="1:32" x14ac:dyDescent="0.25">
      <c r="T48" s="3" t="s">
        <v>64</v>
      </c>
      <c r="U48" s="3">
        <v>0</v>
      </c>
      <c r="V48" s="3">
        <v>4.8</v>
      </c>
      <c r="W48" s="3">
        <v>4.8</v>
      </c>
    </row>
    <row r="49" spans="20:30" x14ac:dyDescent="0.25">
      <c r="T49" s="3" t="s">
        <v>65</v>
      </c>
      <c r="U49" s="3">
        <v>0</v>
      </c>
      <c r="V49" s="3">
        <v>0.96</v>
      </c>
      <c r="W49" s="3">
        <v>0.48</v>
      </c>
    </row>
    <row r="50" spans="20:30" x14ac:dyDescent="0.25">
      <c r="T50" s="3" t="s">
        <v>66</v>
      </c>
      <c r="U50" s="3">
        <v>0</v>
      </c>
      <c r="V50" s="3">
        <v>7.9999999999999967E-3</v>
      </c>
      <c r="W50" s="3">
        <v>0.25955555555555565</v>
      </c>
    </row>
    <row r="51" spans="20:30" x14ac:dyDescent="0.25">
      <c r="T51" s="3"/>
      <c r="U51" s="3"/>
      <c r="V51" s="3"/>
      <c r="W51" s="3"/>
    </row>
    <row r="52" spans="20:30" ht="15.75" thickBot="1" x14ac:dyDescent="0.3">
      <c r="T52" s="11" t="s">
        <v>77</v>
      </c>
      <c r="U52" s="11"/>
      <c r="V52" s="11"/>
      <c r="W52" s="11"/>
      <c r="X52" s="11"/>
      <c r="Y52" s="11"/>
      <c r="Z52" s="11"/>
    </row>
    <row r="53" spans="20:30" x14ac:dyDescent="0.25">
      <c r="T53" s="3" t="s">
        <v>63</v>
      </c>
      <c r="U53" s="3">
        <v>25</v>
      </c>
      <c r="V53" s="3">
        <v>25</v>
      </c>
      <c r="W53" s="3"/>
      <c r="X53" s="3"/>
      <c r="Y53" s="3"/>
      <c r="Z53" s="3"/>
    </row>
    <row r="54" spans="20:30" x14ac:dyDescent="0.25">
      <c r="T54" s="3" t="s">
        <v>64</v>
      </c>
      <c r="U54" s="3">
        <v>13.4</v>
      </c>
      <c r="V54" s="3">
        <v>19.350000000000001</v>
      </c>
      <c r="W54" s="3"/>
      <c r="X54" s="3"/>
      <c r="Y54" s="3"/>
      <c r="Z54" s="3"/>
    </row>
    <row r="55" spans="20:30" x14ac:dyDescent="0.25">
      <c r="T55" s="3" t="s">
        <v>65</v>
      </c>
      <c r="U55" s="3">
        <v>0.53600000000000003</v>
      </c>
      <c r="V55" s="3">
        <v>0.77400000000000002</v>
      </c>
      <c r="W55" s="3"/>
      <c r="X55" s="3"/>
      <c r="Y55" s="3"/>
      <c r="Z55" s="3"/>
    </row>
    <row r="56" spans="20:30" x14ac:dyDescent="0.25">
      <c r="T56" s="3" t="s">
        <v>66</v>
      </c>
      <c r="U56" s="3">
        <v>0.21240000000000003</v>
      </c>
      <c r="V56" s="3">
        <v>7.2108333333333371E-2</v>
      </c>
      <c r="W56" s="3"/>
      <c r="X56" s="3"/>
      <c r="Y56" s="3"/>
      <c r="Z56" s="3"/>
    </row>
    <row r="57" spans="20:30" x14ac:dyDescent="0.25">
      <c r="T57" s="3"/>
      <c r="U57" s="3"/>
      <c r="V57" s="3"/>
      <c r="W57" s="3"/>
      <c r="X57" s="3"/>
      <c r="Y57" s="3"/>
      <c r="Z57" s="3"/>
    </row>
    <row r="59" spans="20:30" ht="15.75" thickBot="1" x14ac:dyDescent="0.3">
      <c r="T59" t="s">
        <v>67</v>
      </c>
    </row>
    <row r="60" spans="20:30" x14ac:dyDescent="0.25">
      <c r="T60" s="5" t="s">
        <v>68</v>
      </c>
      <c r="U60" s="5" t="s">
        <v>69</v>
      </c>
      <c r="V60" s="5" t="s">
        <v>70</v>
      </c>
      <c r="W60" s="5" t="s">
        <v>71</v>
      </c>
      <c r="X60" s="5" t="s">
        <v>72</v>
      </c>
      <c r="Y60" s="5" t="s">
        <v>73</v>
      </c>
      <c r="Z60" s="5" t="s">
        <v>74</v>
      </c>
      <c r="AD60" s="13" t="s">
        <v>114</v>
      </c>
    </row>
    <row r="61" spans="20:30" x14ac:dyDescent="0.25">
      <c r="T61" s="3" t="s">
        <v>110</v>
      </c>
      <c r="U61" s="3">
        <v>3.7134999999999989</v>
      </c>
      <c r="V61" s="3">
        <v>4</v>
      </c>
      <c r="W61" s="3">
        <v>0.92837499999999973</v>
      </c>
      <c r="X61" s="3">
        <v>36.193957115009745</v>
      </c>
      <c r="Y61" s="12">
        <v>8.5161528817498328E-13</v>
      </c>
      <c r="Z61" s="3">
        <v>2.6059749491238664</v>
      </c>
      <c r="AD61" t="s">
        <v>115</v>
      </c>
    </row>
    <row r="62" spans="20:30" x14ac:dyDescent="0.25">
      <c r="T62" s="3" t="s">
        <v>111</v>
      </c>
      <c r="U62" s="3">
        <v>0.70804999999999918</v>
      </c>
      <c r="V62" s="3">
        <v>1</v>
      </c>
      <c r="W62" s="3">
        <v>0.70804999999999918</v>
      </c>
      <c r="X62" s="3">
        <v>27.604288499025312</v>
      </c>
      <c r="Y62" s="10">
        <v>5.2540232739359003E-6</v>
      </c>
      <c r="Z62" s="3">
        <v>4.0847457333016566</v>
      </c>
    </row>
    <row r="63" spans="20:30" x14ac:dyDescent="0.25">
      <c r="T63" s="3" t="s">
        <v>112</v>
      </c>
      <c r="U63" s="3">
        <v>2.0887000000000011</v>
      </c>
      <c r="V63" s="3">
        <v>4</v>
      </c>
      <c r="W63" s="3">
        <v>0.52217500000000028</v>
      </c>
      <c r="X63" s="3">
        <v>20.35769980506824</v>
      </c>
      <c r="Y63" s="12">
        <v>3.2609456724696784E-9</v>
      </c>
      <c r="Z63" s="3">
        <v>2.6059749491238664</v>
      </c>
    </row>
    <row r="64" spans="20:30" x14ac:dyDescent="0.25">
      <c r="T64" s="3" t="s">
        <v>113</v>
      </c>
      <c r="U64" s="3">
        <v>1.0259999999999998</v>
      </c>
      <c r="V64" s="3">
        <v>40</v>
      </c>
      <c r="W64" s="3">
        <v>2.5649999999999996E-2</v>
      </c>
      <c r="X64" s="3"/>
      <c r="Y64" s="3"/>
      <c r="Z64" s="3"/>
    </row>
    <row r="65" spans="20:26" x14ac:dyDescent="0.25">
      <c r="T65" s="3"/>
      <c r="U65" s="3"/>
      <c r="V65" s="3"/>
      <c r="W65" s="3"/>
      <c r="X65" s="3"/>
      <c r="Y65" s="3"/>
      <c r="Z65" s="3"/>
    </row>
    <row r="66" spans="20:26" ht="15.75" thickBot="1" x14ac:dyDescent="0.3">
      <c r="T66" s="4" t="s">
        <v>77</v>
      </c>
      <c r="U66" s="4">
        <v>7.536249999999999</v>
      </c>
      <c r="V66" s="4">
        <v>49</v>
      </c>
      <c r="W66" s="4"/>
      <c r="X66" s="4"/>
      <c r="Y66" s="4"/>
      <c r="Z6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2" sqref="B2:B26"/>
    </sheetView>
  </sheetViews>
  <sheetFormatPr defaultRowHeight="15" x14ac:dyDescent="0.25"/>
  <cols>
    <col min="1" max="1" width="11.5703125" customWidth="1"/>
    <col min="2" max="2" width="8.28515625" customWidth="1"/>
    <col min="3" max="3" width="16" customWidth="1"/>
    <col min="4" max="4" width="16.42578125" customWidth="1"/>
    <col min="5" max="5" width="27.28515625" customWidth="1"/>
  </cols>
  <sheetData>
    <row r="1" spans="1:12" x14ac:dyDescent="0.25">
      <c r="A1" t="s">
        <v>26</v>
      </c>
      <c r="B1" t="s">
        <v>27</v>
      </c>
      <c r="C1" t="s">
        <v>28</v>
      </c>
      <c r="D1" t="s">
        <v>29</v>
      </c>
      <c r="E1" t="s">
        <v>95</v>
      </c>
      <c r="G1" t="s">
        <v>30</v>
      </c>
      <c r="I1" t="s">
        <v>92</v>
      </c>
    </row>
    <row r="2" spans="1:12" x14ac:dyDescent="0.25">
      <c r="A2" t="s">
        <v>31</v>
      </c>
      <c r="B2">
        <v>0</v>
      </c>
      <c r="C2">
        <v>1</v>
      </c>
      <c r="D2">
        <v>2</v>
      </c>
      <c r="E2">
        <v>2</v>
      </c>
      <c r="I2" t="s">
        <v>1</v>
      </c>
      <c r="J2" t="s">
        <v>93</v>
      </c>
      <c r="K2" t="s">
        <v>94</v>
      </c>
      <c r="L2" t="s">
        <v>96</v>
      </c>
    </row>
    <row r="3" spans="1:12" x14ac:dyDescent="0.25">
      <c r="A3" t="s">
        <v>32</v>
      </c>
      <c r="B3">
        <v>0</v>
      </c>
      <c r="C3">
        <v>2</v>
      </c>
      <c r="D3">
        <v>2</v>
      </c>
      <c r="E3">
        <v>2</v>
      </c>
      <c r="I3" t="s">
        <v>5</v>
      </c>
      <c r="J3">
        <f>AVERAGE(C2:C6)</f>
        <v>1</v>
      </c>
      <c r="K3">
        <f>AVERAGE(D2:D6)</f>
        <v>1.6</v>
      </c>
      <c r="L3">
        <f>AVERAGE(E2:E6)</f>
        <v>1.6</v>
      </c>
    </row>
    <row r="4" spans="1:12" x14ac:dyDescent="0.25">
      <c r="A4" t="s">
        <v>33</v>
      </c>
      <c r="B4">
        <v>0</v>
      </c>
      <c r="C4">
        <v>0</v>
      </c>
      <c r="D4">
        <v>0</v>
      </c>
      <c r="E4">
        <v>0</v>
      </c>
      <c r="I4" t="s">
        <v>6</v>
      </c>
      <c r="J4">
        <f>AVERAGE(C7:C11)</f>
        <v>1.4</v>
      </c>
      <c r="K4">
        <f>AVERAGE(D7:D11)</f>
        <v>1.8</v>
      </c>
      <c r="L4">
        <f>AVERAGE(E7:E11)</f>
        <v>1.4</v>
      </c>
    </row>
    <row r="5" spans="1:12" x14ac:dyDescent="0.25">
      <c r="A5" t="s">
        <v>34</v>
      </c>
      <c r="B5">
        <v>0</v>
      </c>
      <c r="C5">
        <v>1</v>
      </c>
      <c r="D5">
        <v>2</v>
      </c>
      <c r="E5">
        <v>2</v>
      </c>
      <c r="I5" t="s">
        <v>7</v>
      </c>
      <c r="J5">
        <f>AVERAGE(C12:C16)</f>
        <v>0.6</v>
      </c>
      <c r="K5">
        <f>AVERAGE(D12:D16)</f>
        <v>1.2</v>
      </c>
      <c r="L5">
        <f>AVERAGE(E12:E16)</f>
        <v>1</v>
      </c>
    </row>
    <row r="6" spans="1:12" x14ac:dyDescent="0.25">
      <c r="A6" t="s">
        <v>35</v>
      </c>
      <c r="B6">
        <v>0</v>
      </c>
      <c r="C6">
        <v>1</v>
      </c>
      <c r="D6">
        <v>2</v>
      </c>
      <c r="E6">
        <v>2</v>
      </c>
      <c r="I6" t="s">
        <v>8</v>
      </c>
      <c r="J6">
        <f>AVERAGE(C17:C21)</f>
        <v>0.4</v>
      </c>
      <c r="K6">
        <f>AVERAGE(D17:D21)</f>
        <v>0.4</v>
      </c>
      <c r="L6">
        <f>AVERAGE(E17:E21)</f>
        <v>0</v>
      </c>
    </row>
    <row r="7" spans="1:12" x14ac:dyDescent="0.25">
      <c r="A7" t="s">
        <v>36</v>
      </c>
      <c r="B7">
        <v>0</v>
      </c>
      <c r="C7">
        <v>1</v>
      </c>
      <c r="D7">
        <v>1</v>
      </c>
      <c r="E7">
        <v>0</v>
      </c>
      <c r="I7" t="s">
        <v>9</v>
      </c>
      <c r="J7">
        <f>AVERAGE(C22:C26)</f>
        <v>0.6</v>
      </c>
      <c r="K7">
        <f>AVERAGE(D22:D26)</f>
        <v>0.6</v>
      </c>
      <c r="L7">
        <f>AVERAGE(E22:E26)</f>
        <v>0.4</v>
      </c>
    </row>
    <row r="8" spans="1:12" x14ac:dyDescent="0.25">
      <c r="A8" t="s">
        <v>37</v>
      </c>
      <c r="B8">
        <v>0</v>
      </c>
      <c r="C8">
        <v>1</v>
      </c>
      <c r="D8">
        <v>3</v>
      </c>
      <c r="E8">
        <v>3</v>
      </c>
    </row>
    <row r="9" spans="1:12" x14ac:dyDescent="0.25">
      <c r="A9" t="s">
        <v>38</v>
      </c>
      <c r="B9">
        <v>0</v>
      </c>
      <c r="C9">
        <v>1</v>
      </c>
      <c r="D9">
        <v>2</v>
      </c>
      <c r="E9">
        <v>2</v>
      </c>
    </row>
    <row r="10" spans="1:12" x14ac:dyDescent="0.25">
      <c r="A10" t="s">
        <v>39</v>
      </c>
      <c r="B10">
        <v>0</v>
      </c>
      <c r="C10">
        <v>3</v>
      </c>
      <c r="D10">
        <v>1</v>
      </c>
      <c r="E10">
        <v>0</v>
      </c>
    </row>
    <row r="11" spans="1:12" x14ac:dyDescent="0.25">
      <c r="A11" t="s">
        <v>40</v>
      </c>
      <c r="B11">
        <v>0</v>
      </c>
      <c r="C11">
        <v>1</v>
      </c>
      <c r="D11">
        <v>2</v>
      </c>
      <c r="E11">
        <v>2</v>
      </c>
    </row>
    <row r="12" spans="1:12" x14ac:dyDescent="0.25">
      <c r="A12" t="s">
        <v>41</v>
      </c>
      <c r="B12">
        <v>0</v>
      </c>
      <c r="C12">
        <v>0</v>
      </c>
      <c r="D12">
        <v>0</v>
      </c>
      <c r="E12">
        <v>0</v>
      </c>
    </row>
    <row r="13" spans="1:12" x14ac:dyDescent="0.25">
      <c r="A13" t="s">
        <v>42</v>
      </c>
      <c r="B13">
        <v>0</v>
      </c>
      <c r="C13">
        <v>0</v>
      </c>
      <c r="D13">
        <v>0</v>
      </c>
      <c r="E13">
        <v>0</v>
      </c>
    </row>
    <row r="14" spans="1:12" x14ac:dyDescent="0.25">
      <c r="A14" t="s">
        <v>43</v>
      </c>
      <c r="B14">
        <v>0</v>
      </c>
      <c r="C14">
        <v>1</v>
      </c>
      <c r="D14">
        <v>3</v>
      </c>
      <c r="E14">
        <v>3</v>
      </c>
    </row>
    <row r="15" spans="1:12" x14ac:dyDescent="0.25">
      <c r="A15" t="s">
        <v>44</v>
      </c>
      <c r="B15">
        <v>0</v>
      </c>
      <c r="C15">
        <v>1</v>
      </c>
      <c r="D15">
        <v>1</v>
      </c>
      <c r="E15">
        <v>0</v>
      </c>
    </row>
    <row r="16" spans="1:12" x14ac:dyDescent="0.25">
      <c r="A16" t="s">
        <v>45</v>
      </c>
      <c r="B16">
        <v>0</v>
      </c>
      <c r="C16">
        <v>1</v>
      </c>
      <c r="D16">
        <v>2</v>
      </c>
      <c r="E16">
        <v>2</v>
      </c>
    </row>
    <row r="17" spans="1:5" x14ac:dyDescent="0.25">
      <c r="A17" t="s">
        <v>46</v>
      </c>
      <c r="B17">
        <v>0</v>
      </c>
      <c r="C17">
        <v>0</v>
      </c>
      <c r="D17">
        <v>0</v>
      </c>
      <c r="E17">
        <v>0</v>
      </c>
    </row>
    <row r="18" spans="1:5" x14ac:dyDescent="0.25">
      <c r="A18" t="s">
        <v>47</v>
      </c>
      <c r="B18">
        <v>0</v>
      </c>
      <c r="C18">
        <v>0</v>
      </c>
      <c r="D18">
        <v>0</v>
      </c>
      <c r="E18">
        <v>0</v>
      </c>
    </row>
    <row r="19" spans="1:5" x14ac:dyDescent="0.25">
      <c r="A19" t="s">
        <v>48</v>
      </c>
      <c r="B19">
        <v>0</v>
      </c>
      <c r="C19">
        <v>0</v>
      </c>
      <c r="D19">
        <v>0</v>
      </c>
      <c r="E19">
        <v>0</v>
      </c>
    </row>
    <row r="20" spans="1:5" x14ac:dyDescent="0.25">
      <c r="A20" t="s">
        <v>49</v>
      </c>
      <c r="B20">
        <v>0</v>
      </c>
      <c r="C20">
        <v>1</v>
      </c>
      <c r="D20">
        <v>1</v>
      </c>
      <c r="E20">
        <v>0</v>
      </c>
    </row>
    <row r="21" spans="1:5" x14ac:dyDescent="0.25">
      <c r="A21" t="s">
        <v>50</v>
      </c>
      <c r="B21">
        <v>0</v>
      </c>
      <c r="C21">
        <v>1</v>
      </c>
      <c r="D21">
        <v>1</v>
      </c>
      <c r="E21">
        <v>0</v>
      </c>
    </row>
    <row r="22" spans="1:5" x14ac:dyDescent="0.25">
      <c r="A22" t="s">
        <v>51</v>
      </c>
      <c r="B22">
        <v>0</v>
      </c>
      <c r="C22">
        <v>0</v>
      </c>
      <c r="D22">
        <v>0</v>
      </c>
      <c r="E22">
        <v>0</v>
      </c>
    </row>
    <row r="23" spans="1:5" x14ac:dyDescent="0.25">
      <c r="A23" t="s">
        <v>52</v>
      </c>
      <c r="B23">
        <v>0</v>
      </c>
      <c r="C23">
        <v>0</v>
      </c>
      <c r="D23">
        <v>0</v>
      </c>
      <c r="E23">
        <v>0</v>
      </c>
    </row>
    <row r="24" spans="1:5" x14ac:dyDescent="0.25">
      <c r="A24" t="s">
        <v>53</v>
      </c>
      <c r="B24">
        <v>0</v>
      </c>
      <c r="C24">
        <v>1</v>
      </c>
      <c r="D24">
        <v>1</v>
      </c>
      <c r="E24">
        <v>0</v>
      </c>
    </row>
    <row r="25" spans="1:5" x14ac:dyDescent="0.25">
      <c r="A25" t="s">
        <v>54</v>
      </c>
      <c r="B25">
        <v>0</v>
      </c>
      <c r="C25">
        <v>2</v>
      </c>
      <c r="D25">
        <v>2</v>
      </c>
      <c r="E25">
        <v>2</v>
      </c>
    </row>
    <row r="26" spans="1:5" x14ac:dyDescent="0.25">
      <c r="A26" t="s">
        <v>55</v>
      </c>
      <c r="B26">
        <v>0</v>
      </c>
      <c r="C26">
        <v>0</v>
      </c>
      <c r="D26">
        <v>0</v>
      </c>
      <c r="E2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3" sqref="J3:J7"/>
    </sheetView>
  </sheetViews>
  <sheetFormatPr defaultRowHeight="15" x14ac:dyDescent="0.25"/>
  <cols>
    <col min="3" max="3" width="17.28515625" customWidth="1"/>
    <col min="4" max="4" width="15.28515625" customWidth="1"/>
    <col min="9" max="9" width="12.28515625" customWidth="1"/>
  </cols>
  <sheetData>
    <row r="1" spans="1:12" x14ac:dyDescent="0.25">
      <c r="A1" t="s">
        <v>26</v>
      </c>
      <c r="B1" t="s">
        <v>27</v>
      </c>
      <c r="C1" t="s">
        <v>28</v>
      </c>
      <c r="D1" t="s">
        <v>29</v>
      </c>
      <c r="E1" t="s">
        <v>95</v>
      </c>
      <c r="G1" t="s">
        <v>30</v>
      </c>
      <c r="I1" t="s">
        <v>92</v>
      </c>
    </row>
    <row r="2" spans="1:12" x14ac:dyDescent="0.25">
      <c r="A2" t="s">
        <v>31</v>
      </c>
      <c r="B2">
        <v>1</v>
      </c>
      <c r="C2">
        <v>3</v>
      </c>
      <c r="D2">
        <v>1</v>
      </c>
      <c r="E2">
        <v>0</v>
      </c>
      <c r="I2" t="s">
        <v>1</v>
      </c>
      <c r="J2" t="s">
        <v>93</v>
      </c>
      <c r="K2" t="s">
        <v>94</v>
      </c>
      <c r="L2" t="s">
        <v>96</v>
      </c>
    </row>
    <row r="3" spans="1:12" x14ac:dyDescent="0.25">
      <c r="A3" t="s">
        <v>32</v>
      </c>
      <c r="B3">
        <v>1</v>
      </c>
      <c r="C3">
        <v>2</v>
      </c>
      <c r="D3">
        <v>2</v>
      </c>
      <c r="E3">
        <v>2</v>
      </c>
      <c r="I3" t="s">
        <v>5</v>
      </c>
      <c r="J3">
        <f>AVERAGE(C2:C6)</f>
        <v>2.8</v>
      </c>
      <c r="K3">
        <f>AVERAGE(D2:D6)</f>
        <v>1.8</v>
      </c>
      <c r="L3">
        <f>AVERAGE(E2:E6)</f>
        <v>1.6</v>
      </c>
    </row>
    <row r="4" spans="1:12" x14ac:dyDescent="0.25">
      <c r="A4" t="s">
        <v>33</v>
      </c>
      <c r="B4">
        <v>1</v>
      </c>
      <c r="C4">
        <v>3</v>
      </c>
      <c r="D4">
        <v>2</v>
      </c>
      <c r="E4">
        <v>2</v>
      </c>
      <c r="I4" t="s">
        <v>6</v>
      </c>
      <c r="J4">
        <f>AVERAGE(C7:C11)</f>
        <v>2.4</v>
      </c>
      <c r="K4">
        <f>AVERAGE(D7:D11)</f>
        <v>2.2000000000000002</v>
      </c>
      <c r="L4">
        <f>AVERAGE(E7:E11)</f>
        <v>2.2000000000000002</v>
      </c>
    </row>
    <row r="5" spans="1:12" x14ac:dyDescent="0.25">
      <c r="A5" t="s">
        <v>34</v>
      </c>
      <c r="B5">
        <v>1</v>
      </c>
      <c r="C5">
        <v>3</v>
      </c>
      <c r="D5">
        <v>2</v>
      </c>
      <c r="E5">
        <v>2</v>
      </c>
      <c r="I5" t="s">
        <v>7</v>
      </c>
      <c r="J5">
        <f>AVERAGE(C12:C16)</f>
        <v>1.8</v>
      </c>
      <c r="K5">
        <f>AVERAGE(D12:D16)</f>
        <v>2</v>
      </c>
      <c r="L5">
        <f>AVERAGE(E12:E16)</f>
        <v>2</v>
      </c>
    </row>
    <row r="6" spans="1:12" x14ac:dyDescent="0.25">
      <c r="A6" t="s">
        <v>35</v>
      </c>
      <c r="B6">
        <v>0</v>
      </c>
      <c r="C6">
        <v>3</v>
      </c>
      <c r="D6">
        <v>2</v>
      </c>
      <c r="E6">
        <v>2</v>
      </c>
      <c r="I6" t="s">
        <v>8</v>
      </c>
      <c r="J6">
        <f>AVERAGE(C17:C21)</f>
        <v>2.4</v>
      </c>
      <c r="K6">
        <f>AVERAGE(D17:D21)</f>
        <v>1.6</v>
      </c>
      <c r="L6">
        <f>AVERAGE(E17:E21)</f>
        <v>1.6</v>
      </c>
    </row>
    <row r="7" spans="1:12" x14ac:dyDescent="0.25">
      <c r="A7" t="s">
        <v>36</v>
      </c>
      <c r="B7">
        <v>1</v>
      </c>
      <c r="C7">
        <v>3</v>
      </c>
      <c r="D7">
        <v>2</v>
      </c>
      <c r="E7">
        <v>2</v>
      </c>
      <c r="I7" t="s">
        <v>9</v>
      </c>
      <c r="J7">
        <f>AVERAGE(C22:C26)</f>
        <v>2.6</v>
      </c>
      <c r="K7">
        <f>AVERAGE(D22:D26)</f>
        <v>2.4</v>
      </c>
      <c r="L7">
        <f>AVERAGE(E22:E26)</f>
        <v>2.4</v>
      </c>
    </row>
    <row r="8" spans="1:12" x14ac:dyDescent="0.25">
      <c r="A8" t="s">
        <v>37</v>
      </c>
      <c r="B8">
        <v>1</v>
      </c>
      <c r="C8">
        <v>2</v>
      </c>
      <c r="D8">
        <v>2</v>
      </c>
      <c r="E8">
        <v>2</v>
      </c>
    </row>
    <row r="9" spans="1:12" x14ac:dyDescent="0.25">
      <c r="A9" t="s">
        <v>38</v>
      </c>
      <c r="B9">
        <v>1</v>
      </c>
      <c r="C9">
        <v>2</v>
      </c>
      <c r="D9">
        <v>2</v>
      </c>
      <c r="E9">
        <v>2</v>
      </c>
    </row>
    <row r="10" spans="1:12" x14ac:dyDescent="0.25">
      <c r="A10" t="s">
        <v>39</v>
      </c>
      <c r="B10">
        <v>1</v>
      </c>
      <c r="C10">
        <v>3</v>
      </c>
      <c r="D10">
        <v>3</v>
      </c>
      <c r="E10">
        <v>3</v>
      </c>
    </row>
    <row r="11" spans="1:12" x14ac:dyDescent="0.25">
      <c r="A11" t="s">
        <v>40</v>
      </c>
      <c r="B11">
        <v>1</v>
      </c>
      <c r="C11">
        <v>2</v>
      </c>
      <c r="D11">
        <v>2</v>
      </c>
      <c r="E11">
        <v>2</v>
      </c>
    </row>
    <row r="12" spans="1:12" x14ac:dyDescent="0.25">
      <c r="A12" t="s">
        <v>41</v>
      </c>
      <c r="B12">
        <v>1</v>
      </c>
      <c r="C12">
        <v>2</v>
      </c>
      <c r="D12">
        <v>2</v>
      </c>
      <c r="E12">
        <v>2</v>
      </c>
    </row>
    <row r="13" spans="1:12" x14ac:dyDescent="0.25">
      <c r="A13" t="s">
        <v>42</v>
      </c>
      <c r="B13">
        <v>1</v>
      </c>
      <c r="C13">
        <v>1</v>
      </c>
      <c r="D13">
        <v>2</v>
      </c>
      <c r="E13">
        <v>2</v>
      </c>
    </row>
    <row r="14" spans="1:12" x14ac:dyDescent="0.25">
      <c r="A14" t="s">
        <v>43</v>
      </c>
      <c r="B14">
        <v>1</v>
      </c>
      <c r="C14">
        <v>2</v>
      </c>
      <c r="D14">
        <v>2</v>
      </c>
      <c r="E14">
        <v>2</v>
      </c>
    </row>
    <row r="15" spans="1:12" x14ac:dyDescent="0.25">
      <c r="A15" t="s">
        <v>44</v>
      </c>
      <c r="B15">
        <v>1</v>
      </c>
      <c r="C15">
        <v>1</v>
      </c>
      <c r="D15">
        <v>2</v>
      </c>
      <c r="E15">
        <v>2</v>
      </c>
    </row>
    <row r="16" spans="1:12" x14ac:dyDescent="0.25">
      <c r="A16" t="s">
        <v>45</v>
      </c>
      <c r="B16">
        <v>1</v>
      </c>
      <c r="C16">
        <v>3</v>
      </c>
      <c r="D16">
        <v>2</v>
      </c>
      <c r="E16">
        <v>2</v>
      </c>
    </row>
    <row r="17" spans="1:5" x14ac:dyDescent="0.25">
      <c r="A17" t="s">
        <v>46</v>
      </c>
      <c r="B17">
        <v>1</v>
      </c>
      <c r="C17">
        <v>3</v>
      </c>
      <c r="D17">
        <v>2</v>
      </c>
      <c r="E17">
        <v>2</v>
      </c>
    </row>
    <row r="18" spans="1:5" x14ac:dyDescent="0.25">
      <c r="A18" t="s">
        <v>47</v>
      </c>
      <c r="B18">
        <v>1</v>
      </c>
      <c r="C18">
        <v>3</v>
      </c>
      <c r="D18">
        <v>2</v>
      </c>
      <c r="E18">
        <v>2</v>
      </c>
    </row>
    <row r="19" spans="1:5" x14ac:dyDescent="0.25">
      <c r="A19" t="s">
        <v>48</v>
      </c>
      <c r="B19">
        <v>1</v>
      </c>
      <c r="C19">
        <v>3</v>
      </c>
      <c r="D19">
        <v>2</v>
      </c>
      <c r="E19">
        <v>2</v>
      </c>
    </row>
    <row r="20" spans="1:5" x14ac:dyDescent="0.25">
      <c r="A20" t="s">
        <v>49</v>
      </c>
      <c r="B20">
        <v>1</v>
      </c>
      <c r="C20">
        <v>0</v>
      </c>
      <c r="D20">
        <v>0</v>
      </c>
      <c r="E20">
        <v>0</v>
      </c>
    </row>
    <row r="21" spans="1:5" x14ac:dyDescent="0.25">
      <c r="A21" t="s">
        <v>50</v>
      </c>
      <c r="B21">
        <v>0</v>
      </c>
      <c r="C21">
        <v>3</v>
      </c>
      <c r="D21">
        <v>2</v>
      </c>
      <c r="E21">
        <v>2</v>
      </c>
    </row>
    <row r="22" spans="1:5" x14ac:dyDescent="0.25">
      <c r="A22" t="s">
        <v>51</v>
      </c>
      <c r="B22">
        <v>1</v>
      </c>
      <c r="C22">
        <v>2</v>
      </c>
      <c r="D22">
        <v>2</v>
      </c>
      <c r="E22">
        <v>2</v>
      </c>
    </row>
    <row r="23" spans="1:5" x14ac:dyDescent="0.25">
      <c r="A23" t="s">
        <v>52</v>
      </c>
      <c r="B23">
        <v>1</v>
      </c>
      <c r="C23">
        <v>3</v>
      </c>
      <c r="D23">
        <v>2</v>
      </c>
      <c r="E23">
        <v>2</v>
      </c>
    </row>
    <row r="24" spans="1:5" x14ac:dyDescent="0.25">
      <c r="A24" t="s">
        <v>53</v>
      </c>
      <c r="B24">
        <v>1</v>
      </c>
      <c r="C24">
        <v>2</v>
      </c>
      <c r="D24">
        <v>2</v>
      </c>
      <c r="E24">
        <v>2</v>
      </c>
    </row>
    <row r="25" spans="1:5" x14ac:dyDescent="0.25">
      <c r="A25" t="s">
        <v>54</v>
      </c>
      <c r="B25">
        <v>1</v>
      </c>
      <c r="C25">
        <v>3</v>
      </c>
      <c r="D25">
        <v>4</v>
      </c>
      <c r="E25">
        <v>4</v>
      </c>
    </row>
    <row r="26" spans="1:5" x14ac:dyDescent="0.25">
      <c r="A26" t="s">
        <v>55</v>
      </c>
      <c r="B26">
        <v>1</v>
      </c>
      <c r="C26">
        <v>3</v>
      </c>
      <c r="D26">
        <v>2</v>
      </c>
      <c r="E26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3" sqref="L3:L7"/>
    </sheetView>
  </sheetViews>
  <sheetFormatPr defaultRowHeight="15" x14ac:dyDescent="0.25"/>
  <sheetData>
    <row r="1" spans="1:12" x14ac:dyDescent="0.25">
      <c r="A1" t="s">
        <v>26</v>
      </c>
      <c r="B1" t="s">
        <v>27</v>
      </c>
      <c r="C1" t="s">
        <v>28</v>
      </c>
      <c r="D1" t="s">
        <v>29</v>
      </c>
      <c r="E1" t="s">
        <v>95</v>
      </c>
      <c r="G1" t="s">
        <v>30</v>
      </c>
      <c r="I1" t="s">
        <v>92</v>
      </c>
    </row>
    <row r="2" spans="1:12" x14ac:dyDescent="0.25">
      <c r="A2" t="s">
        <v>31</v>
      </c>
      <c r="B2">
        <v>1</v>
      </c>
      <c r="C2">
        <v>3</v>
      </c>
      <c r="D2">
        <v>1</v>
      </c>
      <c r="E2">
        <v>0</v>
      </c>
      <c r="I2" t="s">
        <v>1</v>
      </c>
      <c r="J2" t="s">
        <v>93</v>
      </c>
      <c r="K2" t="s">
        <v>94</v>
      </c>
      <c r="L2" t="s">
        <v>96</v>
      </c>
    </row>
    <row r="3" spans="1:12" x14ac:dyDescent="0.25">
      <c r="A3" t="s">
        <v>32</v>
      </c>
      <c r="B3">
        <v>1</v>
      </c>
      <c r="C3">
        <v>1</v>
      </c>
      <c r="D3">
        <v>2</v>
      </c>
      <c r="E3">
        <v>2</v>
      </c>
      <c r="I3" t="s">
        <v>5</v>
      </c>
      <c r="J3">
        <f>AVERAGE(C2:C6)</f>
        <v>2.4</v>
      </c>
      <c r="K3">
        <f>AVERAGE(D2:D6)</f>
        <v>1.8</v>
      </c>
      <c r="L3">
        <f>AVERAGE(E2:E6)</f>
        <v>1.6</v>
      </c>
    </row>
    <row r="4" spans="1:12" x14ac:dyDescent="0.25">
      <c r="A4" t="s">
        <v>33</v>
      </c>
      <c r="B4">
        <v>1</v>
      </c>
      <c r="C4">
        <v>3</v>
      </c>
      <c r="D4">
        <v>2</v>
      </c>
      <c r="E4">
        <v>2</v>
      </c>
      <c r="I4" t="s">
        <v>6</v>
      </c>
      <c r="J4">
        <f>AVERAGE(C7:C11)</f>
        <v>2</v>
      </c>
      <c r="K4">
        <f>AVERAGE(D7:D11)</f>
        <v>2.2000000000000002</v>
      </c>
      <c r="L4">
        <f>AVERAGE(E7:E11)</f>
        <v>2.2000000000000002</v>
      </c>
    </row>
    <row r="5" spans="1:12" x14ac:dyDescent="0.25">
      <c r="A5" t="s">
        <v>34</v>
      </c>
      <c r="B5">
        <v>1</v>
      </c>
      <c r="C5">
        <v>2</v>
      </c>
      <c r="D5">
        <v>2</v>
      </c>
      <c r="E5">
        <v>2</v>
      </c>
      <c r="I5" t="s">
        <v>7</v>
      </c>
      <c r="J5">
        <f>AVERAGE(C12:C16)</f>
        <v>1.8</v>
      </c>
      <c r="K5">
        <f>AVERAGE(D12:D16)</f>
        <v>2.2000000000000002</v>
      </c>
      <c r="L5">
        <f>AVERAGE(E12:E16)</f>
        <v>2.2000000000000002</v>
      </c>
    </row>
    <row r="6" spans="1:12" x14ac:dyDescent="0.25">
      <c r="A6" t="s">
        <v>35</v>
      </c>
      <c r="B6">
        <v>1</v>
      </c>
      <c r="C6">
        <v>3</v>
      </c>
      <c r="D6">
        <v>2</v>
      </c>
      <c r="E6">
        <v>2</v>
      </c>
      <c r="I6" t="s">
        <v>8</v>
      </c>
      <c r="J6">
        <f>AVERAGE(C17:C21)</f>
        <v>2.4</v>
      </c>
      <c r="K6">
        <f>AVERAGE(D17:D21)</f>
        <v>1.6</v>
      </c>
      <c r="L6">
        <f>AVERAGE(E17:E21)</f>
        <v>1.6</v>
      </c>
    </row>
    <row r="7" spans="1:12" x14ac:dyDescent="0.25">
      <c r="A7" t="s">
        <v>36</v>
      </c>
      <c r="B7">
        <v>1</v>
      </c>
      <c r="C7">
        <v>2</v>
      </c>
      <c r="D7">
        <v>2</v>
      </c>
      <c r="E7">
        <v>2</v>
      </c>
      <c r="I7" t="s">
        <v>9</v>
      </c>
      <c r="J7">
        <f>AVERAGE(C22:C26)</f>
        <v>2.6</v>
      </c>
      <c r="K7">
        <f>AVERAGE(D22:D26)</f>
        <v>2.4</v>
      </c>
      <c r="L7">
        <f>AVERAGE(E22:E26)</f>
        <v>2.2000000000000002</v>
      </c>
    </row>
    <row r="8" spans="1:12" x14ac:dyDescent="0.25">
      <c r="A8" t="s">
        <v>37</v>
      </c>
      <c r="B8">
        <v>1</v>
      </c>
      <c r="C8">
        <v>2</v>
      </c>
      <c r="D8">
        <v>2</v>
      </c>
      <c r="E8">
        <v>2</v>
      </c>
    </row>
    <row r="9" spans="1:12" x14ac:dyDescent="0.25">
      <c r="A9" t="s">
        <v>38</v>
      </c>
      <c r="B9">
        <v>1</v>
      </c>
      <c r="C9">
        <v>2</v>
      </c>
      <c r="D9">
        <v>2</v>
      </c>
      <c r="E9">
        <v>2</v>
      </c>
    </row>
    <row r="10" spans="1:12" x14ac:dyDescent="0.25">
      <c r="A10" t="s">
        <v>39</v>
      </c>
      <c r="B10">
        <v>0</v>
      </c>
      <c r="C10">
        <v>3</v>
      </c>
      <c r="D10">
        <v>3</v>
      </c>
      <c r="E10">
        <v>3</v>
      </c>
    </row>
    <row r="11" spans="1:12" x14ac:dyDescent="0.25">
      <c r="A11" t="s">
        <v>40</v>
      </c>
      <c r="B11">
        <v>0</v>
      </c>
      <c r="C11">
        <v>1</v>
      </c>
      <c r="D11">
        <v>2</v>
      </c>
      <c r="E11">
        <v>2</v>
      </c>
    </row>
    <row r="12" spans="1:12" x14ac:dyDescent="0.25">
      <c r="A12" t="s">
        <v>41</v>
      </c>
      <c r="B12">
        <v>1</v>
      </c>
      <c r="C12">
        <v>2</v>
      </c>
      <c r="D12">
        <v>2</v>
      </c>
      <c r="E12">
        <v>2</v>
      </c>
    </row>
    <row r="13" spans="1:12" x14ac:dyDescent="0.25">
      <c r="A13" t="s">
        <v>42</v>
      </c>
      <c r="B13">
        <v>1</v>
      </c>
      <c r="C13">
        <v>1</v>
      </c>
      <c r="D13">
        <v>3</v>
      </c>
      <c r="E13">
        <v>3</v>
      </c>
    </row>
    <row r="14" spans="1:12" x14ac:dyDescent="0.25">
      <c r="A14" t="s">
        <v>43</v>
      </c>
      <c r="B14">
        <v>1</v>
      </c>
      <c r="C14">
        <v>2</v>
      </c>
      <c r="D14">
        <v>2</v>
      </c>
      <c r="E14">
        <v>2</v>
      </c>
    </row>
    <row r="15" spans="1:12" x14ac:dyDescent="0.25">
      <c r="A15" t="s">
        <v>44</v>
      </c>
      <c r="B15">
        <v>1</v>
      </c>
      <c r="C15">
        <v>1</v>
      </c>
      <c r="D15">
        <v>2</v>
      </c>
      <c r="E15">
        <v>2</v>
      </c>
    </row>
    <row r="16" spans="1:12" x14ac:dyDescent="0.25">
      <c r="A16" t="s">
        <v>45</v>
      </c>
      <c r="B16">
        <v>1</v>
      </c>
      <c r="C16">
        <v>3</v>
      </c>
      <c r="D16">
        <v>2</v>
      </c>
      <c r="E16">
        <v>2</v>
      </c>
    </row>
    <row r="17" spans="1:5" x14ac:dyDescent="0.25">
      <c r="A17" t="s">
        <v>46</v>
      </c>
      <c r="B17">
        <v>1</v>
      </c>
      <c r="C17">
        <v>3</v>
      </c>
      <c r="D17">
        <v>2</v>
      </c>
      <c r="E17">
        <v>2</v>
      </c>
    </row>
    <row r="18" spans="1:5" x14ac:dyDescent="0.25">
      <c r="A18" t="s">
        <v>47</v>
      </c>
      <c r="B18">
        <v>1</v>
      </c>
      <c r="C18">
        <v>3</v>
      </c>
      <c r="D18">
        <v>2</v>
      </c>
      <c r="E18">
        <v>2</v>
      </c>
    </row>
    <row r="19" spans="1:5" x14ac:dyDescent="0.25">
      <c r="A19" t="s">
        <v>48</v>
      </c>
      <c r="B19">
        <v>1</v>
      </c>
      <c r="C19">
        <v>3</v>
      </c>
      <c r="D19">
        <v>2</v>
      </c>
      <c r="E19">
        <v>2</v>
      </c>
    </row>
    <row r="20" spans="1:5" x14ac:dyDescent="0.25">
      <c r="A20" t="s">
        <v>49</v>
      </c>
      <c r="B20">
        <v>1</v>
      </c>
      <c r="C20">
        <v>0</v>
      </c>
      <c r="D20">
        <v>0</v>
      </c>
      <c r="E20">
        <v>0</v>
      </c>
    </row>
    <row r="21" spans="1:5" x14ac:dyDescent="0.25">
      <c r="A21" t="s">
        <v>50</v>
      </c>
      <c r="B21">
        <v>0</v>
      </c>
      <c r="C21">
        <v>3</v>
      </c>
      <c r="D21">
        <v>2</v>
      </c>
      <c r="E21">
        <v>2</v>
      </c>
    </row>
    <row r="22" spans="1:5" x14ac:dyDescent="0.25">
      <c r="A22" t="s">
        <v>51</v>
      </c>
      <c r="B22">
        <v>1</v>
      </c>
      <c r="C22">
        <v>2</v>
      </c>
      <c r="D22">
        <v>3</v>
      </c>
      <c r="E22">
        <v>3</v>
      </c>
    </row>
    <row r="23" spans="1:5" x14ac:dyDescent="0.25">
      <c r="A23" t="s">
        <v>52</v>
      </c>
      <c r="B23">
        <v>1</v>
      </c>
      <c r="C23">
        <v>3</v>
      </c>
      <c r="D23">
        <v>1</v>
      </c>
      <c r="E23">
        <v>0</v>
      </c>
    </row>
    <row r="24" spans="1:5" x14ac:dyDescent="0.25">
      <c r="A24" t="s">
        <v>53</v>
      </c>
      <c r="B24">
        <v>1</v>
      </c>
      <c r="C24">
        <v>2</v>
      </c>
      <c r="D24">
        <v>2</v>
      </c>
      <c r="E24">
        <v>2</v>
      </c>
    </row>
    <row r="25" spans="1:5" x14ac:dyDescent="0.25">
      <c r="A25" t="s">
        <v>54</v>
      </c>
      <c r="B25">
        <v>1</v>
      </c>
      <c r="C25">
        <v>3</v>
      </c>
      <c r="D25">
        <v>4</v>
      </c>
      <c r="E25">
        <v>4</v>
      </c>
    </row>
    <row r="26" spans="1:5" x14ac:dyDescent="0.25">
      <c r="A26" t="s">
        <v>55</v>
      </c>
      <c r="B26" t="s">
        <v>56</v>
      </c>
      <c r="C26">
        <v>3</v>
      </c>
      <c r="D26">
        <v>2</v>
      </c>
      <c r="E26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3" sqref="L3:L7"/>
    </sheetView>
  </sheetViews>
  <sheetFormatPr defaultRowHeight="15" x14ac:dyDescent="0.25"/>
  <sheetData>
    <row r="1" spans="1:12" x14ac:dyDescent="0.25">
      <c r="A1" t="s">
        <v>26</v>
      </c>
      <c r="B1" t="s">
        <v>27</v>
      </c>
      <c r="C1" t="s">
        <v>28</v>
      </c>
      <c r="D1" t="s">
        <v>29</v>
      </c>
      <c r="E1" t="s">
        <v>95</v>
      </c>
      <c r="G1" t="s">
        <v>30</v>
      </c>
      <c r="I1" t="s">
        <v>92</v>
      </c>
    </row>
    <row r="2" spans="1:12" x14ac:dyDescent="0.25">
      <c r="A2" t="s">
        <v>31</v>
      </c>
      <c r="B2">
        <v>0</v>
      </c>
      <c r="C2">
        <v>1</v>
      </c>
      <c r="D2">
        <v>3</v>
      </c>
      <c r="E2">
        <v>3</v>
      </c>
      <c r="I2" t="s">
        <v>1</v>
      </c>
      <c r="J2" t="s">
        <v>93</v>
      </c>
      <c r="K2" t="s">
        <v>94</v>
      </c>
      <c r="L2" t="s">
        <v>96</v>
      </c>
    </row>
    <row r="3" spans="1:12" x14ac:dyDescent="0.25">
      <c r="A3" t="s">
        <v>32</v>
      </c>
      <c r="B3">
        <v>0</v>
      </c>
      <c r="C3">
        <v>1</v>
      </c>
      <c r="D3">
        <v>2</v>
      </c>
      <c r="E3">
        <v>2</v>
      </c>
      <c r="I3" t="s">
        <v>5</v>
      </c>
      <c r="J3">
        <f>AVERAGE(C2:C6)</f>
        <v>1.8</v>
      </c>
      <c r="K3">
        <f>AVERAGE(D2:D6)</f>
        <v>2</v>
      </c>
      <c r="L3">
        <f>AVERAGE(E2:E6)</f>
        <v>1.8</v>
      </c>
    </row>
    <row r="4" spans="1:12" x14ac:dyDescent="0.25">
      <c r="A4" t="s">
        <v>33</v>
      </c>
      <c r="B4">
        <v>0</v>
      </c>
      <c r="C4">
        <v>3</v>
      </c>
      <c r="D4">
        <v>1</v>
      </c>
      <c r="E4">
        <v>0</v>
      </c>
      <c r="I4" t="s">
        <v>6</v>
      </c>
      <c r="J4">
        <f>AVERAGE(C7:C11)</f>
        <v>1.6</v>
      </c>
      <c r="K4">
        <f>AVERAGE(D7:D11)</f>
        <v>1.2</v>
      </c>
      <c r="L4">
        <f>AVERAGE(E7:E11)</f>
        <v>1.2</v>
      </c>
    </row>
    <row r="5" spans="1:12" x14ac:dyDescent="0.25">
      <c r="A5" t="s">
        <v>34</v>
      </c>
      <c r="B5">
        <v>0</v>
      </c>
      <c r="C5">
        <v>1</v>
      </c>
      <c r="D5">
        <v>2</v>
      </c>
      <c r="E5">
        <v>2</v>
      </c>
      <c r="I5" t="s">
        <v>7</v>
      </c>
      <c r="J5">
        <f>AVERAGE(C12:C16)</f>
        <v>1.2</v>
      </c>
      <c r="K5">
        <f>AVERAGE(D12:D16)</f>
        <v>1.4</v>
      </c>
      <c r="L5">
        <f>AVERAGE(E12:E16)</f>
        <v>1.2</v>
      </c>
    </row>
    <row r="6" spans="1:12" x14ac:dyDescent="0.25">
      <c r="A6" t="s">
        <v>35</v>
      </c>
      <c r="B6">
        <v>0</v>
      </c>
      <c r="C6">
        <v>3</v>
      </c>
      <c r="D6">
        <v>2</v>
      </c>
      <c r="E6">
        <v>2</v>
      </c>
      <c r="I6" t="s">
        <v>8</v>
      </c>
      <c r="J6">
        <f>AVERAGE(C17:C21)</f>
        <v>2</v>
      </c>
      <c r="K6">
        <f>AVERAGE(D17:D21)</f>
        <v>2.6666666666666665</v>
      </c>
      <c r="L6">
        <f>AVERAGE(E17:E21)</f>
        <v>2.6666666666666665</v>
      </c>
    </row>
    <row r="7" spans="1:12" x14ac:dyDescent="0.25">
      <c r="A7" t="s">
        <v>36</v>
      </c>
      <c r="B7">
        <v>0</v>
      </c>
      <c r="C7">
        <v>2</v>
      </c>
      <c r="D7">
        <v>2</v>
      </c>
      <c r="E7">
        <v>2</v>
      </c>
      <c r="I7" t="s">
        <v>9</v>
      </c>
      <c r="J7">
        <f>AVERAGE(C22:C26)</f>
        <v>0.8</v>
      </c>
      <c r="K7">
        <f>AVERAGE(D22:D26)</f>
        <v>1.8</v>
      </c>
      <c r="L7">
        <f>AVERAGE(E22:E26)</f>
        <v>1.8</v>
      </c>
    </row>
    <row r="8" spans="1:12" x14ac:dyDescent="0.25">
      <c r="A8" t="s">
        <v>37</v>
      </c>
      <c r="B8">
        <v>0</v>
      </c>
      <c r="C8">
        <v>0</v>
      </c>
      <c r="D8">
        <v>0</v>
      </c>
      <c r="E8">
        <v>0</v>
      </c>
    </row>
    <row r="9" spans="1:12" x14ac:dyDescent="0.25">
      <c r="A9" t="s">
        <v>38</v>
      </c>
      <c r="B9">
        <v>0</v>
      </c>
      <c r="C9">
        <v>0</v>
      </c>
      <c r="D9">
        <v>0</v>
      </c>
      <c r="E9">
        <v>0</v>
      </c>
    </row>
    <row r="10" spans="1:12" x14ac:dyDescent="0.25">
      <c r="A10" t="s">
        <v>39</v>
      </c>
      <c r="B10">
        <v>0</v>
      </c>
      <c r="C10">
        <v>3</v>
      </c>
      <c r="D10">
        <v>2</v>
      </c>
      <c r="E10">
        <v>2</v>
      </c>
    </row>
    <row r="11" spans="1:12" x14ac:dyDescent="0.25">
      <c r="A11" t="s">
        <v>40</v>
      </c>
      <c r="B11">
        <v>0</v>
      </c>
      <c r="C11">
        <v>3</v>
      </c>
      <c r="D11">
        <v>2</v>
      </c>
      <c r="E11">
        <v>2</v>
      </c>
    </row>
    <row r="12" spans="1:12" x14ac:dyDescent="0.25">
      <c r="A12" t="s">
        <v>41</v>
      </c>
      <c r="B12">
        <v>0</v>
      </c>
      <c r="C12">
        <v>0</v>
      </c>
      <c r="D12">
        <v>0</v>
      </c>
      <c r="E12">
        <v>0</v>
      </c>
    </row>
    <row r="13" spans="1:12" x14ac:dyDescent="0.25">
      <c r="A13" t="s">
        <v>42</v>
      </c>
      <c r="B13">
        <v>0</v>
      </c>
      <c r="C13">
        <v>1</v>
      </c>
      <c r="D13">
        <v>3</v>
      </c>
      <c r="E13">
        <v>3</v>
      </c>
    </row>
    <row r="14" spans="1:12" x14ac:dyDescent="0.25">
      <c r="A14" t="s">
        <v>43</v>
      </c>
      <c r="B14">
        <v>0</v>
      </c>
      <c r="C14">
        <v>3</v>
      </c>
      <c r="D14">
        <v>1</v>
      </c>
      <c r="E14">
        <v>0</v>
      </c>
    </row>
    <row r="15" spans="1:12" x14ac:dyDescent="0.25">
      <c r="A15" t="s">
        <v>44</v>
      </c>
      <c r="B15">
        <v>0</v>
      </c>
      <c r="C15">
        <v>2</v>
      </c>
      <c r="D15">
        <v>3</v>
      </c>
      <c r="E15">
        <v>3</v>
      </c>
    </row>
    <row r="16" spans="1:12" x14ac:dyDescent="0.25">
      <c r="A16" t="s">
        <v>45</v>
      </c>
      <c r="B16">
        <v>0</v>
      </c>
      <c r="C16">
        <v>0</v>
      </c>
      <c r="D16">
        <v>0</v>
      </c>
      <c r="E16">
        <v>0</v>
      </c>
    </row>
    <row r="17" spans="1:5" x14ac:dyDescent="0.25">
      <c r="A17" t="s">
        <v>46</v>
      </c>
      <c r="B17">
        <v>0</v>
      </c>
      <c r="C17">
        <v>3</v>
      </c>
      <c r="D17">
        <v>2</v>
      </c>
      <c r="E17">
        <v>2</v>
      </c>
    </row>
    <row r="18" spans="1:5" x14ac:dyDescent="0.25">
      <c r="A18" t="s">
        <v>47</v>
      </c>
      <c r="B18">
        <v>0</v>
      </c>
      <c r="C18">
        <v>1</v>
      </c>
      <c r="D18">
        <v>3</v>
      </c>
      <c r="E18">
        <v>3</v>
      </c>
    </row>
    <row r="19" spans="1:5" x14ac:dyDescent="0.25">
      <c r="A19" t="s">
        <v>48</v>
      </c>
      <c r="B19">
        <v>0</v>
      </c>
      <c r="C19">
        <v>2</v>
      </c>
      <c r="D19">
        <v>3</v>
      </c>
      <c r="E19">
        <v>3</v>
      </c>
    </row>
    <row r="20" spans="1:5" x14ac:dyDescent="0.25">
      <c r="A20" t="s">
        <v>49</v>
      </c>
      <c r="B20" t="s">
        <v>57</v>
      </c>
    </row>
    <row r="21" spans="1:5" x14ac:dyDescent="0.25">
      <c r="A21" t="s">
        <v>50</v>
      </c>
      <c r="B21" t="s">
        <v>57</v>
      </c>
    </row>
    <row r="22" spans="1:5" x14ac:dyDescent="0.25">
      <c r="A22" t="s">
        <v>51</v>
      </c>
      <c r="B22">
        <v>0</v>
      </c>
      <c r="C22">
        <v>1</v>
      </c>
      <c r="D22">
        <v>2</v>
      </c>
      <c r="E22">
        <v>2</v>
      </c>
    </row>
    <row r="23" spans="1:5" x14ac:dyDescent="0.25">
      <c r="A23" t="s">
        <v>52</v>
      </c>
      <c r="B23">
        <v>0</v>
      </c>
      <c r="C23">
        <v>1</v>
      </c>
      <c r="D23">
        <v>3</v>
      </c>
      <c r="E23">
        <v>3</v>
      </c>
    </row>
    <row r="24" spans="1:5" x14ac:dyDescent="0.25">
      <c r="A24" t="s">
        <v>53</v>
      </c>
      <c r="B24">
        <v>0</v>
      </c>
      <c r="C24">
        <v>0</v>
      </c>
      <c r="D24">
        <v>0</v>
      </c>
      <c r="E24">
        <v>0</v>
      </c>
    </row>
    <row r="25" spans="1:5" x14ac:dyDescent="0.25">
      <c r="A25" t="s">
        <v>54</v>
      </c>
      <c r="B25">
        <v>0</v>
      </c>
      <c r="C25">
        <v>1</v>
      </c>
      <c r="D25">
        <v>2</v>
      </c>
      <c r="E25">
        <v>2</v>
      </c>
    </row>
    <row r="26" spans="1:5" x14ac:dyDescent="0.25">
      <c r="A26" t="s">
        <v>55</v>
      </c>
      <c r="B26">
        <v>0</v>
      </c>
      <c r="C26">
        <v>1</v>
      </c>
      <c r="D26">
        <v>2</v>
      </c>
      <c r="E26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3" sqref="L3:L7"/>
    </sheetView>
  </sheetViews>
  <sheetFormatPr defaultRowHeight="15" x14ac:dyDescent="0.25"/>
  <sheetData>
    <row r="1" spans="1:12" x14ac:dyDescent="0.25">
      <c r="A1" t="s">
        <v>26</v>
      </c>
      <c r="B1" t="s">
        <v>27</v>
      </c>
      <c r="C1" t="s">
        <v>28</v>
      </c>
      <c r="D1" t="s">
        <v>29</v>
      </c>
      <c r="E1" t="s">
        <v>95</v>
      </c>
      <c r="G1" t="s">
        <v>30</v>
      </c>
      <c r="I1" t="s">
        <v>92</v>
      </c>
    </row>
    <row r="2" spans="1:12" x14ac:dyDescent="0.25">
      <c r="A2" t="s">
        <v>31</v>
      </c>
      <c r="B2">
        <v>0</v>
      </c>
      <c r="C2">
        <v>3</v>
      </c>
      <c r="D2">
        <v>2</v>
      </c>
      <c r="E2">
        <v>2</v>
      </c>
      <c r="I2" t="s">
        <v>1</v>
      </c>
      <c r="J2" t="s">
        <v>93</v>
      </c>
      <c r="K2" t="s">
        <v>94</v>
      </c>
      <c r="L2" t="s">
        <v>96</v>
      </c>
    </row>
    <row r="3" spans="1:12" x14ac:dyDescent="0.25">
      <c r="A3" t="s">
        <v>32</v>
      </c>
      <c r="B3">
        <v>0</v>
      </c>
      <c r="C3">
        <v>3</v>
      </c>
      <c r="D3">
        <v>2</v>
      </c>
      <c r="E3">
        <v>2</v>
      </c>
      <c r="I3" t="s">
        <v>5</v>
      </c>
      <c r="J3">
        <f>AVERAGE(C2:C6)</f>
        <v>2.8</v>
      </c>
      <c r="K3">
        <f>AVERAGE(D2:D6)</f>
        <v>2</v>
      </c>
      <c r="L3">
        <f>AVERAGE(E2:E6)</f>
        <v>2</v>
      </c>
    </row>
    <row r="4" spans="1:12" x14ac:dyDescent="0.25">
      <c r="A4" t="s">
        <v>33</v>
      </c>
      <c r="B4">
        <v>0</v>
      </c>
      <c r="C4">
        <v>2</v>
      </c>
      <c r="D4">
        <v>2</v>
      </c>
      <c r="E4">
        <v>2</v>
      </c>
      <c r="I4" t="s">
        <v>6</v>
      </c>
      <c r="J4">
        <f>AVERAGE(C7:C11)</f>
        <v>3</v>
      </c>
      <c r="K4">
        <f>AVERAGE(D7:D11)</f>
        <v>2</v>
      </c>
      <c r="L4">
        <f>AVERAGE(E7:E11)</f>
        <v>2</v>
      </c>
    </row>
    <row r="5" spans="1:12" x14ac:dyDescent="0.25">
      <c r="A5" t="s">
        <v>34</v>
      </c>
      <c r="B5">
        <v>0</v>
      </c>
      <c r="C5">
        <v>3</v>
      </c>
      <c r="D5">
        <v>2</v>
      </c>
      <c r="E5">
        <v>2</v>
      </c>
      <c r="I5" t="s">
        <v>7</v>
      </c>
      <c r="J5">
        <f>AVERAGE(C12:C16)</f>
        <v>2.4</v>
      </c>
      <c r="K5">
        <f>AVERAGE(D12:D16)</f>
        <v>1.6</v>
      </c>
      <c r="L5">
        <f>AVERAGE(E12:E16)</f>
        <v>1.6</v>
      </c>
    </row>
    <row r="6" spans="1:12" x14ac:dyDescent="0.25">
      <c r="A6" t="s">
        <v>35</v>
      </c>
      <c r="B6">
        <v>0</v>
      </c>
      <c r="C6">
        <v>3</v>
      </c>
      <c r="D6">
        <v>2</v>
      </c>
      <c r="E6">
        <v>2</v>
      </c>
      <c r="I6" t="s">
        <v>8</v>
      </c>
      <c r="J6">
        <f>AVERAGE(C17:C21)</f>
        <v>3</v>
      </c>
      <c r="K6">
        <f>AVERAGE(D17:D21)</f>
        <v>2</v>
      </c>
      <c r="L6">
        <f>AVERAGE(E17:E21)</f>
        <v>2</v>
      </c>
    </row>
    <row r="7" spans="1:12" x14ac:dyDescent="0.25">
      <c r="A7" t="s">
        <v>36</v>
      </c>
      <c r="B7">
        <v>0</v>
      </c>
      <c r="C7">
        <v>3</v>
      </c>
      <c r="D7">
        <v>2</v>
      </c>
      <c r="E7">
        <v>2</v>
      </c>
      <c r="I7" t="s">
        <v>9</v>
      </c>
      <c r="J7">
        <f>AVERAGE(C22:C26)</f>
        <v>2.75</v>
      </c>
      <c r="K7">
        <f>AVERAGE(D22:D26)</f>
        <v>2</v>
      </c>
      <c r="L7">
        <f>AVERAGE(E22:E26)</f>
        <v>2</v>
      </c>
    </row>
    <row r="8" spans="1:12" x14ac:dyDescent="0.25">
      <c r="A8" t="s">
        <v>37</v>
      </c>
      <c r="B8">
        <v>0</v>
      </c>
      <c r="C8">
        <v>3</v>
      </c>
      <c r="D8">
        <v>2</v>
      </c>
      <c r="E8">
        <v>2</v>
      </c>
    </row>
    <row r="9" spans="1:12" x14ac:dyDescent="0.25">
      <c r="A9" t="s">
        <v>38</v>
      </c>
      <c r="B9">
        <v>0</v>
      </c>
      <c r="C9">
        <v>3</v>
      </c>
      <c r="D9">
        <v>2</v>
      </c>
      <c r="E9">
        <v>2</v>
      </c>
    </row>
    <row r="10" spans="1:12" x14ac:dyDescent="0.25">
      <c r="A10" t="s">
        <v>39</v>
      </c>
      <c r="B10">
        <v>0</v>
      </c>
      <c r="C10">
        <v>3</v>
      </c>
      <c r="D10">
        <v>2</v>
      </c>
      <c r="E10">
        <v>2</v>
      </c>
    </row>
    <row r="11" spans="1:12" x14ac:dyDescent="0.25">
      <c r="A11" t="s">
        <v>40</v>
      </c>
      <c r="B11">
        <v>0</v>
      </c>
      <c r="C11">
        <v>3</v>
      </c>
      <c r="D11">
        <v>2</v>
      </c>
      <c r="E11">
        <v>2</v>
      </c>
    </row>
    <row r="12" spans="1:12" x14ac:dyDescent="0.25">
      <c r="A12" t="s">
        <v>41</v>
      </c>
      <c r="B12">
        <v>0</v>
      </c>
      <c r="C12">
        <v>3</v>
      </c>
      <c r="D12">
        <v>2</v>
      </c>
      <c r="E12">
        <v>2</v>
      </c>
    </row>
    <row r="13" spans="1:12" x14ac:dyDescent="0.25">
      <c r="A13" t="s">
        <v>42</v>
      </c>
      <c r="B13">
        <v>0</v>
      </c>
      <c r="C13">
        <v>3</v>
      </c>
      <c r="D13">
        <v>2</v>
      </c>
      <c r="E13">
        <v>2</v>
      </c>
    </row>
    <row r="14" spans="1:12" x14ac:dyDescent="0.25">
      <c r="A14" t="s">
        <v>43</v>
      </c>
      <c r="B14">
        <v>0</v>
      </c>
      <c r="C14">
        <v>0</v>
      </c>
      <c r="D14">
        <v>0</v>
      </c>
      <c r="E14">
        <v>0</v>
      </c>
    </row>
    <row r="15" spans="1:12" x14ac:dyDescent="0.25">
      <c r="A15" t="s">
        <v>44</v>
      </c>
      <c r="B15">
        <v>0</v>
      </c>
      <c r="C15">
        <v>3</v>
      </c>
      <c r="D15">
        <v>2</v>
      </c>
      <c r="E15">
        <v>2</v>
      </c>
    </row>
    <row r="16" spans="1:12" x14ac:dyDescent="0.25">
      <c r="A16" t="s">
        <v>45</v>
      </c>
      <c r="B16">
        <v>0</v>
      </c>
      <c r="C16">
        <v>3</v>
      </c>
      <c r="D16">
        <v>2</v>
      </c>
      <c r="E16">
        <v>2</v>
      </c>
    </row>
    <row r="17" spans="1:5" x14ac:dyDescent="0.25">
      <c r="A17" t="s">
        <v>46</v>
      </c>
      <c r="B17">
        <v>0</v>
      </c>
      <c r="C17">
        <v>3</v>
      </c>
      <c r="D17">
        <v>2</v>
      </c>
      <c r="E17">
        <v>2</v>
      </c>
    </row>
    <row r="18" spans="1:5" x14ac:dyDescent="0.25">
      <c r="A18" t="s">
        <v>47</v>
      </c>
      <c r="B18">
        <v>0</v>
      </c>
      <c r="C18">
        <v>3</v>
      </c>
      <c r="D18">
        <v>2</v>
      </c>
      <c r="E18">
        <v>2</v>
      </c>
    </row>
    <row r="19" spans="1:5" x14ac:dyDescent="0.25">
      <c r="A19" t="s">
        <v>48</v>
      </c>
      <c r="B19">
        <v>0</v>
      </c>
      <c r="C19">
        <v>3</v>
      </c>
      <c r="D19">
        <v>2</v>
      </c>
      <c r="E19">
        <v>2</v>
      </c>
    </row>
    <row r="20" spans="1:5" x14ac:dyDescent="0.25">
      <c r="A20" t="s">
        <v>49</v>
      </c>
      <c r="B20">
        <v>0</v>
      </c>
      <c r="C20">
        <v>3</v>
      </c>
      <c r="D20">
        <v>2</v>
      </c>
      <c r="E20">
        <v>2</v>
      </c>
    </row>
    <row r="21" spans="1:5" x14ac:dyDescent="0.25">
      <c r="A21" t="s">
        <v>50</v>
      </c>
      <c r="B21">
        <v>0</v>
      </c>
      <c r="C21">
        <v>3</v>
      </c>
      <c r="D21">
        <v>2</v>
      </c>
      <c r="E21">
        <v>2</v>
      </c>
    </row>
    <row r="22" spans="1:5" x14ac:dyDescent="0.25">
      <c r="A22" t="s">
        <v>51</v>
      </c>
      <c r="B22">
        <v>0</v>
      </c>
      <c r="C22">
        <v>2</v>
      </c>
      <c r="D22">
        <v>2</v>
      </c>
      <c r="E22">
        <v>2</v>
      </c>
    </row>
    <row r="23" spans="1:5" x14ac:dyDescent="0.25">
      <c r="A23" t="s">
        <v>52</v>
      </c>
      <c r="B23">
        <v>0</v>
      </c>
      <c r="C23">
        <v>3</v>
      </c>
      <c r="D23">
        <v>2</v>
      </c>
      <c r="E23">
        <v>2</v>
      </c>
    </row>
    <row r="24" spans="1:5" x14ac:dyDescent="0.25">
      <c r="A24" t="s">
        <v>53</v>
      </c>
      <c r="B24">
        <v>0</v>
      </c>
      <c r="C24">
        <v>3</v>
      </c>
      <c r="D24">
        <v>2</v>
      </c>
      <c r="E24">
        <v>2</v>
      </c>
    </row>
    <row r="25" spans="1:5" x14ac:dyDescent="0.25">
      <c r="A25" t="s">
        <v>54</v>
      </c>
      <c r="B25">
        <v>0</v>
      </c>
      <c r="C25">
        <v>3</v>
      </c>
      <c r="D25">
        <v>2</v>
      </c>
      <c r="E25">
        <v>2</v>
      </c>
    </row>
    <row r="26" spans="1:5" x14ac:dyDescent="0.25">
      <c r="A26" t="s">
        <v>55</v>
      </c>
      <c r="B26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7" workbookViewId="0">
      <selection activeCell="F20" sqref="F20"/>
    </sheetView>
  </sheetViews>
  <sheetFormatPr defaultRowHeight="15" x14ac:dyDescent="0.25"/>
  <sheetData>
    <row r="1" spans="1:14" x14ac:dyDescent="0.25">
      <c r="B1" t="s">
        <v>126</v>
      </c>
      <c r="H1" t="s">
        <v>60</v>
      </c>
    </row>
    <row r="2" spans="1:14" x14ac:dyDescent="0.25">
      <c r="B2" s="1">
        <v>0</v>
      </c>
      <c r="C2" s="2">
        <v>1.4999999999999999E-2</v>
      </c>
      <c r="D2" s="1">
        <v>0.03</v>
      </c>
      <c r="E2" s="1">
        <v>0.1</v>
      </c>
    </row>
    <row r="3" spans="1:14" ht="15.75" thickBot="1" x14ac:dyDescent="0.3">
      <c r="B3">
        <v>2.8</v>
      </c>
      <c r="C3">
        <v>2.4</v>
      </c>
      <c r="D3">
        <v>1.8</v>
      </c>
      <c r="E3">
        <v>2.8</v>
      </c>
      <c r="H3" t="s">
        <v>61</v>
      </c>
    </row>
    <row r="4" spans="1:14" x14ac:dyDescent="0.25">
      <c r="B4">
        <v>2.4</v>
      </c>
      <c r="C4">
        <v>2</v>
      </c>
      <c r="D4">
        <v>1.6</v>
      </c>
      <c r="E4">
        <v>3</v>
      </c>
      <c r="H4" s="5" t="s">
        <v>62</v>
      </c>
      <c r="I4" s="5" t="s">
        <v>63</v>
      </c>
      <c r="J4" s="5" t="s">
        <v>64</v>
      </c>
      <c r="K4" s="5" t="s">
        <v>65</v>
      </c>
      <c r="L4" s="5" t="s">
        <v>66</v>
      </c>
    </row>
    <row r="5" spans="1:14" x14ac:dyDescent="0.25">
      <c r="B5">
        <v>1.8</v>
      </c>
      <c r="C5">
        <v>1.8</v>
      </c>
      <c r="D5">
        <v>1.2</v>
      </c>
      <c r="E5">
        <v>2.4</v>
      </c>
      <c r="H5" s="3">
        <v>0</v>
      </c>
      <c r="I5" s="3">
        <v>5</v>
      </c>
      <c r="J5" s="3">
        <v>11.999999999999998</v>
      </c>
      <c r="K5" s="3">
        <v>2.3999999999999995</v>
      </c>
      <c r="L5" s="3">
        <v>0.14000000000000146</v>
      </c>
    </row>
    <row r="6" spans="1:14" x14ac:dyDescent="0.25">
      <c r="B6">
        <v>2.4</v>
      </c>
      <c r="C6">
        <v>2.4</v>
      </c>
      <c r="D6">
        <v>2</v>
      </c>
      <c r="E6">
        <v>3</v>
      </c>
      <c r="H6" s="3">
        <v>1.4999999999999999E-2</v>
      </c>
      <c r="I6" s="3">
        <v>5</v>
      </c>
      <c r="J6" s="3">
        <v>11.2</v>
      </c>
      <c r="K6" s="3">
        <v>2.2399999999999998</v>
      </c>
      <c r="L6" s="3">
        <v>0.10800000000000054</v>
      </c>
    </row>
    <row r="7" spans="1:14" x14ac:dyDescent="0.25">
      <c r="B7">
        <v>2.6</v>
      </c>
      <c r="C7">
        <v>2.6</v>
      </c>
      <c r="D7">
        <v>0.8</v>
      </c>
      <c r="E7">
        <v>2.75</v>
      </c>
      <c r="H7" s="3">
        <v>0.03</v>
      </c>
      <c r="I7" s="3">
        <v>5</v>
      </c>
      <c r="J7" s="3">
        <v>7.4</v>
      </c>
      <c r="K7" s="3">
        <v>1.48</v>
      </c>
      <c r="L7" s="3">
        <v>0.23199999999999976</v>
      </c>
    </row>
    <row r="8" spans="1:14" ht="15.75" thickBot="1" x14ac:dyDescent="0.3">
      <c r="A8" t="s">
        <v>125</v>
      </c>
      <c r="B8">
        <f>AVERAGE(B3:B7)</f>
        <v>2.3999999999999995</v>
      </c>
      <c r="C8">
        <f t="shared" ref="C8:E8" si="0">AVERAGE(C3:C7)</f>
        <v>2.2399999999999998</v>
      </c>
      <c r="D8">
        <f t="shared" si="0"/>
        <v>1.48</v>
      </c>
      <c r="E8">
        <f t="shared" si="0"/>
        <v>2.79</v>
      </c>
      <c r="H8" s="4">
        <v>0.1</v>
      </c>
      <c r="I8" s="4">
        <v>5</v>
      </c>
      <c r="J8" s="4">
        <v>13.95</v>
      </c>
      <c r="K8" s="4">
        <v>2.79</v>
      </c>
      <c r="L8" s="4">
        <v>6.0500000000000012E-2</v>
      </c>
    </row>
    <row r="11" spans="1:14" ht="15.75" thickBot="1" x14ac:dyDescent="0.3">
      <c r="H11" t="s">
        <v>67</v>
      </c>
    </row>
    <row r="12" spans="1:14" x14ac:dyDescent="0.25">
      <c r="H12" s="5" t="s">
        <v>68</v>
      </c>
      <c r="I12" s="5" t="s">
        <v>69</v>
      </c>
      <c r="J12" s="5" t="s">
        <v>70</v>
      </c>
      <c r="K12" s="5" t="s">
        <v>71</v>
      </c>
      <c r="L12" s="5" t="s">
        <v>72</v>
      </c>
      <c r="M12" s="5" t="s">
        <v>73</v>
      </c>
      <c r="N12" s="5" t="s">
        <v>74</v>
      </c>
    </row>
    <row r="13" spans="1:14" x14ac:dyDescent="0.25">
      <c r="H13" s="3" t="s">
        <v>75</v>
      </c>
      <c r="I13" s="3">
        <v>4.5253750000000004</v>
      </c>
      <c r="J13" s="3">
        <v>3</v>
      </c>
      <c r="K13" s="3">
        <v>1.5084583333333335</v>
      </c>
      <c r="L13" s="3">
        <v>11.163428923835955</v>
      </c>
      <c r="M13" s="10">
        <v>3.3625697618801947E-4</v>
      </c>
      <c r="N13" s="3">
        <v>3.2388715174535854</v>
      </c>
    </row>
    <row r="14" spans="1:14" x14ac:dyDescent="0.25">
      <c r="H14" s="3" t="s">
        <v>76</v>
      </c>
      <c r="I14" s="3">
        <v>2.1619999999999999</v>
      </c>
      <c r="J14" s="3">
        <v>16</v>
      </c>
      <c r="K14" s="3">
        <v>0.135125</v>
      </c>
      <c r="L14" s="3"/>
      <c r="M14" s="3"/>
      <c r="N14" s="3"/>
    </row>
    <row r="15" spans="1:14" x14ac:dyDescent="0.25">
      <c r="H15" s="3"/>
      <c r="I15" s="3"/>
      <c r="J15" s="3"/>
      <c r="K15" s="3"/>
      <c r="L15" s="3"/>
      <c r="M15" s="3"/>
      <c r="N15" s="3"/>
    </row>
    <row r="16" spans="1:14" ht="15.75" thickBot="1" x14ac:dyDescent="0.3">
      <c r="H16" s="4" t="s">
        <v>77</v>
      </c>
      <c r="I16" s="4">
        <v>6.6873750000000003</v>
      </c>
      <c r="J16" s="4">
        <v>19</v>
      </c>
      <c r="K16" s="4"/>
      <c r="L16" s="4"/>
      <c r="M16" s="4"/>
      <c r="N16" s="4"/>
    </row>
    <row r="20" spans="8:16" x14ac:dyDescent="0.25">
      <c r="H20" t="s">
        <v>127</v>
      </c>
      <c r="L20" t="s">
        <v>133</v>
      </c>
    </row>
    <row r="21" spans="8:16" x14ac:dyDescent="0.25">
      <c r="H21" t="s">
        <v>128</v>
      </c>
      <c r="I21">
        <v>16</v>
      </c>
      <c r="M21" s="1">
        <v>0</v>
      </c>
      <c r="N21" s="2">
        <v>1.4999999999999999E-2</v>
      </c>
      <c r="O21" s="1">
        <v>0.03</v>
      </c>
      <c r="P21" s="1">
        <v>0.1</v>
      </c>
    </row>
    <row r="22" spans="8:16" x14ac:dyDescent="0.25">
      <c r="H22" t="s">
        <v>129</v>
      </c>
      <c r="I22">
        <v>4</v>
      </c>
      <c r="L22" s="1">
        <v>0</v>
      </c>
      <c r="M22" t="s">
        <v>87</v>
      </c>
    </row>
    <row r="23" spans="8:16" x14ac:dyDescent="0.25">
      <c r="H23" t="s">
        <v>81</v>
      </c>
      <c r="I23">
        <v>4.33</v>
      </c>
      <c r="L23" s="2">
        <v>1.4999999999999999E-2</v>
      </c>
      <c r="M23">
        <f>ABS(B8-C8)</f>
        <v>0.1599999999999997</v>
      </c>
      <c r="N23" t="s">
        <v>87</v>
      </c>
    </row>
    <row r="24" spans="8:16" x14ac:dyDescent="0.25">
      <c r="H24" t="s">
        <v>130</v>
      </c>
      <c r="I24">
        <v>5</v>
      </c>
      <c r="L24" s="1">
        <v>0.03</v>
      </c>
      <c r="M24" s="9">
        <f>ABS(B8-D8)</f>
        <v>0.91999999999999948</v>
      </c>
      <c r="N24" s="9">
        <f>ABS(C8-D8)</f>
        <v>0.75999999999999979</v>
      </c>
      <c r="O24" t="s">
        <v>87</v>
      </c>
    </row>
    <row r="25" spans="8:16" x14ac:dyDescent="0.25">
      <c r="H25" t="s">
        <v>131</v>
      </c>
      <c r="I25">
        <f>SQRT(K14/I24)</f>
        <v>0.16439282222773596</v>
      </c>
      <c r="L25" s="1">
        <v>0.1</v>
      </c>
      <c r="M25">
        <f>ABS(B8-E8)</f>
        <v>0.39000000000000057</v>
      </c>
      <c r="N25" s="15">
        <f>ABS(C8-E8)</f>
        <v>0.55000000000000027</v>
      </c>
      <c r="O25" s="9">
        <f>(ABS(D8-E8))</f>
        <v>1.31</v>
      </c>
      <c r="P25" t="s">
        <v>87</v>
      </c>
    </row>
    <row r="26" spans="8:16" x14ac:dyDescent="0.25">
      <c r="H26" t="s">
        <v>132</v>
      </c>
      <c r="I26">
        <f>(I23*I25)</f>
        <v>0.71182092024609678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J22" sqref="J22"/>
    </sheetView>
  </sheetViews>
  <sheetFormatPr defaultRowHeight="15" x14ac:dyDescent="0.25"/>
  <sheetData>
    <row r="1" spans="1:14" x14ac:dyDescent="0.25">
      <c r="B1" t="s">
        <v>124</v>
      </c>
      <c r="H1" t="s">
        <v>60</v>
      </c>
    </row>
    <row r="2" spans="1:14" x14ac:dyDescent="0.25">
      <c r="B2" s="1">
        <v>0</v>
      </c>
      <c r="C2" s="2">
        <v>1.4999999999999999E-2</v>
      </c>
      <c r="D2" s="1">
        <v>0.03</v>
      </c>
      <c r="E2" s="1">
        <v>0.1</v>
      </c>
    </row>
    <row r="3" spans="1:14" ht="15.75" thickBot="1" x14ac:dyDescent="0.3">
      <c r="B3">
        <v>1.6</v>
      </c>
      <c r="C3">
        <v>1.6</v>
      </c>
      <c r="D3">
        <v>1.8</v>
      </c>
      <c r="E3">
        <v>2</v>
      </c>
      <c r="H3" t="s">
        <v>61</v>
      </c>
    </row>
    <row r="4" spans="1:14" x14ac:dyDescent="0.25">
      <c r="B4">
        <v>2.2000000000000002</v>
      </c>
      <c r="C4">
        <v>2.2000000000000002</v>
      </c>
      <c r="D4">
        <v>1.2</v>
      </c>
      <c r="E4">
        <v>2</v>
      </c>
      <c r="H4" s="5" t="s">
        <v>62</v>
      </c>
      <c r="I4" s="5" t="s">
        <v>63</v>
      </c>
      <c r="J4" s="5" t="s">
        <v>64</v>
      </c>
      <c r="K4" s="5" t="s">
        <v>65</v>
      </c>
      <c r="L4" s="5" t="s">
        <v>66</v>
      </c>
    </row>
    <row r="5" spans="1:14" x14ac:dyDescent="0.25">
      <c r="B5">
        <v>2</v>
      </c>
      <c r="C5">
        <v>2.2000000000000002</v>
      </c>
      <c r="D5">
        <v>1.2</v>
      </c>
      <c r="E5">
        <v>1.6</v>
      </c>
      <c r="H5" s="3">
        <v>0</v>
      </c>
      <c r="I5" s="3">
        <v>5</v>
      </c>
      <c r="J5" s="3">
        <v>9.8000000000000007</v>
      </c>
      <c r="K5" s="3">
        <v>1.9600000000000002</v>
      </c>
      <c r="L5" s="3">
        <v>0.12799999999999923</v>
      </c>
    </row>
    <row r="6" spans="1:14" x14ac:dyDescent="0.25">
      <c r="B6">
        <v>1.6</v>
      </c>
      <c r="C6">
        <v>1.6</v>
      </c>
      <c r="D6">
        <v>2.6666666666666665</v>
      </c>
      <c r="E6">
        <v>2</v>
      </c>
      <c r="H6" s="3">
        <v>1.4999999999999999E-2</v>
      </c>
      <c r="I6" s="3">
        <v>5</v>
      </c>
      <c r="J6" s="3">
        <v>9.8000000000000007</v>
      </c>
      <c r="K6" s="3">
        <v>1.9600000000000002</v>
      </c>
      <c r="L6" s="3">
        <v>0.10799999999999965</v>
      </c>
    </row>
    <row r="7" spans="1:14" x14ac:dyDescent="0.25">
      <c r="B7">
        <v>2.4</v>
      </c>
      <c r="C7">
        <v>2.2000000000000002</v>
      </c>
      <c r="D7">
        <v>1.8</v>
      </c>
      <c r="E7">
        <v>2</v>
      </c>
      <c r="H7" s="3">
        <v>0.03</v>
      </c>
      <c r="I7" s="3">
        <v>5</v>
      </c>
      <c r="J7" s="3">
        <v>8.6666666666666679</v>
      </c>
      <c r="K7" s="3">
        <v>1.7333333333333336</v>
      </c>
      <c r="L7" s="3">
        <v>0.36222222222222111</v>
      </c>
    </row>
    <row r="8" spans="1:14" ht="15.75" thickBot="1" x14ac:dyDescent="0.3">
      <c r="A8" t="s">
        <v>91</v>
      </c>
      <c r="B8">
        <f>AVERAGE(B3:B7)</f>
        <v>1.9600000000000002</v>
      </c>
      <c r="C8">
        <f t="shared" ref="C8:E8" si="0">AVERAGE(C3:C7)</f>
        <v>1.9600000000000002</v>
      </c>
      <c r="D8">
        <f t="shared" si="0"/>
        <v>1.7333333333333336</v>
      </c>
      <c r="E8">
        <f t="shared" si="0"/>
        <v>1.92</v>
      </c>
      <c r="H8" s="4">
        <v>0.1</v>
      </c>
      <c r="I8" s="4">
        <v>5</v>
      </c>
      <c r="J8" s="4">
        <v>9.6</v>
      </c>
      <c r="K8" s="4">
        <v>1.92</v>
      </c>
      <c r="L8" s="4">
        <v>3.1999999999999987E-2</v>
      </c>
    </row>
    <row r="11" spans="1:14" ht="15.75" thickBot="1" x14ac:dyDescent="0.3">
      <c r="H11" t="s">
        <v>67</v>
      </c>
    </row>
    <row r="12" spans="1:14" x14ac:dyDescent="0.25">
      <c r="H12" s="5" t="s">
        <v>68</v>
      </c>
      <c r="I12" s="5" t="s">
        <v>69</v>
      </c>
      <c r="J12" s="5" t="s">
        <v>70</v>
      </c>
      <c r="K12" s="5" t="s">
        <v>71</v>
      </c>
      <c r="L12" s="5" t="s">
        <v>72</v>
      </c>
      <c r="M12" s="5" t="s">
        <v>73</v>
      </c>
      <c r="N12" s="5" t="s">
        <v>74</v>
      </c>
    </row>
    <row r="13" spans="1:14" x14ac:dyDescent="0.25">
      <c r="H13" s="3" t="s">
        <v>75</v>
      </c>
      <c r="I13" s="3">
        <v>0.17599999999999971</v>
      </c>
      <c r="J13" s="3">
        <v>3</v>
      </c>
      <c r="K13" s="3">
        <v>5.8666666666666568E-2</v>
      </c>
      <c r="L13" s="3">
        <v>0.37235543018335621</v>
      </c>
      <c r="M13" s="10">
        <v>0.77405771052982697</v>
      </c>
      <c r="N13" s="3">
        <v>3.2388715174535854</v>
      </c>
    </row>
    <row r="14" spans="1:14" x14ac:dyDescent="0.25">
      <c r="H14" s="3" t="s">
        <v>76</v>
      </c>
      <c r="I14" s="3">
        <v>2.520888888888889</v>
      </c>
      <c r="J14" s="3">
        <v>16</v>
      </c>
      <c r="K14" s="3">
        <v>0.15755555555555556</v>
      </c>
      <c r="L14" s="3"/>
      <c r="M14" s="3"/>
      <c r="N14" s="3"/>
    </row>
    <row r="15" spans="1:14" x14ac:dyDescent="0.25">
      <c r="H15" s="3"/>
      <c r="I15" s="3"/>
      <c r="J15" s="3"/>
      <c r="K15" s="3"/>
      <c r="L15" s="3"/>
      <c r="M15" s="3"/>
      <c r="N15" s="3"/>
    </row>
    <row r="16" spans="1:14" ht="15.75" thickBot="1" x14ac:dyDescent="0.3">
      <c r="H16" s="4" t="s">
        <v>77</v>
      </c>
      <c r="I16" s="4">
        <v>2.6968888888888887</v>
      </c>
      <c r="J16" s="4">
        <v>19</v>
      </c>
      <c r="K16" s="4"/>
      <c r="L16" s="4"/>
      <c r="M16" s="4"/>
      <c r="N16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opLeftCell="A85" workbookViewId="0">
      <selection activeCell="J102" sqref="J102"/>
    </sheetView>
  </sheetViews>
  <sheetFormatPr defaultRowHeight="15" x14ac:dyDescent="0.25"/>
  <sheetData>
    <row r="1" spans="1:14" x14ac:dyDescent="0.25">
      <c r="A1" t="s">
        <v>58</v>
      </c>
    </row>
    <row r="2" spans="1:14" x14ac:dyDescent="0.25">
      <c r="A2" t="s">
        <v>59</v>
      </c>
      <c r="B2" s="1">
        <v>0</v>
      </c>
      <c r="C2" s="2">
        <v>1.4999999999999999E-2</v>
      </c>
      <c r="D2" s="1">
        <v>0.03</v>
      </c>
      <c r="E2" s="1">
        <v>0.1</v>
      </c>
      <c r="H2" t="s">
        <v>60</v>
      </c>
    </row>
    <row r="3" spans="1:14" x14ac:dyDescent="0.25">
      <c r="A3">
        <v>1</v>
      </c>
      <c r="B3">
        <v>3</v>
      </c>
      <c r="C3">
        <v>3</v>
      </c>
      <c r="D3">
        <v>1</v>
      </c>
      <c r="E3">
        <v>3</v>
      </c>
    </row>
    <row r="4" spans="1:14" ht="15.75" thickBot="1" x14ac:dyDescent="0.3">
      <c r="A4">
        <v>2</v>
      </c>
      <c r="B4">
        <v>2</v>
      </c>
      <c r="C4">
        <v>1</v>
      </c>
      <c r="D4">
        <v>1</v>
      </c>
      <c r="E4">
        <v>3</v>
      </c>
      <c r="H4" t="s">
        <v>61</v>
      </c>
    </row>
    <row r="5" spans="1:14" x14ac:dyDescent="0.25">
      <c r="A5">
        <v>0</v>
      </c>
      <c r="B5">
        <v>3</v>
      </c>
      <c r="C5">
        <v>3</v>
      </c>
      <c r="D5">
        <v>3</v>
      </c>
      <c r="E5">
        <v>2</v>
      </c>
      <c r="H5" s="5" t="s">
        <v>62</v>
      </c>
      <c r="I5" s="5" t="s">
        <v>63</v>
      </c>
      <c r="J5" s="5" t="s">
        <v>64</v>
      </c>
      <c r="K5" s="5" t="s">
        <v>65</v>
      </c>
      <c r="L5" s="5" t="s">
        <v>66</v>
      </c>
    </row>
    <row r="6" spans="1:14" x14ac:dyDescent="0.25">
      <c r="A6">
        <v>1</v>
      </c>
      <c r="B6">
        <v>3</v>
      </c>
      <c r="C6">
        <v>2</v>
      </c>
      <c r="D6">
        <v>1</v>
      </c>
      <c r="E6">
        <v>3</v>
      </c>
      <c r="H6" s="3" t="s">
        <v>59</v>
      </c>
      <c r="I6" s="3">
        <v>25</v>
      </c>
      <c r="J6" s="3">
        <v>20</v>
      </c>
      <c r="K6" s="3">
        <v>0.8</v>
      </c>
      <c r="L6" s="3">
        <v>0.58333333333333337</v>
      </c>
    </row>
    <row r="7" spans="1:14" x14ac:dyDescent="0.25">
      <c r="A7">
        <v>1</v>
      </c>
      <c r="B7">
        <v>3</v>
      </c>
      <c r="C7">
        <v>3</v>
      </c>
      <c r="D7">
        <v>3</v>
      </c>
      <c r="E7">
        <v>3</v>
      </c>
      <c r="H7" s="3">
        <v>0</v>
      </c>
      <c r="I7" s="3">
        <v>25</v>
      </c>
      <c r="J7" s="3">
        <v>60</v>
      </c>
      <c r="K7" s="3">
        <v>2.4</v>
      </c>
      <c r="L7" s="3">
        <v>0.66666666666666663</v>
      </c>
    </row>
    <row r="8" spans="1:14" x14ac:dyDescent="0.25">
      <c r="A8">
        <v>1</v>
      </c>
      <c r="B8">
        <v>3</v>
      </c>
      <c r="C8">
        <v>2</v>
      </c>
      <c r="D8">
        <v>2</v>
      </c>
      <c r="E8">
        <v>3</v>
      </c>
      <c r="H8" s="3">
        <v>1.4999999999999999E-2</v>
      </c>
      <c r="I8" s="3">
        <v>25</v>
      </c>
      <c r="J8" s="3">
        <v>56</v>
      </c>
      <c r="K8" s="3">
        <v>2.2400000000000002</v>
      </c>
      <c r="L8" s="3">
        <v>0.77333333333333343</v>
      </c>
    </row>
    <row r="9" spans="1:14" x14ac:dyDescent="0.25">
      <c r="A9">
        <v>1</v>
      </c>
      <c r="B9">
        <v>2</v>
      </c>
      <c r="C9">
        <v>2</v>
      </c>
      <c r="D9">
        <v>0</v>
      </c>
      <c r="E9">
        <v>3</v>
      </c>
      <c r="H9" s="3">
        <v>0.03</v>
      </c>
      <c r="I9" s="3">
        <v>23</v>
      </c>
      <c r="J9" s="3">
        <v>33</v>
      </c>
      <c r="K9" s="3">
        <v>1.4347826086956521</v>
      </c>
      <c r="L9" s="3">
        <v>1.2569169960474307</v>
      </c>
    </row>
    <row r="10" spans="1:14" ht="15.75" thickBot="1" x14ac:dyDescent="0.3">
      <c r="A10">
        <v>1</v>
      </c>
      <c r="B10">
        <v>2</v>
      </c>
      <c r="C10">
        <v>2</v>
      </c>
      <c r="D10">
        <v>0</v>
      </c>
      <c r="E10">
        <v>3</v>
      </c>
      <c r="H10" s="4">
        <v>0.1</v>
      </c>
      <c r="I10" s="4">
        <v>24</v>
      </c>
      <c r="J10" s="4">
        <v>67</v>
      </c>
      <c r="K10" s="4">
        <v>2.7916666666666665</v>
      </c>
      <c r="L10" s="4">
        <v>0.43297101449275405</v>
      </c>
    </row>
    <row r="11" spans="1:14" x14ac:dyDescent="0.25">
      <c r="A11">
        <v>3</v>
      </c>
      <c r="B11">
        <v>3</v>
      </c>
      <c r="C11">
        <v>3</v>
      </c>
      <c r="D11">
        <v>3</v>
      </c>
      <c r="E11">
        <v>3</v>
      </c>
    </row>
    <row r="12" spans="1:14" x14ac:dyDescent="0.25">
      <c r="A12">
        <v>1</v>
      </c>
      <c r="B12">
        <v>2</v>
      </c>
      <c r="C12">
        <v>1</v>
      </c>
      <c r="D12">
        <v>3</v>
      </c>
      <c r="E12">
        <v>3</v>
      </c>
    </row>
    <row r="13" spans="1:14" ht="15.75" thickBot="1" x14ac:dyDescent="0.3">
      <c r="A13">
        <v>0</v>
      </c>
      <c r="B13">
        <v>2</v>
      </c>
      <c r="C13">
        <v>2</v>
      </c>
      <c r="D13">
        <v>0</v>
      </c>
      <c r="E13">
        <v>3</v>
      </c>
      <c r="H13" t="s">
        <v>67</v>
      </c>
    </row>
    <row r="14" spans="1:14" x14ac:dyDescent="0.25">
      <c r="A14">
        <v>0</v>
      </c>
      <c r="B14">
        <v>1</v>
      </c>
      <c r="C14">
        <v>1</v>
      </c>
      <c r="D14">
        <v>1</v>
      </c>
      <c r="E14">
        <v>3</v>
      </c>
      <c r="H14" s="5" t="s">
        <v>68</v>
      </c>
      <c r="I14" s="5" t="s">
        <v>69</v>
      </c>
      <c r="J14" s="5" t="s">
        <v>70</v>
      </c>
      <c r="K14" s="5" t="s">
        <v>71</v>
      </c>
      <c r="L14" s="5" t="s">
        <v>72</v>
      </c>
      <c r="M14" s="5" t="s">
        <v>73</v>
      </c>
      <c r="N14" s="5" t="s">
        <v>74</v>
      </c>
    </row>
    <row r="15" spans="1:14" x14ac:dyDescent="0.25">
      <c r="A15">
        <v>1</v>
      </c>
      <c r="B15">
        <v>2</v>
      </c>
      <c r="C15">
        <v>2</v>
      </c>
      <c r="D15">
        <v>3</v>
      </c>
      <c r="E15">
        <v>0</v>
      </c>
      <c r="H15" s="3" t="s">
        <v>75</v>
      </c>
      <c r="I15" s="3">
        <v>63.304902589688652</v>
      </c>
      <c r="J15" s="3">
        <v>4</v>
      </c>
      <c r="K15" s="3">
        <v>15.826225647422163</v>
      </c>
      <c r="L15" s="3">
        <v>21.488424055044074</v>
      </c>
      <c r="M15" s="6">
        <v>2.6143187605145667E-13</v>
      </c>
      <c r="N15" s="3">
        <v>2.4492021081135555</v>
      </c>
    </row>
    <row r="16" spans="1:14" x14ac:dyDescent="0.25">
      <c r="A16">
        <v>1</v>
      </c>
      <c r="B16">
        <v>1</v>
      </c>
      <c r="C16">
        <v>1</v>
      </c>
      <c r="D16">
        <v>2</v>
      </c>
      <c r="E16">
        <v>3</v>
      </c>
      <c r="H16" s="3" t="s">
        <v>76</v>
      </c>
      <c r="I16" s="3">
        <v>86.170507246376815</v>
      </c>
      <c r="J16" s="3">
        <v>117</v>
      </c>
      <c r="K16" s="3">
        <v>0.73650006193484452</v>
      </c>
      <c r="L16" s="3"/>
      <c r="M16" s="3"/>
      <c r="N16" s="3"/>
    </row>
    <row r="17" spans="1:14" x14ac:dyDescent="0.25">
      <c r="A17">
        <v>1</v>
      </c>
      <c r="B17">
        <v>3</v>
      </c>
      <c r="C17">
        <v>3</v>
      </c>
      <c r="D17">
        <v>0</v>
      </c>
      <c r="E17">
        <v>3</v>
      </c>
      <c r="H17" s="3"/>
      <c r="I17" s="3"/>
      <c r="J17" s="3"/>
      <c r="K17" s="3"/>
      <c r="L17" s="3"/>
      <c r="M17" s="3"/>
      <c r="N17" s="3"/>
    </row>
    <row r="18" spans="1:14" ht="15.75" thickBot="1" x14ac:dyDescent="0.3">
      <c r="A18">
        <v>0</v>
      </c>
      <c r="B18">
        <v>3</v>
      </c>
      <c r="C18">
        <v>3</v>
      </c>
      <c r="D18">
        <v>3</v>
      </c>
      <c r="E18">
        <v>3</v>
      </c>
      <c r="H18" s="4" t="s">
        <v>77</v>
      </c>
      <c r="I18" s="4">
        <v>149.47540983606547</v>
      </c>
      <c r="J18" s="4">
        <v>121</v>
      </c>
      <c r="K18" s="4"/>
      <c r="L18" s="4"/>
      <c r="M18" s="4"/>
      <c r="N18" s="4"/>
    </row>
    <row r="19" spans="1:14" x14ac:dyDescent="0.25">
      <c r="A19">
        <v>0</v>
      </c>
      <c r="B19">
        <v>3</v>
      </c>
      <c r="C19">
        <v>3</v>
      </c>
      <c r="D19">
        <v>1</v>
      </c>
      <c r="E19">
        <v>3</v>
      </c>
    </row>
    <row r="20" spans="1:14" x14ac:dyDescent="0.25">
      <c r="A20">
        <v>0</v>
      </c>
      <c r="B20">
        <v>3</v>
      </c>
      <c r="C20">
        <v>3</v>
      </c>
      <c r="D20">
        <v>2</v>
      </c>
      <c r="E20">
        <v>3</v>
      </c>
    </row>
    <row r="21" spans="1:14" x14ac:dyDescent="0.25">
      <c r="A21">
        <v>1</v>
      </c>
      <c r="B21">
        <v>0</v>
      </c>
      <c r="C21">
        <v>0</v>
      </c>
      <c r="D21">
        <v>1</v>
      </c>
      <c r="E21">
        <v>3</v>
      </c>
    </row>
    <row r="22" spans="1:14" x14ac:dyDescent="0.25">
      <c r="A22">
        <v>1</v>
      </c>
      <c r="B22">
        <v>3</v>
      </c>
      <c r="C22">
        <v>3</v>
      </c>
      <c r="D22">
        <v>1</v>
      </c>
      <c r="E22">
        <v>3</v>
      </c>
    </row>
    <row r="23" spans="1:14" x14ac:dyDescent="0.25">
      <c r="A23">
        <v>0</v>
      </c>
      <c r="B23">
        <v>2</v>
      </c>
      <c r="C23">
        <v>2</v>
      </c>
      <c r="D23">
        <v>0</v>
      </c>
      <c r="E23">
        <v>2</v>
      </c>
    </row>
    <row r="24" spans="1:14" x14ac:dyDescent="0.25">
      <c r="A24">
        <v>0</v>
      </c>
      <c r="B24">
        <v>3</v>
      </c>
      <c r="C24">
        <v>3</v>
      </c>
      <c r="D24">
        <v>1</v>
      </c>
      <c r="E24">
        <v>3</v>
      </c>
    </row>
    <row r="25" spans="1:14" x14ac:dyDescent="0.25">
      <c r="A25">
        <v>1</v>
      </c>
      <c r="B25">
        <v>2</v>
      </c>
      <c r="C25">
        <v>2</v>
      </c>
      <c r="D25">
        <v>1</v>
      </c>
      <c r="E25">
        <v>3</v>
      </c>
    </row>
    <row r="26" spans="1:14" x14ac:dyDescent="0.25">
      <c r="A26">
        <v>2</v>
      </c>
      <c r="B26">
        <v>3</v>
      </c>
      <c r="C26">
        <v>3</v>
      </c>
      <c r="E26">
        <v>3</v>
      </c>
    </row>
    <row r="27" spans="1:14" x14ac:dyDescent="0.25">
      <c r="A27">
        <v>0</v>
      </c>
      <c r="B27">
        <v>3</v>
      </c>
      <c r="C27">
        <v>3</v>
      </c>
    </row>
    <row r="30" spans="1:14" x14ac:dyDescent="0.25">
      <c r="B30" t="s">
        <v>78</v>
      </c>
      <c r="H30" t="s">
        <v>60</v>
      </c>
    </row>
    <row r="31" spans="1:14" x14ac:dyDescent="0.25">
      <c r="B31" t="s">
        <v>59</v>
      </c>
      <c r="C31" s="1">
        <v>0</v>
      </c>
      <c r="D31" s="2">
        <v>1.4999999999999999E-2</v>
      </c>
      <c r="E31" s="1">
        <v>0.03</v>
      </c>
      <c r="F31" s="1">
        <v>0.1</v>
      </c>
    </row>
    <row r="32" spans="1:14" ht="15.75" thickBot="1" x14ac:dyDescent="0.3">
      <c r="B32">
        <v>1</v>
      </c>
      <c r="C32">
        <v>3</v>
      </c>
      <c r="D32">
        <v>3</v>
      </c>
      <c r="E32">
        <v>1</v>
      </c>
      <c r="F32">
        <v>3</v>
      </c>
      <c r="H32" t="s">
        <v>61</v>
      </c>
    </row>
    <row r="33" spans="2:14" x14ac:dyDescent="0.25">
      <c r="B33">
        <v>2</v>
      </c>
      <c r="C33">
        <v>2</v>
      </c>
      <c r="D33">
        <v>1</v>
      </c>
      <c r="E33">
        <v>1</v>
      </c>
      <c r="F33">
        <v>3</v>
      </c>
      <c r="H33" s="5" t="s">
        <v>62</v>
      </c>
      <c r="I33" s="5" t="s">
        <v>63</v>
      </c>
      <c r="J33" s="5" t="s">
        <v>64</v>
      </c>
      <c r="K33" s="5" t="s">
        <v>65</v>
      </c>
      <c r="L33" s="5" t="s">
        <v>66</v>
      </c>
    </row>
    <row r="34" spans="2:14" x14ac:dyDescent="0.25">
      <c r="B34">
        <v>0</v>
      </c>
      <c r="C34">
        <v>3</v>
      </c>
      <c r="D34">
        <v>3</v>
      </c>
      <c r="E34">
        <v>3</v>
      </c>
      <c r="F34">
        <v>2</v>
      </c>
      <c r="H34" s="3" t="s">
        <v>59</v>
      </c>
      <c r="I34" s="3">
        <v>25</v>
      </c>
      <c r="J34" s="3">
        <v>20</v>
      </c>
      <c r="K34" s="3">
        <v>0.8</v>
      </c>
      <c r="L34" s="3">
        <v>0.58333333333333337</v>
      </c>
    </row>
    <row r="35" spans="2:14" x14ac:dyDescent="0.25">
      <c r="B35">
        <v>1</v>
      </c>
      <c r="C35">
        <v>3</v>
      </c>
      <c r="D35">
        <v>2</v>
      </c>
      <c r="E35">
        <v>1</v>
      </c>
      <c r="F35">
        <v>3</v>
      </c>
      <c r="H35" s="3">
        <v>0</v>
      </c>
      <c r="I35" s="3">
        <v>25</v>
      </c>
      <c r="J35" s="3">
        <v>60</v>
      </c>
      <c r="K35" s="3">
        <v>2.4</v>
      </c>
      <c r="L35" s="3">
        <v>0.66666666666666663</v>
      </c>
    </row>
    <row r="36" spans="2:14" x14ac:dyDescent="0.25">
      <c r="B36">
        <v>1</v>
      </c>
      <c r="C36">
        <v>3</v>
      </c>
      <c r="D36">
        <v>3</v>
      </c>
      <c r="E36">
        <v>3</v>
      </c>
      <c r="F36">
        <v>3</v>
      </c>
      <c r="H36" s="3">
        <v>1.4999999999999999E-2</v>
      </c>
      <c r="I36" s="3">
        <v>25</v>
      </c>
      <c r="J36" s="3">
        <v>56</v>
      </c>
      <c r="K36" s="3">
        <v>2.2400000000000002</v>
      </c>
      <c r="L36" s="3">
        <v>0.77333333333333343</v>
      </c>
    </row>
    <row r="37" spans="2:14" x14ac:dyDescent="0.25">
      <c r="B37">
        <v>1</v>
      </c>
      <c r="C37">
        <v>3</v>
      </c>
      <c r="D37">
        <v>2</v>
      </c>
      <c r="E37">
        <v>2</v>
      </c>
      <c r="F37">
        <v>3</v>
      </c>
      <c r="H37" s="3">
        <v>0.03</v>
      </c>
      <c r="I37" s="3">
        <v>25</v>
      </c>
      <c r="J37" s="3">
        <v>35</v>
      </c>
      <c r="K37" s="3">
        <v>1.4</v>
      </c>
      <c r="L37" s="3">
        <v>1.1666666666666667</v>
      </c>
    </row>
    <row r="38" spans="2:14" ht="15.75" thickBot="1" x14ac:dyDescent="0.3">
      <c r="B38">
        <v>1</v>
      </c>
      <c r="C38">
        <v>2</v>
      </c>
      <c r="D38">
        <v>2</v>
      </c>
      <c r="E38">
        <v>0</v>
      </c>
      <c r="F38">
        <v>3</v>
      </c>
      <c r="H38" s="4">
        <v>0.1</v>
      </c>
      <c r="I38" s="4">
        <v>25</v>
      </c>
      <c r="J38" s="4">
        <v>70</v>
      </c>
      <c r="K38" s="4">
        <v>2.8</v>
      </c>
      <c r="L38" s="4">
        <v>0.41666666666666669</v>
      </c>
    </row>
    <row r="39" spans="2:14" x14ac:dyDescent="0.25">
      <c r="B39">
        <v>1</v>
      </c>
      <c r="C39">
        <v>2</v>
      </c>
      <c r="D39">
        <v>2</v>
      </c>
      <c r="E39">
        <v>0</v>
      </c>
      <c r="F39">
        <v>3</v>
      </c>
    </row>
    <row r="40" spans="2:14" x14ac:dyDescent="0.25">
      <c r="B40">
        <v>3</v>
      </c>
      <c r="C40">
        <v>3</v>
      </c>
      <c r="D40">
        <v>3</v>
      </c>
      <c r="E40">
        <v>3</v>
      </c>
      <c r="F40">
        <v>3</v>
      </c>
    </row>
    <row r="41" spans="2:14" ht="15.75" thickBot="1" x14ac:dyDescent="0.3">
      <c r="B41">
        <v>1</v>
      </c>
      <c r="C41">
        <v>2</v>
      </c>
      <c r="D41">
        <v>1</v>
      </c>
      <c r="E41">
        <v>3</v>
      </c>
      <c r="F41">
        <v>3</v>
      </c>
      <c r="H41" t="s">
        <v>67</v>
      </c>
    </row>
    <row r="42" spans="2:14" x14ac:dyDescent="0.25">
      <c r="B42">
        <v>0</v>
      </c>
      <c r="C42">
        <v>2</v>
      </c>
      <c r="D42">
        <v>2</v>
      </c>
      <c r="E42">
        <v>0</v>
      </c>
      <c r="F42">
        <v>3</v>
      </c>
      <c r="H42" s="5" t="s">
        <v>68</v>
      </c>
      <c r="I42" s="5" t="s">
        <v>69</v>
      </c>
      <c r="J42" s="5" t="s">
        <v>70</v>
      </c>
      <c r="K42" s="5" t="s">
        <v>71</v>
      </c>
      <c r="L42" s="5" t="s">
        <v>72</v>
      </c>
      <c r="M42" s="5" t="s">
        <v>73</v>
      </c>
      <c r="N42" s="5" t="s">
        <v>74</v>
      </c>
    </row>
    <row r="43" spans="2:14" x14ac:dyDescent="0.25">
      <c r="B43">
        <v>0</v>
      </c>
      <c r="C43">
        <v>1</v>
      </c>
      <c r="D43">
        <v>1</v>
      </c>
      <c r="E43">
        <v>1</v>
      </c>
      <c r="F43">
        <v>3</v>
      </c>
      <c r="H43" s="3" t="s">
        <v>75</v>
      </c>
      <c r="I43" s="3">
        <v>65.792000000000073</v>
      </c>
      <c r="J43" s="3">
        <v>4</v>
      </c>
      <c r="K43" s="3">
        <v>16.448000000000018</v>
      </c>
      <c r="L43" s="3">
        <v>22.802218114602606</v>
      </c>
      <c r="M43" s="6">
        <v>4.989619362336975E-14</v>
      </c>
      <c r="N43" s="3">
        <v>2.4472365114692973</v>
      </c>
    </row>
    <row r="44" spans="2:14" x14ac:dyDescent="0.25">
      <c r="B44">
        <v>1</v>
      </c>
      <c r="C44">
        <v>2</v>
      </c>
      <c r="D44">
        <v>2</v>
      </c>
      <c r="E44">
        <v>3</v>
      </c>
      <c r="F44">
        <v>0</v>
      </c>
      <c r="H44" s="3" t="s">
        <v>76</v>
      </c>
      <c r="I44" s="3">
        <v>86.560000000000016</v>
      </c>
      <c r="J44" s="3">
        <v>120</v>
      </c>
      <c r="K44" s="3">
        <v>0.72133333333333349</v>
      </c>
      <c r="L44" s="3"/>
      <c r="M44" s="3"/>
      <c r="N44" s="3"/>
    </row>
    <row r="45" spans="2:14" x14ac:dyDescent="0.25">
      <c r="B45">
        <v>1</v>
      </c>
      <c r="C45">
        <v>1</v>
      </c>
      <c r="D45">
        <v>1</v>
      </c>
      <c r="E45">
        <v>2</v>
      </c>
      <c r="F45">
        <v>3</v>
      </c>
      <c r="H45" s="3"/>
      <c r="I45" s="3"/>
      <c r="J45" s="3"/>
      <c r="K45" s="3"/>
      <c r="L45" s="3"/>
      <c r="M45" s="3"/>
      <c r="N45" s="3"/>
    </row>
    <row r="46" spans="2:14" ht="15.75" thickBot="1" x14ac:dyDescent="0.3">
      <c r="B46">
        <v>1</v>
      </c>
      <c r="C46">
        <v>3</v>
      </c>
      <c r="D46">
        <v>3</v>
      </c>
      <c r="E46">
        <v>0</v>
      </c>
      <c r="F46">
        <v>3</v>
      </c>
      <c r="H46" s="4" t="s">
        <v>77</v>
      </c>
      <c r="I46" s="4">
        <v>152.35200000000009</v>
      </c>
      <c r="J46" s="4">
        <v>124</v>
      </c>
      <c r="K46" s="4"/>
      <c r="L46" s="4"/>
      <c r="M46" s="4"/>
      <c r="N46" s="4"/>
    </row>
    <row r="47" spans="2:14" x14ac:dyDescent="0.25">
      <c r="B47">
        <v>0</v>
      </c>
      <c r="C47">
        <v>3</v>
      </c>
      <c r="D47">
        <v>3</v>
      </c>
      <c r="E47">
        <v>3</v>
      </c>
      <c r="F47">
        <v>3</v>
      </c>
    </row>
    <row r="48" spans="2:14" x14ac:dyDescent="0.25">
      <c r="B48">
        <v>0</v>
      </c>
      <c r="C48">
        <v>3</v>
      </c>
      <c r="D48">
        <v>3</v>
      </c>
      <c r="E48">
        <v>1</v>
      </c>
      <c r="F48">
        <v>3</v>
      </c>
    </row>
    <row r="49" spans="1:17" x14ac:dyDescent="0.25">
      <c r="B49">
        <v>0</v>
      </c>
      <c r="C49">
        <v>3</v>
      </c>
      <c r="D49">
        <v>3</v>
      </c>
      <c r="E49">
        <v>2</v>
      </c>
      <c r="F49">
        <v>3</v>
      </c>
      <c r="H49" t="s">
        <v>79</v>
      </c>
      <c r="M49" t="s">
        <v>59</v>
      </c>
      <c r="N49" s="1">
        <v>0</v>
      </c>
      <c r="O49" s="2">
        <v>1.4999999999999999E-2</v>
      </c>
      <c r="P49" s="1">
        <v>0.03</v>
      </c>
      <c r="Q49" s="1">
        <v>0.1</v>
      </c>
    </row>
    <row r="50" spans="1:17" x14ac:dyDescent="0.25">
      <c r="B50">
        <v>1</v>
      </c>
      <c r="C50">
        <v>0</v>
      </c>
      <c r="D50">
        <v>0</v>
      </c>
      <c r="E50">
        <v>1</v>
      </c>
      <c r="F50">
        <v>3</v>
      </c>
      <c r="H50">
        <f>SQRT(K44)</f>
        <v>0.8493134482235245</v>
      </c>
      <c r="L50" t="s">
        <v>59</v>
      </c>
      <c r="M50" t="s">
        <v>87</v>
      </c>
    </row>
    <row r="51" spans="1:17" x14ac:dyDescent="0.25">
      <c r="B51">
        <v>1</v>
      </c>
      <c r="C51">
        <v>3</v>
      </c>
      <c r="D51">
        <v>3</v>
      </c>
      <c r="E51">
        <v>1</v>
      </c>
      <c r="F51">
        <v>3</v>
      </c>
      <c r="H51" t="s">
        <v>80</v>
      </c>
      <c r="L51" s="1">
        <v>0</v>
      </c>
      <c r="M51" s="7">
        <f>ABS(B57-C57)</f>
        <v>1.5999999999999999</v>
      </c>
      <c r="N51" t="s">
        <v>87</v>
      </c>
    </row>
    <row r="52" spans="1:17" x14ac:dyDescent="0.25">
      <c r="B52">
        <v>0</v>
      </c>
      <c r="C52">
        <v>2</v>
      </c>
      <c r="D52">
        <v>2</v>
      </c>
      <c r="E52">
        <v>0</v>
      </c>
      <c r="F52">
        <v>2</v>
      </c>
      <c r="H52">
        <v>120</v>
      </c>
      <c r="L52" s="2">
        <v>1.4999999999999999E-2</v>
      </c>
      <c r="M52" s="7">
        <f>ABS(B57-D57)</f>
        <v>1.4400000000000002</v>
      </c>
      <c r="N52" s="8">
        <f>ABS(C57-D57)</f>
        <v>0.1599999999999997</v>
      </c>
      <c r="O52" t="s">
        <v>87</v>
      </c>
    </row>
    <row r="53" spans="1:17" x14ac:dyDescent="0.25">
      <c r="B53">
        <v>0</v>
      </c>
      <c r="C53">
        <v>3</v>
      </c>
      <c r="D53">
        <v>3</v>
      </c>
      <c r="E53">
        <v>1</v>
      </c>
      <c r="F53">
        <v>3</v>
      </c>
      <c r="H53" t="s">
        <v>81</v>
      </c>
      <c r="L53" s="1">
        <v>0.03</v>
      </c>
      <c r="M53">
        <f>ABS(B57-E57)</f>
        <v>0.59999999999999987</v>
      </c>
      <c r="N53" s="9">
        <f>ABS(C57-E57)</f>
        <v>1</v>
      </c>
      <c r="O53" s="9">
        <f>ABS(D57-E57)</f>
        <v>0.8400000000000003</v>
      </c>
      <c r="P53" t="s">
        <v>87</v>
      </c>
    </row>
    <row r="54" spans="1:17" x14ac:dyDescent="0.25">
      <c r="B54">
        <v>1</v>
      </c>
      <c r="C54">
        <v>2</v>
      </c>
      <c r="D54">
        <v>2</v>
      </c>
      <c r="E54">
        <v>1</v>
      </c>
      <c r="F54">
        <v>3</v>
      </c>
      <c r="H54">
        <v>3.92</v>
      </c>
      <c r="L54" s="1">
        <v>0.1</v>
      </c>
      <c r="M54" s="7">
        <f>ABS(B57-F57)</f>
        <v>1.9999999999999998</v>
      </c>
      <c r="N54" s="8">
        <f>ABS(C57-F57)</f>
        <v>0.39999999999999991</v>
      </c>
      <c r="O54" s="8">
        <f>ABS(D57-F57)</f>
        <v>0.55999999999999961</v>
      </c>
      <c r="P54" s="9">
        <f>ABS(E57-F57)</f>
        <v>1.4</v>
      </c>
      <c r="Q54" t="s">
        <v>87</v>
      </c>
    </row>
    <row r="55" spans="1:17" x14ac:dyDescent="0.25">
      <c r="B55">
        <v>2</v>
      </c>
      <c r="C55">
        <v>3</v>
      </c>
      <c r="D55">
        <v>3</v>
      </c>
      <c r="E55">
        <f>MEDIAN(E32:E54)</f>
        <v>1</v>
      </c>
      <c r="F55">
        <v>3</v>
      </c>
      <c r="H55" t="s">
        <v>82</v>
      </c>
    </row>
    <row r="56" spans="1:17" x14ac:dyDescent="0.25">
      <c r="B56">
        <v>0</v>
      </c>
      <c r="C56">
        <v>3</v>
      </c>
      <c r="D56">
        <v>3</v>
      </c>
      <c r="E56">
        <f>MEDIAN(E33:E55)</f>
        <v>1</v>
      </c>
      <c r="F56">
        <f>MEDIAN(F32:F55)</f>
        <v>3</v>
      </c>
      <c r="H56">
        <f>(H50/25)</f>
        <v>3.3972537928940977E-2</v>
      </c>
    </row>
    <row r="57" spans="1:17" x14ac:dyDescent="0.25">
      <c r="A57" t="s">
        <v>85</v>
      </c>
      <c r="B57">
        <f>AVERAGE(B32:B56)</f>
        <v>0.8</v>
      </c>
      <c r="C57">
        <f t="shared" ref="C57:F57" si="0">AVERAGE(C32:C56)</f>
        <v>2.4</v>
      </c>
      <c r="D57">
        <f t="shared" si="0"/>
        <v>2.2400000000000002</v>
      </c>
      <c r="E57">
        <f t="shared" si="0"/>
        <v>1.4</v>
      </c>
      <c r="F57">
        <f t="shared" si="0"/>
        <v>2.8</v>
      </c>
      <c r="H57" t="s">
        <v>83</v>
      </c>
    </row>
    <row r="58" spans="1:17" x14ac:dyDescent="0.25">
      <c r="A58" t="s">
        <v>86</v>
      </c>
      <c r="B58">
        <f>_xlfn.STDEV.P(B32:B56)</f>
        <v>0.74833147735478833</v>
      </c>
      <c r="C58">
        <f t="shared" ref="C58:F58" si="1">_xlfn.STDEV.P(C32:C56)</f>
        <v>0.8</v>
      </c>
      <c r="D58">
        <f t="shared" si="1"/>
        <v>0.86162636914152058</v>
      </c>
      <c r="E58">
        <f t="shared" si="1"/>
        <v>1.0583005244258363</v>
      </c>
      <c r="F58">
        <f t="shared" si="1"/>
        <v>0.63245553203367588</v>
      </c>
      <c r="H58">
        <f>SQRT(H56)</f>
        <v>0.18431640710729194</v>
      </c>
    </row>
    <row r="59" spans="1:17" x14ac:dyDescent="0.25">
      <c r="H59" t="s">
        <v>84</v>
      </c>
    </row>
    <row r="60" spans="1:17" x14ac:dyDescent="0.25">
      <c r="H60" s="7">
        <f>H54*H58</f>
        <v>0.72252031586058441</v>
      </c>
    </row>
    <row r="64" spans="1:17" x14ac:dyDescent="0.25">
      <c r="A64" t="s">
        <v>119</v>
      </c>
    </row>
    <row r="65" spans="2:17" x14ac:dyDescent="0.25">
      <c r="B65" s="1">
        <v>0</v>
      </c>
      <c r="C65" s="2">
        <v>1.4999999999999999E-2</v>
      </c>
      <c r="D65" s="1">
        <v>0.03</v>
      </c>
      <c r="E65" s="1">
        <v>0.1</v>
      </c>
      <c r="H65" t="s">
        <v>60</v>
      </c>
    </row>
    <row r="66" spans="2:17" x14ac:dyDescent="0.25">
      <c r="B66">
        <v>3</v>
      </c>
      <c r="C66">
        <v>3</v>
      </c>
      <c r="D66">
        <v>1</v>
      </c>
      <c r="E66">
        <v>3</v>
      </c>
    </row>
    <row r="67" spans="2:17" ht="15.75" thickBot="1" x14ac:dyDescent="0.3">
      <c r="B67">
        <v>2</v>
      </c>
      <c r="C67">
        <v>1</v>
      </c>
      <c r="D67">
        <v>1</v>
      </c>
      <c r="E67">
        <v>3</v>
      </c>
      <c r="H67" t="s">
        <v>61</v>
      </c>
    </row>
    <row r="68" spans="2:17" x14ac:dyDescent="0.25">
      <c r="B68">
        <v>3</v>
      </c>
      <c r="C68">
        <v>3</v>
      </c>
      <c r="D68">
        <v>3</v>
      </c>
      <c r="E68">
        <v>2</v>
      </c>
      <c r="H68" s="5" t="s">
        <v>62</v>
      </c>
      <c r="I68" s="5" t="s">
        <v>63</v>
      </c>
      <c r="J68" s="5" t="s">
        <v>64</v>
      </c>
      <c r="K68" s="5" t="s">
        <v>65</v>
      </c>
      <c r="L68" s="5" t="s">
        <v>66</v>
      </c>
    </row>
    <row r="69" spans="2:17" x14ac:dyDescent="0.25">
      <c r="B69">
        <v>3</v>
      </c>
      <c r="C69">
        <v>2</v>
      </c>
      <c r="D69">
        <v>1</v>
      </c>
      <c r="E69">
        <v>3</v>
      </c>
      <c r="H69" s="3">
        <v>0</v>
      </c>
      <c r="I69" s="3">
        <v>25</v>
      </c>
      <c r="J69" s="3">
        <v>60</v>
      </c>
      <c r="K69" s="3">
        <v>2.4</v>
      </c>
      <c r="L69" s="3">
        <v>0.66666666666666663</v>
      </c>
    </row>
    <row r="70" spans="2:17" x14ac:dyDescent="0.25">
      <c r="B70">
        <v>3</v>
      </c>
      <c r="C70">
        <v>3</v>
      </c>
      <c r="D70">
        <v>3</v>
      </c>
      <c r="E70">
        <v>3</v>
      </c>
      <c r="H70" s="3">
        <v>1.4999999999999999E-2</v>
      </c>
      <c r="I70" s="3">
        <v>25</v>
      </c>
      <c r="J70" s="3">
        <v>56</v>
      </c>
      <c r="K70" s="3">
        <v>2.2400000000000002</v>
      </c>
      <c r="L70" s="3">
        <v>0.77333333333333343</v>
      </c>
    </row>
    <row r="71" spans="2:17" x14ac:dyDescent="0.25">
      <c r="B71">
        <v>3</v>
      </c>
      <c r="C71">
        <v>2</v>
      </c>
      <c r="D71">
        <v>2</v>
      </c>
      <c r="E71">
        <v>3</v>
      </c>
      <c r="H71" s="3">
        <v>0.03</v>
      </c>
      <c r="I71" s="3">
        <v>25</v>
      </c>
      <c r="J71" s="3">
        <v>35</v>
      </c>
      <c r="K71" s="3">
        <v>1.4</v>
      </c>
      <c r="L71" s="3">
        <v>1.1666666666666667</v>
      </c>
    </row>
    <row r="72" spans="2:17" ht="15.75" thickBot="1" x14ac:dyDescent="0.3">
      <c r="B72">
        <v>2</v>
      </c>
      <c r="C72">
        <v>2</v>
      </c>
      <c r="D72">
        <v>0</v>
      </c>
      <c r="E72">
        <v>3</v>
      </c>
      <c r="H72" s="4">
        <v>0.1</v>
      </c>
      <c r="I72" s="4">
        <v>25</v>
      </c>
      <c r="J72" s="4">
        <v>70</v>
      </c>
      <c r="K72" s="4">
        <v>2.8</v>
      </c>
      <c r="L72" s="4">
        <v>0.41666666666666669</v>
      </c>
    </row>
    <row r="73" spans="2:17" x14ac:dyDescent="0.25">
      <c r="B73">
        <v>2</v>
      </c>
      <c r="C73">
        <v>2</v>
      </c>
      <c r="D73">
        <v>0</v>
      </c>
      <c r="E73">
        <v>3</v>
      </c>
    </row>
    <row r="74" spans="2:17" x14ac:dyDescent="0.25">
      <c r="B74">
        <v>3</v>
      </c>
      <c r="C74">
        <v>3</v>
      </c>
      <c r="D74">
        <v>3</v>
      </c>
      <c r="E74">
        <v>3</v>
      </c>
    </row>
    <row r="75" spans="2:17" ht="15.75" thickBot="1" x14ac:dyDescent="0.3">
      <c r="B75">
        <v>2</v>
      </c>
      <c r="C75">
        <v>1</v>
      </c>
      <c r="D75">
        <v>3</v>
      </c>
      <c r="E75">
        <v>3</v>
      </c>
      <c r="H75" t="s">
        <v>67</v>
      </c>
    </row>
    <row r="76" spans="2:17" x14ac:dyDescent="0.25">
      <c r="B76">
        <v>2</v>
      </c>
      <c r="C76">
        <v>2</v>
      </c>
      <c r="D76">
        <v>0</v>
      </c>
      <c r="E76">
        <v>3</v>
      </c>
      <c r="H76" s="5" t="s">
        <v>68</v>
      </c>
      <c r="I76" s="5" t="s">
        <v>69</v>
      </c>
      <c r="J76" s="5" t="s">
        <v>70</v>
      </c>
      <c r="K76" s="5" t="s">
        <v>71</v>
      </c>
      <c r="L76" s="5" t="s">
        <v>72</v>
      </c>
      <c r="M76" s="5" t="s">
        <v>73</v>
      </c>
      <c r="N76" s="5" t="s">
        <v>74</v>
      </c>
      <c r="Q76" s="13" t="s">
        <v>120</v>
      </c>
    </row>
    <row r="77" spans="2:17" x14ac:dyDescent="0.25">
      <c r="B77">
        <v>1</v>
      </c>
      <c r="C77">
        <v>1</v>
      </c>
      <c r="D77">
        <v>1</v>
      </c>
      <c r="E77">
        <v>3</v>
      </c>
      <c r="H77" s="3" t="s">
        <v>75</v>
      </c>
      <c r="I77" s="3">
        <v>26.029999999999973</v>
      </c>
      <c r="J77" s="3">
        <v>3</v>
      </c>
      <c r="K77" s="3">
        <v>8.676666666666657</v>
      </c>
      <c r="L77" s="3">
        <v>11.479603087100315</v>
      </c>
      <c r="M77" s="10">
        <v>1.6928857232405443E-6</v>
      </c>
      <c r="N77" s="3">
        <v>2.6993925975521802</v>
      </c>
    </row>
    <row r="78" spans="2:17" x14ac:dyDescent="0.25">
      <c r="B78">
        <v>2</v>
      </c>
      <c r="C78">
        <v>2</v>
      </c>
      <c r="D78">
        <v>3</v>
      </c>
      <c r="E78">
        <v>0</v>
      </c>
      <c r="H78" s="3" t="s">
        <v>76</v>
      </c>
      <c r="I78" s="3">
        <v>72.560000000000016</v>
      </c>
      <c r="J78" s="3">
        <v>96</v>
      </c>
      <c r="K78" s="3">
        <v>0.75583333333333347</v>
      </c>
      <c r="L78" s="3"/>
      <c r="M78" s="3"/>
      <c r="N78" s="3"/>
    </row>
    <row r="79" spans="2:17" x14ac:dyDescent="0.25">
      <c r="B79">
        <v>1</v>
      </c>
      <c r="C79">
        <v>1</v>
      </c>
      <c r="D79">
        <v>2</v>
      </c>
      <c r="E79">
        <v>3</v>
      </c>
      <c r="H79" s="3"/>
      <c r="I79" s="3"/>
      <c r="J79" s="3"/>
      <c r="K79" s="3"/>
      <c r="L79" s="3"/>
      <c r="M79" s="3"/>
      <c r="N79" s="3"/>
    </row>
    <row r="80" spans="2:17" ht="15.75" thickBot="1" x14ac:dyDescent="0.3">
      <c r="B80">
        <v>3</v>
      </c>
      <c r="C80">
        <v>3</v>
      </c>
      <c r="D80">
        <v>0</v>
      </c>
      <c r="E80">
        <v>3</v>
      </c>
      <c r="H80" s="4" t="s">
        <v>77</v>
      </c>
      <c r="I80" s="4">
        <v>98.589999999999989</v>
      </c>
      <c r="J80" s="4">
        <v>99</v>
      </c>
      <c r="K80" s="4"/>
      <c r="L80" s="4"/>
      <c r="M80" s="4"/>
      <c r="N80" s="4"/>
    </row>
    <row r="81" spans="1:18" x14ac:dyDescent="0.25">
      <c r="B81">
        <v>3</v>
      </c>
      <c r="C81">
        <v>3</v>
      </c>
      <c r="D81">
        <v>3</v>
      </c>
      <c r="E81">
        <v>3</v>
      </c>
    </row>
    <row r="82" spans="1:18" x14ac:dyDescent="0.25">
      <c r="B82">
        <v>3</v>
      </c>
      <c r="C82">
        <v>3</v>
      </c>
      <c r="D82">
        <v>1</v>
      </c>
      <c r="E82">
        <v>3</v>
      </c>
    </row>
    <row r="83" spans="1:18" x14ac:dyDescent="0.25">
      <c r="B83">
        <v>3</v>
      </c>
      <c r="C83">
        <v>3</v>
      </c>
      <c r="D83">
        <v>2</v>
      </c>
      <c r="E83">
        <v>3</v>
      </c>
      <c r="H83" t="s">
        <v>79</v>
      </c>
      <c r="K83" t="s">
        <v>121</v>
      </c>
    </row>
    <row r="84" spans="1:18" x14ac:dyDescent="0.25">
      <c r="B84">
        <v>0</v>
      </c>
      <c r="C84">
        <v>0</v>
      </c>
      <c r="D84">
        <v>1</v>
      </c>
      <c r="E84">
        <v>3</v>
      </c>
      <c r="H84">
        <f>SQRT(K78)</f>
        <v>0.86938675704966517</v>
      </c>
    </row>
    <row r="85" spans="1:18" x14ac:dyDescent="0.25">
      <c r="B85">
        <v>3</v>
      </c>
      <c r="C85">
        <v>3</v>
      </c>
      <c r="D85">
        <v>1</v>
      </c>
      <c r="E85">
        <v>3</v>
      </c>
      <c r="H85" t="s">
        <v>80</v>
      </c>
    </row>
    <row r="86" spans="1:18" x14ac:dyDescent="0.25">
      <c r="B86">
        <v>2</v>
      </c>
      <c r="C86">
        <v>2</v>
      </c>
      <c r="D86">
        <v>0</v>
      </c>
      <c r="E86">
        <v>2</v>
      </c>
      <c r="H86">
        <v>96</v>
      </c>
    </row>
    <row r="87" spans="1:18" x14ac:dyDescent="0.25">
      <c r="B87">
        <v>3</v>
      </c>
      <c r="C87">
        <v>3</v>
      </c>
      <c r="D87">
        <v>1</v>
      </c>
      <c r="E87">
        <v>3</v>
      </c>
      <c r="H87" t="s">
        <v>81</v>
      </c>
    </row>
    <row r="88" spans="1:18" x14ac:dyDescent="0.25">
      <c r="B88">
        <v>2</v>
      </c>
      <c r="C88">
        <v>2</v>
      </c>
      <c r="D88">
        <v>1</v>
      </c>
      <c r="E88">
        <v>3</v>
      </c>
      <c r="H88">
        <v>3.7</v>
      </c>
      <c r="O88" s="1">
        <v>0</v>
      </c>
      <c r="P88" s="2">
        <v>1.4999999999999999E-2</v>
      </c>
      <c r="Q88" s="1">
        <v>0.03</v>
      </c>
      <c r="R88" s="1">
        <v>0.1</v>
      </c>
    </row>
    <row r="89" spans="1:18" x14ac:dyDescent="0.25">
      <c r="B89">
        <v>3</v>
      </c>
      <c r="C89">
        <v>3</v>
      </c>
      <c r="D89">
        <f>MEDIAN(D66:D88)</f>
        <v>1</v>
      </c>
      <c r="E89">
        <v>3</v>
      </c>
      <c r="H89" t="s">
        <v>82</v>
      </c>
      <c r="N89" s="1">
        <v>0</v>
      </c>
      <c r="O89" t="s">
        <v>87</v>
      </c>
    </row>
    <row r="90" spans="1:18" x14ac:dyDescent="0.25">
      <c r="B90">
        <v>3</v>
      </c>
      <c r="C90">
        <v>3</v>
      </c>
      <c r="D90">
        <f>MEDIAN(D67:D89)</f>
        <v>1</v>
      </c>
      <c r="E90">
        <f>MEDIAN(E66:E89)</f>
        <v>3</v>
      </c>
      <c r="H90">
        <f>(H84/25)</f>
        <v>3.4775470281986604E-2</v>
      </c>
      <c r="N90" s="2">
        <v>1.4999999999999999E-2</v>
      </c>
      <c r="O90">
        <v>0.1599999999999997</v>
      </c>
      <c r="P90" t="s">
        <v>87</v>
      </c>
    </row>
    <row r="91" spans="1:18" x14ac:dyDescent="0.25">
      <c r="A91" t="s">
        <v>91</v>
      </c>
      <c r="B91">
        <f t="shared" ref="B91:E91" si="2">AVERAGE(B66:B90)</f>
        <v>2.4</v>
      </c>
      <c r="C91">
        <f t="shared" si="2"/>
        <v>2.2400000000000002</v>
      </c>
      <c r="D91">
        <f t="shared" si="2"/>
        <v>1.4</v>
      </c>
      <c r="E91">
        <f t="shared" si="2"/>
        <v>2.8</v>
      </c>
      <c r="H91" t="s">
        <v>83</v>
      </c>
      <c r="N91" s="1">
        <v>0.03</v>
      </c>
      <c r="O91" s="9">
        <v>1</v>
      </c>
      <c r="P91" s="9">
        <v>0.8400000000000003</v>
      </c>
      <c r="Q91" t="s">
        <v>87</v>
      </c>
    </row>
    <row r="92" spans="1:18" x14ac:dyDescent="0.25">
      <c r="A92" t="s">
        <v>123</v>
      </c>
      <c r="B92">
        <f>_xlfn.STDEV.P(B66:B90)</f>
        <v>0.8</v>
      </c>
      <c r="C92">
        <f t="shared" ref="C92:E92" si="3">_xlfn.STDEV.P(C66:C90)</f>
        <v>0.86162636914152058</v>
      </c>
      <c r="D92">
        <f t="shared" si="3"/>
        <v>1.0583005244258363</v>
      </c>
      <c r="E92">
        <f t="shared" si="3"/>
        <v>0.63245553203367588</v>
      </c>
      <c r="H92">
        <f>SQRT(H90)</f>
        <v>0.18648182292648954</v>
      </c>
      <c r="N92" s="1">
        <v>0.1</v>
      </c>
      <c r="O92">
        <v>0.39999999999999991</v>
      </c>
      <c r="P92">
        <v>0.55999999999999961</v>
      </c>
      <c r="Q92" s="9">
        <v>1.4</v>
      </c>
      <c r="R92" t="s">
        <v>87</v>
      </c>
    </row>
    <row r="93" spans="1:18" x14ac:dyDescent="0.25">
      <c r="A93" t="s">
        <v>134</v>
      </c>
      <c r="B93">
        <f>B92/SQRT(25)</f>
        <v>0.16</v>
      </c>
      <c r="C93">
        <f t="shared" ref="C93:E93" si="4">C92/SQRT(25)</f>
        <v>0.17232527382830412</v>
      </c>
      <c r="D93">
        <f t="shared" si="4"/>
        <v>0.21166010488516726</v>
      </c>
      <c r="E93">
        <f t="shared" si="4"/>
        <v>0.12649110640673517</v>
      </c>
      <c r="H93" t="s">
        <v>84</v>
      </c>
    </row>
    <row r="94" spans="1:18" x14ac:dyDescent="0.25">
      <c r="H94" s="7">
        <f>H88*H92</f>
        <v>0.68998274482801136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Raw data</vt:lpstr>
      <vt:lpstr>DI water (dead)</vt:lpstr>
      <vt:lpstr>Control</vt:lpstr>
      <vt:lpstr>1.5%</vt:lpstr>
      <vt:lpstr>3%</vt:lpstr>
      <vt:lpstr>10%</vt:lpstr>
      <vt:lpstr>Brightness ave of ave</vt:lpstr>
      <vt:lpstr>coverage ave of ave</vt:lpstr>
      <vt:lpstr>Brightness ANOVA and Tukey</vt:lpstr>
      <vt:lpstr>Fluorescence ANOVA and Tukey</vt:lpstr>
      <vt:lpstr>Mortality ANOVA</vt:lpstr>
      <vt:lpstr>Mortality vs Fluorescence Prese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Ross</dc:creator>
  <cp:lastModifiedBy>Ben Ross</cp:lastModifiedBy>
  <dcterms:created xsi:type="dcterms:W3CDTF">2016-01-27T21:16:41Z</dcterms:created>
  <dcterms:modified xsi:type="dcterms:W3CDTF">2018-02-22T14:37:04Z</dcterms:modified>
</cp:coreProperties>
</file>