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ali\Documents\Artigos\artigo Cristina\Raw data\"/>
    </mc:Choice>
  </mc:AlternateContent>
  <bookViews>
    <workbookView xWindow="0" yWindow="0" windowWidth="21600" windowHeight="9135" activeTab="3"/>
  </bookViews>
  <sheets>
    <sheet name="Details" sheetId="11" r:id="rId1"/>
    <sheet name="COD" sheetId="4" r:id="rId2"/>
    <sheet name="VFA Alk" sheetId="5" r:id="rId3"/>
    <sheet name="FA" sheetId="6" r:id="rId4"/>
  </sheets>
  <calcPr calcId="152511"/>
</workbook>
</file>

<file path=xl/calcChain.xml><?xml version="1.0" encoding="utf-8"?>
<calcChain xmlns="http://schemas.openxmlformats.org/spreadsheetml/2006/main">
  <c r="G10" i="5" l="1"/>
  <c r="G15" i="5"/>
  <c r="G20" i="5"/>
  <c r="F10" i="5"/>
  <c r="J14" i="4" l="1"/>
  <c r="K6" i="4"/>
  <c r="J9" i="4"/>
  <c r="D8" i="6" l="1"/>
  <c r="D9" i="6"/>
  <c r="D7" i="6"/>
  <c r="F20" i="5"/>
  <c r="F15" i="5"/>
  <c r="J20" i="4"/>
  <c r="E20" i="4"/>
  <c r="J19" i="4"/>
  <c r="K16" i="4" s="1"/>
  <c r="E19" i="4"/>
  <c r="F16" i="4" s="1"/>
  <c r="J15" i="4"/>
  <c r="E15" i="4"/>
  <c r="K11" i="4"/>
  <c r="E14" i="4"/>
  <c r="F11" i="4" s="1"/>
  <c r="J10" i="4"/>
  <c r="E10" i="4"/>
  <c r="E9" i="4"/>
  <c r="F6" i="4" s="1"/>
</calcChain>
</file>

<file path=xl/sharedStrings.xml><?xml version="1.0" encoding="utf-8"?>
<sst xmlns="http://schemas.openxmlformats.org/spreadsheetml/2006/main" count="53" uniqueCount="35">
  <si>
    <t>Controle</t>
  </si>
  <si>
    <t>pH</t>
  </si>
  <si>
    <r>
      <t>Volume H</t>
    </r>
    <r>
      <rPr>
        <b/>
        <sz val="9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SO</t>
    </r>
    <r>
      <rPr>
        <b/>
        <sz val="9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(mL)</t>
    </r>
  </si>
  <si>
    <t>Volume NaOH (mL)</t>
  </si>
  <si>
    <t xml:space="preserve">O </t>
  </si>
  <si>
    <t>Data: 29/05/2015</t>
  </si>
  <si>
    <t>Mistura</t>
  </si>
  <si>
    <t>Date of analysis: 29/05/2015</t>
  </si>
  <si>
    <t>Date of fermentation (SEP): 24/05/2015</t>
  </si>
  <si>
    <t>Enzymatic activity of SEP: 18,2 U/g</t>
  </si>
  <si>
    <t>Mass of the SEP used: 1,3 g</t>
  </si>
  <si>
    <t>O&amp;G  (sewage+scum): 3000 mg/L</t>
  </si>
  <si>
    <t>Date: 29/05/2015</t>
  </si>
  <si>
    <t>Total COD</t>
  </si>
  <si>
    <t>Soluble COD</t>
  </si>
  <si>
    <t>Time (h)</t>
  </si>
  <si>
    <t>Average</t>
  </si>
  <si>
    <t>Standard deviation</t>
  </si>
  <si>
    <t>Normality H2SO4</t>
  </si>
  <si>
    <t>Normality NaOH</t>
  </si>
  <si>
    <t>Sample volume (mL)</t>
  </si>
  <si>
    <r>
      <t>Alkalinity (mg/L, as CaCO</t>
    </r>
    <r>
      <rPr>
        <b/>
        <sz val="8"/>
        <color theme="1"/>
        <rFont val="Calibri"/>
        <family val="2"/>
        <scheme val="minor"/>
      </rPr>
      <t>3)</t>
    </r>
  </si>
  <si>
    <t>O control</t>
  </si>
  <si>
    <t>Normality  NaOH</t>
  </si>
  <si>
    <t xml:space="preserve"> NaOH volume (mL)</t>
  </si>
  <si>
    <r>
      <t>Free acids (</t>
    </r>
    <r>
      <rPr>
        <b/>
        <sz val="11"/>
        <color theme="1"/>
        <rFont val="Calibri"/>
        <family val="2"/>
      </rPr>
      <t>µmoles/mL)</t>
    </r>
  </si>
  <si>
    <t>Sample</t>
  </si>
  <si>
    <t>Time(h)</t>
  </si>
  <si>
    <t>0 control</t>
  </si>
  <si>
    <t>Control</t>
  </si>
  <si>
    <t>Dilution</t>
  </si>
  <si>
    <t>COD without dilution</t>
  </si>
  <si>
    <t>COD (mgO2/L)</t>
  </si>
  <si>
    <t>CODO (mgO2/L)</t>
  </si>
  <si>
    <t>Volatile Fatty Acids (mg/L, as HAc)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</si>
</sst>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?_-;_-@_-"/>
    <numFmt numFmtId="166" formatCode="0.0"/>
    <numFmt numFmtId="167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1" fontId="0" fillId="0" borderId="0" xfId="0" applyNumberFormat="1"/>
    <xf numFmtId="1" fontId="0" fillId="0" borderId="0" xfId="1" applyNumberFormat="1" applyFont="1"/>
    <xf numFmtId="1" fontId="0" fillId="0" borderId="0" xfId="0" applyNumberFormat="1" applyAlignment="1">
      <alignment vertical="center"/>
    </xf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43" fontId="0" fillId="0" borderId="0" xfId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43" fontId="0" fillId="0" borderId="6" xfId="1" applyFont="1" applyBorder="1" applyAlignment="1">
      <alignment horizontal="center"/>
    </xf>
    <xf numFmtId="43" fontId="0" fillId="0" borderId="8" xfId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1" applyNumberFormat="1" applyFont="1" applyAlignment="1">
      <alignment vertical="center"/>
    </xf>
    <xf numFmtId="0" fontId="0" fillId="0" borderId="8" xfId="0" applyBorder="1" applyAlignment="1">
      <alignment vertical="center"/>
    </xf>
    <xf numFmtId="165" fontId="0" fillId="0" borderId="5" xfId="1" applyNumberFormat="1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5" fontId="0" fillId="0" borderId="0" xfId="0" applyNumberFormat="1" applyBorder="1" applyAlignment="1">
      <alignment vertical="center"/>
    </xf>
    <xf numFmtId="43" fontId="0" fillId="0" borderId="0" xfId="1" applyFont="1" applyBorder="1" applyAlignment="1"/>
    <xf numFmtId="0" fontId="0" fillId="0" borderId="0" xfId="0" applyBorder="1" applyAlignment="1">
      <alignment horizontal="center"/>
    </xf>
    <xf numFmtId="166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6" fillId="0" borderId="0" xfId="0" applyFont="1"/>
    <xf numFmtId="0" fontId="2" fillId="0" borderId="0" xfId="0" applyFont="1" applyFill="1" applyBorder="1"/>
    <xf numFmtId="1" fontId="0" fillId="0" borderId="7" xfId="0" applyNumberFormat="1" applyBorder="1" applyAlignment="1">
      <alignment horizontal="center" vertical="center"/>
    </xf>
    <xf numFmtId="0" fontId="0" fillId="0" borderId="0" xfId="0" applyFill="1" applyBorder="1"/>
    <xf numFmtId="1" fontId="0" fillId="0" borderId="0" xfId="0" applyNumberFormat="1" applyFill="1" applyBorder="1" applyAlignment="1">
      <alignment horizontal="right" vertical="center"/>
    </xf>
    <xf numFmtId="1" fontId="0" fillId="0" borderId="7" xfId="0" applyNumberFormat="1" applyFill="1" applyBorder="1" applyAlignment="1">
      <alignment horizontal="right" vertical="center"/>
    </xf>
    <xf numFmtId="0" fontId="0" fillId="3" borderId="0" xfId="0" applyFill="1"/>
    <xf numFmtId="1" fontId="0" fillId="3" borderId="0" xfId="0" applyNumberFormat="1" applyFill="1"/>
    <xf numFmtId="1" fontId="0" fillId="3" borderId="0" xfId="0" applyNumberFormat="1" applyFill="1" applyBorder="1" applyAlignment="1">
      <alignment horizontal="right" vertical="center"/>
    </xf>
    <xf numFmtId="1" fontId="0" fillId="3" borderId="0" xfId="1" applyNumberFormat="1" applyFont="1" applyFill="1"/>
    <xf numFmtId="1" fontId="0" fillId="3" borderId="7" xfId="0" applyNumberFormat="1" applyFill="1" applyBorder="1" applyAlignment="1">
      <alignment horizontal="right" vertical="center"/>
    </xf>
    <xf numFmtId="1" fontId="0" fillId="0" borderId="0" xfId="1" applyNumberFormat="1" applyFont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0" fillId="3" borderId="0" xfId="1" applyNumberFormat="1" applyFont="1" applyFill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7" fontId="0" fillId="0" borderId="5" xfId="1" applyNumberFormat="1" applyFont="1" applyBorder="1" applyAlignment="1">
      <alignment horizontal="left" vertical="center"/>
    </xf>
    <xf numFmtId="167" fontId="0" fillId="0" borderId="0" xfId="1" applyNumberFormat="1" applyFont="1" applyBorder="1" applyAlignment="1">
      <alignment horizontal="left" vertical="center"/>
    </xf>
    <xf numFmtId="167" fontId="0" fillId="0" borderId="7" xfId="1" applyNumberFormat="1" applyFont="1" applyBorder="1" applyAlignment="1">
      <alignment horizontal="left" vertical="center"/>
    </xf>
    <xf numFmtId="167" fontId="0" fillId="0" borderId="5" xfId="0" applyNumberFormat="1" applyBorder="1" applyAlignment="1">
      <alignment horizontal="right" vertical="center"/>
    </xf>
    <xf numFmtId="167" fontId="0" fillId="0" borderId="0" xfId="0" applyNumberFormat="1" applyBorder="1" applyAlignment="1">
      <alignment horizontal="right" vertical="center"/>
    </xf>
    <xf numFmtId="167" fontId="0" fillId="0" borderId="7" xfId="0" applyNumberFormat="1" applyBorder="1" applyAlignment="1">
      <alignment horizontal="right" vertical="center"/>
    </xf>
    <xf numFmtId="43" fontId="0" fillId="0" borderId="0" xfId="1" applyFont="1" applyBorder="1" applyAlignment="1">
      <alignment horizontal="center" vertical="center"/>
    </xf>
    <xf numFmtId="43" fontId="0" fillId="0" borderId="6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Normal" xfId="0" builtinId="0"/>
    <cellStyle name="Separador de milhares 2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topLeftCell="A2" workbookViewId="0">
      <selection activeCell="D13" sqref="D13"/>
    </sheetView>
  </sheetViews>
  <sheetFormatPr defaultRowHeight="15" x14ac:dyDescent="0.25"/>
  <sheetData>
    <row r="2" spans="2:3" x14ac:dyDescent="0.25">
      <c r="B2" t="s">
        <v>7</v>
      </c>
    </row>
    <row r="3" spans="2:3" x14ac:dyDescent="0.25">
      <c r="B3" t="s">
        <v>8</v>
      </c>
    </row>
    <row r="4" spans="2:3" x14ac:dyDescent="0.25">
      <c r="B4" s="35" t="s">
        <v>9</v>
      </c>
      <c r="C4" s="35"/>
    </row>
    <row r="5" spans="2:3" x14ac:dyDescent="0.25">
      <c r="B5" t="s">
        <v>10</v>
      </c>
    </row>
    <row r="6" spans="2:3" x14ac:dyDescent="0.25">
      <c r="B6" t="s">
        <v>11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workbookViewId="0">
      <selection activeCell="F6" sqref="F6:F9"/>
    </sheetView>
  </sheetViews>
  <sheetFormatPr defaultRowHeight="15" x14ac:dyDescent="0.25"/>
  <cols>
    <col min="3" max="3" width="18" bestFit="1" customWidth="1"/>
    <col min="5" max="5" width="20.5703125" bestFit="1" customWidth="1"/>
    <col min="6" max="6" width="14" bestFit="1" customWidth="1"/>
    <col min="8" max="8" width="18" bestFit="1" customWidth="1"/>
    <col min="10" max="10" width="20.5703125" bestFit="1" customWidth="1"/>
    <col min="11" max="11" width="14" bestFit="1" customWidth="1"/>
  </cols>
  <sheetData>
    <row r="2" spans="2:11" x14ac:dyDescent="0.25">
      <c r="B2" t="s">
        <v>12</v>
      </c>
    </row>
    <row r="4" spans="2:11" x14ac:dyDescent="0.25">
      <c r="C4" s="47" t="s">
        <v>13</v>
      </c>
      <c r="D4" s="47"/>
      <c r="E4" s="47"/>
      <c r="F4" s="47"/>
      <c r="G4" s="36"/>
      <c r="H4" s="48" t="s">
        <v>14</v>
      </c>
      <c r="I4" s="48"/>
      <c r="J4" s="48"/>
      <c r="K4" s="48"/>
    </row>
    <row r="5" spans="2:11" ht="15.75" thickBot="1" x14ac:dyDescent="0.3">
      <c r="C5" s="37" t="s">
        <v>15</v>
      </c>
      <c r="D5" s="37" t="s">
        <v>30</v>
      </c>
      <c r="E5" s="37" t="s">
        <v>31</v>
      </c>
      <c r="F5" s="37" t="s">
        <v>33</v>
      </c>
      <c r="G5" s="38"/>
      <c r="H5" s="37" t="s">
        <v>15</v>
      </c>
      <c r="I5" s="37" t="s">
        <v>30</v>
      </c>
      <c r="J5" s="37" t="s">
        <v>31</v>
      </c>
      <c r="K5" s="37" t="s">
        <v>32</v>
      </c>
    </row>
    <row r="6" spans="2:11" x14ac:dyDescent="0.25">
      <c r="B6" s="49" t="s">
        <v>29</v>
      </c>
      <c r="C6" s="41">
        <v>0</v>
      </c>
      <c r="D6" s="41">
        <v>100</v>
      </c>
      <c r="E6" s="42">
        <v>446</v>
      </c>
      <c r="F6" s="50">
        <f>E9*D8</f>
        <v>42800</v>
      </c>
      <c r="G6" s="41"/>
      <c r="H6" s="41">
        <v>0</v>
      </c>
      <c r="I6" s="41">
        <v>50</v>
      </c>
      <c r="J6" s="42">
        <v>124</v>
      </c>
      <c r="K6" s="50">
        <f>J9*I8</f>
        <v>5816.6666666666661</v>
      </c>
    </row>
    <row r="7" spans="2:11" x14ac:dyDescent="0.25">
      <c r="B7" s="49"/>
      <c r="C7" s="41">
        <v>0</v>
      </c>
      <c r="D7" s="41">
        <v>100</v>
      </c>
      <c r="E7" s="42">
        <v>467</v>
      </c>
      <c r="F7" s="50"/>
      <c r="G7" s="41"/>
      <c r="H7" s="41">
        <v>0</v>
      </c>
      <c r="I7" s="41">
        <v>50</v>
      </c>
      <c r="J7" s="42">
        <v>113</v>
      </c>
      <c r="K7" s="50"/>
    </row>
    <row r="8" spans="2:11" x14ac:dyDescent="0.25">
      <c r="B8" s="49"/>
      <c r="C8" s="41">
        <v>0</v>
      </c>
      <c r="D8" s="41">
        <v>100</v>
      </c>
      <c r="E8" s="42">
        <v>371</v>
      </c>
      <c r="F8" s="50"/>
      <c r="G8" s="41"/>
      <c r="H8" s="41">
        <v>0</v>
      </c>
      <c r="I8" s="41">
        <v>50</v>
      </c>
      <c r="J8" s="42">
        <v>112</v>
      </c>
      <c r="K8" s="50"/>
    </row>
    <row r="9" spans="2:11" x14ac:dyDescent="0.25">
      <c r="B9" s="49"/>
      <c r="C9" s="43" t="s">
        <v>16</v>
      </c>
      <c r="D9" s="41"/>
      <c r="E9" s="44">
        <f>AVERAGE(E6:E8)</f>
        <v>428</v>
      </c>
      <c r="F9" s="50"/>
      <c r="G9" s="41"/>
      <c r="H9" s="43" t="s">
        <v>16</v>
      </c>
      <c r="I9" s="41"/>
      <c r="J9" s="44">
        <f>AVERAGE(J6:J8)</f>
        <v>116.33333333333333</v>
      </c>
      <c r="K9" s="50"/>
    </row>
    <row r="10" spans="2:11" ht="15.75" thickBot="1" x14ac:dyDescent="0.3">
      <c r="B10" s="49"/>
      <c r="C10" s="45" t="s">
        <v>17</v>
      </c>
      <c r="D10" s="41"/>
      <c r="E10" s="44">
        <f>STDEV(E6:E8)</f>
        <v>50.467811523782167</v>
      </c>
      <c r="F10" s="44"/>
      <c r="G10" s="41"/>
      <c r="H10" s="45" t="s">
        <v>17</v>
      </c>
      <c r="I10" s="41"/>
      <c r="J10" s="44">
        <f>STDEV(J6:J8)</f>
        <v>6.6583281184793925</v>
      </c>
      <c r="K10" s="44"/>
    </row>
    <row r="11" spans="2:11" x14ac:dyDescent="0.25">
      <c r="C11">
        <v>0</v>
      </c>
      <c r="D11">
        <v>100</v>
      </c>
      <c r="E11" s="1">
        <v>314</v>
      </c>
      <c r="F11" s="46">
        <f>E14*D13</f>
        <v>32333.333333333332</v>
      </c>
      <c r="H11">
        <v>0</v>
      </c>
      <c r="I11">
        <v>50</v>
      </c>
      <c r="J11" s="1">
        <v>47</v>
      </c>
      <c r="K11" s="46">
        <f>J14*I13</f>
        <v>2083.333333333333</v>
      </c>
    </row>
    <row r="12" spans="2:11" x14ac:dyDescent="0.25">
      <c r="C12">
        <v>0</v>
      </c>
      <c r="D12">
        <v>100</v>
      </c>
      <c r="E12" s="1">
        <v>319</v>
      </c>
      <c r="F12" s="46"/>
      <c r="H12">
        <v>0</v>
      </c>
      <c r="I12">
        <v>50</v>
      </c>
      <c r="J12" s="1">
        <v>39</v>
      </c>
      <c r="K12" s="46"/>
    </row>
    <row r="13" spans="2:11" x14ac:dyDescent="0.25">
      <c r="C13">
        <v>0</v>
      </c>
      <c r="D13">
        <v>100</v>
      </c>
      <c r="E13" s="1">
        <v>337</v>
      </c>
      <c r="F13" s="46"/>
      <c r="H13">
        <v>0</v>
      </c>
      <c r="I13">
        <v>50</v>
      </c>
      <c r="J13" s="1">
        <v>39</v>
      </c>
      <c r="K13" s="46"/>
    </row>
    <row r="14" spans="2:11" x14ac:dyDescent="0.25">
      <c r="C14" s="39" t="s">
        <v>16</v>
      </c>
      <c r="E14" s="2">
        <f>AVERAGE(E11:E13)</f>
        <v>323.33333333333331</v>
      </c>
      <c r="F14" s="46"/>
      <c r="H14" s="39" t="s">
        <v>16</v>
      </c>
      <c r="J14" s="1">
        <f>AVERAGE(J11:J13)</f>
        <v>41.666666666666664</v>
      </c>
      <c r="K14" s="46"/>
    </row>
    <row r="15" spans="2:11" ht="15.75" thickBot="1" x14ac:dyDescent="0.3">
      <c r="C15" s="40" t="s">
        <v>17</v>
      </c>
      <c r="E15" s="2">
        <f>STDEV(E11:E13)</f>
        <v>12.096831541082702</v>
      </c>
      <c r="F15" s="2"/>
      <c r="H15" s="40" t="s">
        <v>17</v>
      </c>
      <c r="J15" s="2">
        <f>STDEV(J11:J13)</f>
        <v>4.6188021535170067</v>
      </c>
      <c r="K15" s="2"/>
    </row>
    <row r="16" spans="2:11" x14ac:dyDescent="0.25">
      <c r="C16">
        <v>4</v>
      </c>
      <c r="D16">
        <v>100</v>
      </c>
      <c r="E16" s="1">
        <v>281</v>
      </c>
      <c r="F16" s="46">
        <f>E19*D18</f>
        <v>27766.666666666668</v>
      </c>
      <c r="H16">
        <v>4</v>
      </c>
      <c r="I16">
        <v>50</v>
      </c>
      <c r="J16" s="1">
        <v>33</v>
      </c>
      <c r="K16" s="46">
        <f>J19*I18</f>
        <v>1916.6666666666667</v>
      </c>
    </row>
    <row r="17" spans="3:11" x14ac:dyDescent="0.25">
      <c r="C17">
        <v>4</v>
      </c>
      <c r="D17">
        <v>100</v>
      </c>
      <c r="E17" s="1">
        <v>287</v>
      </c>
      <c r="F17" s="46"/>
      <c r="H17">
        <v>4</v>
      </c>
      <c r="I17">
        <v>50</v>
      </c>
      <c r="J17" s="1">
        <v>44</v>
      </c>
      <c r="K17" s="46"/>
    </row>
    <row r="18" spans="3:11" x14ac:dyDescent="0.25">
      <c r="C18">
        <v>4</v>
      </c>
      <c r="D18">
        <v>100</v>
      </c>
      <c r="E18" s="1">
        <v>265</v>
      </c>
      <c r="F18" s="46"/>
      <c r="H18">
        <v>4</v>
      </c>
      <c r="I18">
        <v>50</v>
      </c>
      <c r="J18" s="1">
        <v>38</v>
      </c>
      <c r="K18" s="46"/>
    </row>
    <row r="19" spans="3:11" x14ac:dyDescent="0.25">
      <c r="C19" s="39" t="s">
        <v>16</v>
      </c>
      <c r="E19" s="2">
        <f>AVERAGE(E16:E18)</f>
        <v>277.66666666666669</v>
      </c>
      <c r="F19" s="46"/>
      <c r="H19" s="39" t="s">
        <v>16</v>
      </c>
      <c r="J19" s="2">
        <f>AVERAGE(J16:J18)</f>
        <v>38.333333333333336</v>
      </c>
      <c r="K19" s="46"/>
    </row>
    <row r="20" spans="3:11" ht="15.75" thickBot="1" x14ac:dyDescent="0.3">
      <c r="C20" s="40" t="s">
        <v>17</v>
      </c>
      <c r="E20" s="2">
        <f>STDEV(E16:E18)</f>
        <v>11.372481406154654</v>
      </c>
      <c r="F20" s="1"/>
      <c r="H20" s="40" t="s">
        <v>17</v>
      </c>
      <c r="J20" s="2">
        <f>STDEV(J16:J18)</f>
        <v>5.5075705472861154</v>
      </c>
      <c r="K20" s="3"/>
    </row>
    <row r="21" spans="3:11" x14ac:dyDescent="0.25">
      <c r="E21" s="1"/>
      <c r="F21" s="3"/>
      <c r="J21" s="1"/>
      <c r="K21" s="17"/>
    </row>
    <row r="22" spans="3:11" x14ac:dyDescent="0.25">
      <c r="E22" s="1"/>
      <c r="F22" s="3"/>
      <c r="J22" s="1"/>
      <c r="K22" s="17"/>
    </row>
    <row r="23" spans="3:11" x14ac:dyDescent="0.25">
      <c r="E23" s="1"/>
      <c r="F23" s="3"/>
      <c r="J23" s="1"/>
      <c r="K23" s="17"/>
    </row>
    <row r="24" spans="3:11" x14ac:dyDescent="0.25">
      <c r="E24" s="1"/>
      <c r="F24" s="3"/>
      <c r="J24" s="2"/>
      <c r="K24" s="17"/>
    </row>
    <row r="25" spans="3:11" x14ac:dyDescent="0.25">
      <c r="E25" s="2"/>
      <c r="F25" s="1"/>
      <c r="J25" s="2"/>
      <c r="K25" s="1"/>
    </row>
  </sheetData>
  <mergeCells count="9">
    <mergeCell ref="F16:F19"/>
    <mergeCell ref="K16:K19"/>
    <mergeCell ref="C4:F4"/>
    <mergeCell ref="H4:K4"/>
    <mergeCell ref="B6:B10"/>
    <mergeCell ref="F6:F9"/>
    <mergeCell ref="K6:K9"/>
    <mergeCell ref="F11:F14"/>
    <mergeCell ref="K11:K1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opLeftCell="A4" workbookViewId="0">
      <selection activeCell="G10" sqref="G10:G14"/>
    </sheetView>
  </sheetViews>
  <sheetFormatPr defaultRowHeight="15" x14ac:dyDescent="0.25"/>
  <cols>
    <col min="2" max="2" width="23" bestFit="1" customWidth="1"/>
    <col min="4" max="4" width="18.85546875" bestFit="1" customWidth="1"/>
    <col min="5" max="5" width="18.28515625" bestFit="1" customWidth="1"/>
    <col min="6" max="6" width="35.5703125" bestFit="1" customWidth="1"/>
    <col min="7" max="7" width="31" bestFit="1" customWidth="1"/>
  </cols>
  <sheetData>
    <row r="2" spans="1:7" x14ac:dyDescent="0.25">
      <c r="A2" s="4"/>
      <c r="B2" t="s">
        <v>12</v>
      </c>
    </row>
    <row r="3" spans="1:7" x14ac:dyDescent="0.25">
      <c r="A3" s="4"/>
      <c r="E3" s="4"/>
      <c r="F3" s="4"/>
    </row>
    <row r="4" spans="1:7" x14ac:dyDescent="0.25">
      <c r="A4" s="4"/>
      <c r="B4" s="5" t="s">
        <v>18</v>
      </c>
      <c r="C4" s="6"/>
      <c r="D4" s="7">
        <v>0.09</v>
      </c>
      <c r="E4" s="4"/>
      <c r="F4" s="4"/>
    </row>
    <row r="5" spans="1:7" x14ac:dyDescent="0.25">
      <c r="A5" s="4"/>
      <c r="B5" s="5" t="s">
        <v>19</v>
      </c>
      <c r="C5" s="6"/>
      <c r="D5" s="7">
        <v>0.08</v>
      </c>
      <c r="E5" s="4"/>
      <c r="F5" s="4"/>
    </row>
    <row r="6" spans="1:7" x14ac:dyDescent="0.25">
      <c r="A6" s="4"/>
      <c r="B6" s="5" t="s">
        <v>20</v>
      </c>
      <c r="C6" s="6"/>
      <c r="D6" s="7">
        <v>50</v>
      </c>
      <c r="E6" s="4"/>
    </row>
    <row r="7" spans="1:7" x14ac:dyDescent="0.25">
      <c r="A7" s="4"/>
      <c r="E7" s="4"/>
    </row>
    <row r="8" spans="1:7" x14ac:dyDescent="0.25">
      <c r="A8" s="4"/>
    </row>
    <row r="9" spans="1:7" ht="15.75" thickBot="1" x14ac:dyDescent="0.3">
      <c r="B9" s="34" t="s">
        <v>15</v>
      </c>
      <c r="C9" s="34" t="s">
        <v>1</v>
      </c>
      <c r="D9" s="34" t="s">
        <v>2</v>
      </c>
      <c r="E9" s="34" t="s">
        <v>3</v>
      </c>
      <c r="F9" s="34" t="s">
        <v>21</v>
      </c>
      <c r="G9" s="34" t="s">
        <v>34</v>
      </c>
    </row>
    <row r="10" spans="1:7" x14ac:dyDescent="0.25">
      <c r="B10" s="52" t="s">
        <v>22</v>
      </c>
      <c r="C10" s="8">
        <v>5.75</v>
      </c>
      <c r="D10" s="8">
        <v>4.4000000000000004</v>
      </c>
      <c r="E10" s="8"/>
      <c r="F10" s="54">
        <f>((D11+D10)*$D$4*50000)/$D$6</f>
        <v>1503</v>
      </c>
      <c r="G10" s="57">
        <f>((E13*$D$5*60000)/$D$6)*1.5</f>
        <v>1872</v>
      </c>
    </row>
    <row r="11" spans="1:7" x14ac:dyDescent="0.25">
      <c r="B11" s="52"/>
      <c r="C11" s="8">
        <v>4.3</v>
      </c>
      <c r="D11" s="8">
        <v>12.3</v>
      </c>
      <c r="E11" s="8"/>
      <c r="F11" s="55"/>
      <c r="G11" s="58"/>
    </row>
    <row r="12" spans="1:7" x14ac:dyDescent="0.25">
      <c r="B12" s="52"/>
      <c r="C12" s="8">
        <v>3.3</v>
      </c>
      <c r="D12" s="8"/>
      <c r="E12" s="8"/>
      <c r="F12" s="55"/>
      <c r="G12" s="58"/>
    </row>
    <row r="13" spans="1:7" x14ac:dyDescent="0.25">
      <c r="B13" s="52"/>
      <c r="C13" s="8">
        <v>4</v>
      </c>
      <c r="D13" s="8"/>
      <c r="E13" s="60">
        <v>13</v>
      </c>
      <c r="F13" s="55"/>
      <c r="G13" s="58"/>
    </row>
    <row r="14" spans="1:7" ht="15.75" thickBot="1" x14ac:dyDescent="0.3">
      <c r="B14" s="53"/>
      <c r="C14" s="10">
        <v>7</v>
      </c>
      <c r="D14" s="10"/>
      <c r="E14" s="61"/>
      <c r="F14" s="56"/>
      <c r="G14" s="59"/>
    </row>
    <row r="15" spans="1:7" x14ac:dyDescent="0.25">
      <c r="B15" s="51" t="s">
        <v>4</v>
      </c>
      <c r="C15" s="11">
        <v>5.75</v>
      </c>
      <c r="D15" s="8">
        <v>4.7</v>
      </c>
      <c r="E15" s="8"/>
      <c r="F15" s="54">
        <f>((D16+D15)*$D$4*50000)/$D$6</f>
        <v>1755</v>
      </c>
      <c r="G15" s="57">
        <f>((E18*$D$5*60000)/$D$6)*1.5</f>
        <v>2577.6000000000004</v>
      </c>
    </row>
    <row r="16" spans="1:7" x14ac:dyDescent="0.25">
      <c r="B16" s="52"/>
      <c r="C16" s="8">
        <v>4.3</v>
      </c>
      <c r="D16" s="8">
        <v>14.8</v>
      </c>
      <c r="E16" s="8"/>
      <c r="F16" s="55"/>
      <c r="G16" s="58"/>
    </row>
    <row r="17" spans="2:7" x14ac:dyDescent="0.25">
      <c r="B17" s="52"/>
      <c r="C17" s="8">
        <v>3.3</v>
      </c>
      <c r="D17" s="8"/>
      <c r="E17" s="8"/>
      <c r="F17" s="55"/>
      <c r="G17" s="58"/>
    </row>
    <row r="18" spans="2:7" x14ac:dyDescent="0.25">
      <c r="B18" s="52"/>
      <c r="C18" s="8">
        <v>4</v>
      </c>
      <c r="D18" s="8"/>
      <c r="E18" s="60">
        <v>17.899999999999999</v>
      </c>
      <c r="F18" s="55"/>
      <c r="G18" s="58"/>
    </row>
    <row r="19" spans="2:7" ht="15.75" thickBot="1" x14ac:dyDescent="0.3">
      <c r="B19" s="53"/>
      <c r="C19" s="10">
        <v>7</v>
      </c>
      <c r="D19" s="10"/>
      <c r="E19" s="61"/>
      <c r="F19" s="56"/>
      <c r="G19" s="59"/>
    </row>
    <row r="20" spans="2:7" x14ac:dyDescent="0.25">
      <c r="B20" s="51">
        <v>4</v>
      </c>
      <c r="C20" s="11">
        <v>5.75</v>
      </c>
      <c r="D20" s="11">
        <v>5.3</v>
      </c>
      <c r="E20" s="11"/>
      <c r="F20" s="54">
        <f>((D21+D20)*$D$4*50000)/$D$6</f>
        <v>2079.0000000000005</v>
      </c>
      <c r="G20" s="57">
        <f>((E23*$D$5*60000)/$D$6)*1.5</f>
        <v>2836.8</v>
      </c>
    </row>
    <row r="21" spans="2:7" x14ac:dyDescent="0.25">
      <c r="B21" s="52"/>
      <c r="C21" s="8">
        <v>4.3</v>
      </c>
      <c r="D21" s="8">
        <v>17.8</v>
      </c>
      <c r="E21" s="8"/>
      <c r="F21" s="55"/>
      <c r="G21" s="58"/>
    </row>
    <row r="22" spans="2:7" x14ac:dyDescent="0.25">
      <c r="B22" s="52"/>
      <c r="C22" s="8">
        <v>3.3</v>
      </c>
      <c r="D22" s="8"/>
      <c r="E22" s="8"/>
      <c r="F22" s="55"/>
      <c r="G22" s="58"/>
    </row>
    <row r="23" spans="2:7" x14ac:dyDescent="0.25">
      <c r="B23" s="52"/>
      <c r="C23" s="8">
        <v>4</v>
      </c>
      <c r="D23" s="8"/>
      <c r="E23" s="60">
        <v>19.7</v>
      </c>
      <c r="F23" s="55"/>
      <c r="G23" s="58"/>
    </row>
    <row r="24" spans="2:7" ht="15.75" thickBot="1" x14ac:dyDescent="0.3">
      <c r="B24" s="53"/>
      <c r="C24" s="10">
        <v>7</v>
      </c>
      <c r="D24" s="10"/>
      <c r="E24" s="61"/>
      <c r="F24" s="56"/>
      <c r="G24" s="59"/>
    </row>
    <row r="25" spans="2:7" x14ac:dyDescent="0.25">
      <c r="B25" s="18"/>
      <c r="C25" s="11"/>
      <c r="D25" s="11"/>
      <c r="E25" s="11"/>
      <c r="F25" s="19"/>
      <c r="G25" s="20"/>
    </row>
    <row r="26" spans="2:7" x14ac:dyDescent="0.25">
      <c r="B26" s="21"/>
      <c r="C26" s="8"/>
      <c r="D26" s="8"/>
      <c r="E26" s="8"/>
      <c r="F26" s="22"/>
      <c r="G26" s="23"/>
    </row>
    <row r="27" spans="2:7" x14ac:dyDescent="0.25">
      <c r="B27" s="21"/>
      <c r="C27" s="8"/>
      <c r="D27" s="8"/>
      <c r="E27" s="8"/>
      <c r="F27" s="22"/>
      <c r="G27" s="23"/>
    </row>
    <row r="28" spans="2:7" x14ac:dyDescent="0.25">
      <c r="B28" s="4"/>
      <c r="C28" s="8"/>
      <c r="D28" s="21"/>
      <c r="E28" s="24"/>
      <c r="F28" s="22"/>
      <c r="G28" s="23"/>
    </row>
    <row r="29" spans="2:7" x14ac:dyDescent="0.25">
      <c r="B29" s="21"/>
      <c r="C29" s="8"/>
      <c r="D29" s="25"/>
      <c r="E29" s="24"/>
      <c r="F29" s="22"/>
      <c r="G29" s="23"/>
    </row>
    <row r="30" spans="2:7" x14ac:dyDescent="0.25">
      <c r="B30" s="4"/>
      <c r="C30" s="4"/>
      <c r="D30" s="4"/>
      <c r="E30" s="4"/>
      <c r="F30" s="4"/>
      <c r="G30" s="4"/>
    </row>
  </sheetData>
  <mergeCells count="12">
    <mergeCell ref="B20:B24"/>
    <mergeCell ref="F20:F24"/>
    <mergeCell ref="G20:G24"/>
    <mergeCell ref="E23:E24"/>
    <mergeCell ref="B10:B14"/>
    <mergeCell ref="F10:F14"/>
    <mergeCell ref="G10:G14"/>
    <mergeCell ref="E13:E14"/>
    <mergeCell ref="B15:B19"/>
    <mergeCell ref="F15:F19"/>
    <mergeCell ref="G15:G19"/>
    <mergeCell ref="E18:E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tabSelected="1" workbookViewId="0">
      <selection activeCell="B8" sqref="B8"/>
    </sheetView>
  </sheetViews>
  <sheetFormatPr defaultRowHeight="15" x14ac:dyDescent="0.25"/>
  <cols>
    <col min="2" max="2" width="19.42578125" bestFit="1" customWidth="1"/>
    <col min="3" max="3" width="18.42578125" bestFit="1" customWidth="1"/>
    <col min="4" max="4" width="22.140625" bestFit="1" customWidth="1"/>
    <col min="5" max="5" width="9.140625" style="4"/>
    <col min="7" max="7" width="8" bestFit="1" customWidth="1"/>
    <col min="8" max="8" width="22.140625" bestFit="1" customWidth="1"/>
    <col min="9" max="9" width="9.140625" style="4"/>
  </cols>
  <sheetData>
    <row r="2" spans="2:8" x14ac:dyDescent="0.25">
      <c r="B2" t="s">
        <v>5</v>
      </c>
    </row>
    <row r="3" spans="2:8" x14ac:dyDescent="0.25">
      <c r="B3" t="s">
        <v>23</v>
      </c>
      <c r="D3" s="12">
        <v>0.08</v>
      </c>
    </row>
    <row r="4" spans="2:8" x14ac:dyDescent="0.25">
      <c r="B4" t="s">
        <v>20</v>
      </c>
      <c r="D4" s="12">
        <v>10</v>
      </c>
    </row>
    <row r="5" spans="2:8" ht="15.75" thickBot="1" x14ac:dyDescent="0.3">
      <c r="D5" s="12"/>
    </row>
    <row r="6" spans="2:8" ht="15.75" thickBot="1" x14ac:dyDescent="0.3">
      <c r="B6" s="13" t="s">
        <v>15</v>
      </c>
      <c r="C6" s="13" t="s">
        <v>24</v>
      </c>
      <c r="D6" s="13" t="s">
        <v>25</v>
      </c>
      <c r="F6" s="30" t="s">
        <v>26</v>
      </c>
      <c r="G6" s="28" t="s">
        <v>27</v>
      </c>
      <c r="H6" s="13" t="s">
        <v>25</v>
      </c>
    </row>
    <row r="7" spans="2:8" x14ac:dyDescent="0.25">
      <c r="B7" s="14" t="s">
        <v>28</v>
      </c>
      <c r="C7" s="14">
        <v>1.7</v>
      </c>
      <c r="D7" s="15">
        <f>(C7*$D$3*1000)/$D$4</f>
        <v>13.6</v>
      </c>
      <c r="F7" s="25" t="s">
        <v>0</v>
      </c>
      <c r="G7" s="25">
        <v>0</v>
      </c>
      <c r="H7" s="31">
        <v>13.6</v>
      </c>
    </row>
    <row r="8" spans="2:8" x14ac:dyDescent="0.25">
      <c r="B8" s="16">
        <v>0</v>
      </c>
      <c r="C8" s="15">
        <v>1.9</v>
      </c>
      <c r="D8" s="15">
        <f>(C8*$D$3*1000)/$D$4</f>
        <v>15.2</v>
      </c>
      <c r="F8" s="51" t="s">
        <v>6</v>
      </c>
      <c r="G8" s="27">
        <v>0</v>
      </c>
      <c r="H8" s="33">
        <v>15.2</v>
      </c>
    </row>
    <row r="9" spans="2:8" ht="15.75" thickBot="1" x14ac:dyDescent="0.3">
      <c r="B9" s="9">
        <v>4</v>
      </c>
      <c r="C9" s="26">
        <v>2.8</v>
      </c>
      <c r="D9" s="26">
        <f>(C9*$D$3*1000)/$D$4</f>
        <v>22.4</v>
      </c>
      <c r="F9" s="62"/>
      <c r="G9" s="29">
        <v>4</v>
      </c>
      <c r="H9" s="32">
        <v>22.4</v>
      </c>
    </row>
    <row r="10" spans="2:8" x14ac:dyDescent="0.25">
      <c r="B10" s="16"/>
      <c r="C10" s="15"/>
      <c r="D10" s="15"/>
    </row>
  </sheetData>
  <mergeCells count="1">
    <mergeCell ref="F8:F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Details</vt:lpstr>
      <vt:lpstr>COD</vt:lpstr>
      <vt:lpstr>VFA Alk</vt:lpstr>
      <vt:lpstr>FA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Lima</dc:creator>
  <cp:lastModifiedBy>Magali</cp:lastModifiedBy>
  <dcterms:created xsi:type="dcterms:W3CDTF">2015-06-02T01:07:08Z</dcterms:created>
  <dcterms:modified xsi:type="dcterms:W3CDTF">2018-03-12T17:52:14Z</dcterms:modified>
</cp:coreProperties>
</file>