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 activeTab="4"/>
  </bookViews>
  <sheets>
    <sheet name="Details" sheetId="3" r:id="rId1"/>
    <sheet name="FA" sheetId="1" r:id="rId2"/>
    <sheet name="COD" sheetId="2" r:id="rId3"/>
    <sheet name="Soluble carboh." sheetId="4" r:id="rId4"/>
    <sheet name="VFA Alk" sheetId="5" r:id="rId5"/>
  </sheets>
  <calcPr calcId="152511"/>
</workbook>
</file>

<file path=xl/calcChain.xml><?xml version="1.0" encoding="utf-8"?>
<calcChain xmlns="http://schemas.openxmlformats.org/spreadsheetml/2006/main">
  <c r="G25" i="5" l="1"/>
  <c r="F25" i="5"/>
  <c r="G20" i="5"/>
  <c r="F20" i="5"/>
  <c r="G15" i="5"/>
  <c r="F15" i="5"/>
  <c r="G10" i="5"/>
  <c r="F10" i="5"/>
  <c r="F6" i="2" l="1"/>
  <c r="K11" i="2" l="1"/>
  <c r="E30" i="2" l="1"/>
  <c r="E29" i="2"/>
  <c r="F26" i="2" s="1"/>
  <c r="E8" i="1" l="1"/>
  <c r="L21" i="4"/>
  <c r="K30" i="4"/>
  <c r="K29" i="4"/>
  <c r="L26" i="4" s="1"/>
  <c r="K25" i="4"/>
  <c r="K24" i="4"/>
  <c r="K20" i="4"/>
  <c r="K19" i="4"/>
  <c r="L16" i="4" s="1"/>
  <c r="K15" i="4"/>
  <c r="K14" i="4"/>
  <c r="L11" i="4" s="1"/>
  <c r="K9" i="4"/>
  <c r="L6" i="4" s="1"/>
  <c r="K10" i="4"/>
  <c r="E30" i="4"/>
  <c r="E29" i="4"/>
  <c r="F26" i="4" s="1"/>
  <c r="E25" i="4"/>
  <c r="E24" i="4"/>
  <c r="E20" i="4"/>
  <c r="E19" i="4"/>
  <c r="F16" i="4" s="1"/>
  <c r="E15" i="4"/>
  <c r="E14" i="4"/>
  <c r="F6" i="4"/>
  <c r="E10" i="4"/>
  <c r="E9" i="4"/>
  <c r="F21" i="4"/>
  <c r="F11" i="4"/>
  <c r="J55" i="2"/>
  <c r="J54" i="2"/>
  <c r="J50" i="2"/>
  <c r="J49" i="2"/>
  <c r="K46" i="2" s="1"/>
  <c r="J45" i="2"/>
  <c r="J44" i="2"/>
  <c r="J40" i="2"/>
  <c r="J39" i="2"/>
  <c r="K36" i="2" s="1"/>
  <c r="J35" i="2"/>
  <c r="J34" i="2"/>
  <c r="J30" i="2"/>
  <c r="J29" i="2"/>
  <c r="K26" i="2" s="1"/>
  <c r="J25" i="2"/>
  <c r="J24" i="2"/>
  <c r="K21" i="2" s="1"/>
  <c r="J20" i="2"/>
  <c r="J19" i="2"/>
  <c r="K16" i="2" s="1"/>
  <c r="J15" i="2"/>
  <c r="J14" i="2"/>
  <c r="J10" i="2"/>
  <c r="J9" i="2"/>
  <c r="K6" i="2" s="1"/>
  <c r="E55" i="2"/>
  <c r="E54" i="2"/>
  <c r="F51" i="2" s="1"/>
  <c r="E50" i="2"/>
  <c r="E49" i="2"/>
  <c r="E45" i="2"/>
  <c r="E44" i="2"/>
  <c r="E40" i="2"/>
  <c r="E39" i="2"/>
  <c r="F36" i="2" s="1"/>
  <c r="E35" i="2"/>
  <c r="E34" i="2"/>
  <c r="F31" i="2" s="1"/>
  <c r="E25" i="2"/>
  <c r="E24" i="2"/>
  <c r="F21" i="2" s="1"/>
  <c r="E20" i="2"/>
  <c r="E19" i="2"/>
  <c r="F16" i="2" s="1"/>
  <c r="E15" i="2"/>
  <c r="E14" i="2"/>
  <c r="E10" i="2"/>
  <c r="E9" i="2"/>
  <c r="K51" i="2"/>
  <c r="K41" i="2"/>
  <c r="K31" i="2"/>
  <c r="F46" i="2"/>
  <c r="F41" i="2"/>
  <c r="F11" i="2"/>
  <c r="J8" i="1"/>
  <c r="J7" i="1"/>
  <c r="J9" i="1" s="1"/>
  <c r="E36" i="1"/>
  <c r="E35" i="1"/>
  <c r="E32" i="1"/>
  <c r="E31" i="1"/>
  <c r="J12" i="1"/>
  <c r="J11" i="1"/>
  <c r="E20" i="1"/>
  <c r="E19" i="1"/>
  <c r="E16" i="1"/>
  <c r="E15" i="1"/>
  <c r="E28" i="1"/>
  <c r="E27" i="1"/>
  <c r="E24" i="1"/>
  <c r="E23" i="1"/>
  <c r="E12" i="1"/>
  <c r="E11" i="1"/>
  <c r="E7" i="1"/>
  <c r="E9" i="1" s="1"/>
  <c r="E25" i="1" l="1"/>
  <c r="J13" i="1"/>
  <c r="E37" i="1"/>
  <c r="E33" i="1"/>
  <c r="J14" i="1"/>
  <c r="E17" i="1"/>
  <c r="E34" i="1"/>
  <c r="E38" i="1"/>
  <c r="E10" i="1"/>
  <c r="E26" i="1"/>
  <c r="E30" i="1"/>
  <c r="E18" i="1"/>
  <c r="E22" i="1"/>
  <c r="E21" i="1"/>
  <c r="E29" i="1"/>
  <c r="E13" i="1"/>
  <c r="E14" i="1"/>
  <c r="J10" i="1"/>
</calcChain>
</file>

<file path=xl/sharedStrings.xml><?xml version="1.0" encoding="utf-8"?>
<sst xmlns="http://schemas.openxmlformats.org/spreadsheetml/2006/main" count="142" uniqueCount="39">
  <si>
    <t>Amostra</t>
  </si>
  <si>
    <t>Volume NaOH (mL)</t>
  </si>
  <si>
    <t>Date of analysis: 28/07/2015</t>
  </si>
  <si>
    <t>Date of fermentation (SEP): 14/07/2015</t>
  </si>
  <si>
    <t>Enzymatic activity of SEP: 10,24 U/g</t>
  </si>
  <si>
    <t>Mass of the SEP used: 2,34 g</t>
  </si>
  <si>
    <t>O&amp;G  (sewage+scum): 750 mg/L</t>
  </si>
  <si>
    <t>SEP</t>
  </si>
  <si>
    <t>Date: 28/07/2015</t>
  </si>
  <si>
    <t>Normality  NaOH</t>
  </si>
  <si>
    <t>Sample volume (mL)</t>
  </si>
  <si>
    <t>Azide SEP</t>
  </si>
  <si>
    <t>Time (h)</t>
  </si>
  <si>
    <r>
      <t>Free acids (</t>
    </r>
    <r>
      <rPr>
        <b/>
        <sz val="11"/>
        <color theme="1"/>
        <rFont val="Calibri"/>
        <family val="2"/>
      </rPr>
      <t>µmoles/mL)</t>
    </r>
  </si>
  <si>
    <t>Average</t>
  </si>
  <si>
    <t>Standard deviation</t>
  </si>
  <si>
    <t>Total COD</t>
  </si>
  <si>
    <t>Soluble COD</t>
  </si>
  <si>
    <t>Azide control</t>
  </si>
  <si>
    <t>Control</t>
  </si>
  <si>
    <t>Soluble carbohydrates</t>
  </si>
  <si>
    <t>Soluble carb. (mg/L)</t>
  </si>
  <si>
    <t>azide control</t>
  </si>
  <si>
    <r>
      <t>Av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rage</t>
    </r>
  </si>
  <si>
    <t>pH</t>
  </si>
  <si>
    <r>
      <t>Volume H</t>
    </r>
    <r>
      <rPr>
        <b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sz val="9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(mL)</t>
    </r>
  </si>
  <si>
    <r>
      <t>Alkalinity (mg/L, as CaCO</t>
    </r>
    <r>
      <rPr>
        <b/>
        <sz val="8"/>
        <color theme="1"/>
        <rFont val="Calibri"/>
        <family val="2"/>
        <scheme val="minor"/>
      </rPr>
      <t>3)</t>
    </r>
  </si>
  <si>
    <t>Normality H2SO4</t>
  </si>
  <si>
    <t>Normality NaOH</t>
  </si>
  <si>
    <t>Date: 10/06/2015</t>
  </si>
  <si>
    <t>4 control</t>
  </si>
  <si>
    <t>COD (mgO2/L)</t>
  </si>
  <si>
    <t>CONTROL AZIDE</t>
  </si>
  <si>
    <t>CONTROL SEP</t>
  </si>
  <si>
    <t>Dilution</t>
  </si>
  <si>
    <t>COD without dilution</t>
  </si>
  <si>
    <t>Soluble carb. without dilution</t>
  </si>
  <si>
    <t>Volatile Fatty Acids (mg/L, as HAc)</t>
  </si>
  <si>
    <t>0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</si>
</sst>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2" fillId="3" borderId="17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" fontId="0" fillId="4" borderId="18" xfId="0" applyNumberForma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0" fillId="0" borderId="0" xfId="1" applyFont="1" applyFill="1" applyBorder="1"/>
    <xf numFmtId="1" fontId="0" fillId="0" borderId="0" xfId="0" applyNumberFormat="1" applyFill="1" applyBorder="1" applyAlignment="1">
      <alignment vertical="center"/>
    </xf>
    <xf numFmtId="1" fontId="0" fillId="4" borderId="18" xfId="0" applyNumberFormat="1" applyFill="1" applyBorder="1" applyAlignment="1"/>
    <xf numFmtId="0" fontId="0" fillId="0" borderId="0" xfId="0" applyFill="1" applyBorder="1" applyAlignment="1">
      <alignment horizontal="right"/>
    </xf>
    <xf numFmtId="1" fontId="0" fillId="0" borderId="18" xfId="0" applyNumberFormat="1" applyFill="1" applyBorder="1" applyAlignment="1">
      <alignment vertical="center"/>
    </xf>
    <xf numFmtId="1" fontId="0" fillId="0" borderId="18" xfId="0" applyNumberFormat="1" applyFill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8" xfId="0" applyNumberFormat="1" applyFill="1" applyBorder="1" applyAlignment="1">
      <alignment horizontal="right" vertical="center"/>
    </xf>
    <xf numFmtId="1" fontId="0" fillId="0" borderId="0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4" borderId="0" xfId="0" applyNumberFormat="1" applyFill="1" applyBorder="1" applyAlignment="1">
      <alignment vertical="center"/>
    </xf>
    <xf numFmtId="1" fontId="0" fillId="4" borderId="0" xfId="1" applyNumberFormat="1" applyFont="1" applyFill="1" applyBorder="1" applyAlignment="1">
      <alignment vertical="center"/>
    </xf>
    <xf numFmtId="1" fontId="0" fillId="4" borderId="18" xfId="1" applyNumberFormat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vertical="center"/>
    </xf>
    <xf numFmtId="1" fontId="0" fillId="0" borderId="18" xfId="1" applyNumberFormat="1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 vertical="center"/>
    </xf>
    <xf numFmtId="1" fontId="0" fillId="0" borderId="18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vertical="center"/>
    </xf>
    <xf numFmtId="1" fontId="0" fillId="4" borderId="18" xfId="1" applyNumberFormat="1" applyFont="1" applyFill="1" applyBorder="1" applyAlignment="1"/>
    <xf numFmtId="1" fontId="0" fillId="4" borderId="0" xfId="1" applyNumberFormat="1" applyFont="1" applyFill="1" applyBorder="1" applyAlignment="1"/>
    <xf numFmtId="1" fontId="0" fillId="0" borderId="0" xfId="1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8" xfId="0" applyNumberFormat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8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0" fillId="0" borderId="18" xfId="1" applyNumberFormat="1" applyFont="1" applyFill="1" applyBorder="1" applyAlignment="1">
      <alignment horizontal="center" vertical="center"/>
    </xf>
    <xf numFmtId="1" fontId="0" fillId="4" borderId="0" xfId="1" applyNumberFormat="1" applyFont="1" applyFill="1" applyBorder="1" applyAlignment="1">
      <alignment horizontal="center" vertical="center"/>
    </xf>
    <xf numFmtId="1" fontId="0" fillId="4" borderId="18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8" xfId="0" applyNumberFormat="1" applyBorder="1" applyAlignment="1">
      <alignment horizontal="center" vertical="center" wrapText="1"/>
    </xf>
    <xf numFmtId="1" fontId="0" fillId="4" borderId="0" xfId="0" applyNumberFormat="1" applyFill="1" applyBorder="1" applyAlignment="1">
      <alignment horizontal="left" vertical="center"/>
    </xf>
    <xf numFmtId="1" fontId="0" fillId="4" borderId="18" xfId="0" applyNumberFormat="1" applyFill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20" xfId="0" applyFont="1" applyBorder="1"/>
    <xf numFmtId="0" fontId="2" fillId="0" borderId="19" xfId="0" applyFont="1" applyBorder="1"/>
    <xf numFmtId="0" fontId="2" fillId="0" borderId="21" xfId="0" applyFont="1" applyBorder="1"/>
    <xf numFmtId="43" fontId="0" fillId="4" borderId="4" xfId="1" applyFon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43" fontId="0" fillId="4" borderId="10" xfId="1" applyFont="1" applyFill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5" xfId="0" applyBorder="1" applyAlignment="1">
      <alignment vertical="center"/>
    </xf>
    <xf numFmtId="167" fontId="0" fillId="0" borderId="4" xfId="1" applyNumberFormat="1" applyFont="1" applyBorder="1" applyAlignment="1">
      <alignment vertical="center"/>
    </xf>
    <xf numFmtId="167" fontId="0" fillId="0" borderId="4" xfId="0" applyNumberFormat="1" applyBorder="1" applyAlignment="1">
      <alignment vertical="center"/>
    </xf>
    <xf numFmtId="167" fontId="0" fillId="0" borderId="0" xfId="1" applyNumberFormat="1" applyFont="1" applyBorder="1" applyAlignment="1">
      <alignment vertical="center"/>
    </xf>
    <xf numFmtId="167" fontId="0" fillId="0" borderId="0" xfId="0" applyNumberFormat="1" applyBorder="1" applyAlignment="1">
      <alignment vertical="center"/>
    </xf>
    <xf numFmtId="43" fontId="0" fillId="0" borderId="0" xfId="1" applyFont="1" applyBorder="1" applyAlignment="1"/>
    <xf numFmtId="0" fontId="6" fillId="0" borderId="0" xfId="0" applyFont="1" applyBorder="1"/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/>
    <xf numFmtId="166" fontId="0" fillId="0" borderId="0" xfId="1" applyNumberFormat="1" applyFont="1" applyFill="1" applyBorder="1"/>
    <xf numFmtId="166" fontId="1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0" fillId="4" borderId="0" xfId="0" applyNumberFormat="1" applyFill="1" applyBorder="1" applyAlignment="1">
      <alignment vertical="center" wrapText="1"/>
    </xf>
    <xf numFmtId="1" fontId="0" fillId="4" borderId="18" xfId="0" applyNumberFormat="1" applyFill="1" applyBorder="1" applyAlignment="1">
      <alignment vertical="center" wrapText="1"/>
    </xf>
    <xf numFmtId="1" fontId="0" fillId="4" borderId="0" xfId="1" applyNumberFormat="1" applyFont="1" applyFill="1" applyBorder="1" applyAlignment="1">
      <alignment horizontal="center" vertical="center"/>
    </xf>
    <xf numFmtId="1" fontId="4" fillId="4" borderId="4" xfId="1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0" fillId="0" borderId="18" xfId="0" applyNumberFormat="1" applyFill="1" applyBorder="1" applyAlignment="1">
      <alignment vertical="center"/>
    </xf>
    <xf numFmtId="1" fontId="0" fillId="0" borderId="18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 wrapText="1"/>
    </xf>
    <xf numFmtId="1" fontId="0" fillId="4" borderId="0" xfId="0" applyNumberFormat="1" applyFill="1" applyBorder="1" applyAlignment="1">
      <alignment horizontal="center" vertical="center" wrapText="1"/>
    </xf>
    <xf numFmtId="1" fontId="0" fillId="4" borderId="18" xfId="0" applyNumberFormat="1" applyFill="1" applyBorder="1" applyAlignment="1">
      <alignment horizontal="center" vertical="center" wrapText="1"/>
    </xf>
    <xf numFmtId="1" fontId="0" fillId="4" borderId="0" xfId="1" applyNumberFormat="1" applyFont="1" applyFill="1" applyBorder="1" applyAlignment="1"/>
    <xf numFmtId="1" fontId="0" fillId="4" borderId="4" xfId="1" applyNumberFormat="1" applyFont="1" applyFill="1" applyBorder="1" applyAlignment="1">
      <alignment horizontal="right"/>
    </xf>
    <xf numFmtId="1" fontId="0" fillId="4" borderId="0" xfId="1" applyNumberFormat="1" applyFont="1" applyFill="1" applyBorder="1" applyAlignment="1">
      <alignment horizontal="right"/>
    </xf>
    <xf numFmtId="1" fontId="0" fillId="0" borderId="4" xfId="1" applyNumberFormat="1" applyFont="1" applyFill="1" applyBorder="1" applyAlignment="1">
      <alignment horizontal="right" vertical="center"/>
    </xf>
    <xf numFmtId="1" fontId="0" fillId="0" borderId="0" xfId="1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7" fontId="0" fillId="4" borderId="4" xfId="1" applyNumberFormat="1" applyFont="1" applyFill="1" applyBorder="1" applyAlignment="1">
      <alignment horizontal="left" vertical="center"/>
    </xf>
    <xf numFmtId="167" fontId="0" fillId="4" borderId="0" xfId="1" applyNumberFormat="1" applyFont="1" applyFill="1" applyBorder="1" applyAlignment="1">
      <alignment horizontal="left" vertical="center"/>
    </xf>
    <xf numFmtId="167" fontId="0" fillId="4" borderId="10" xfId="1" applyNumberFormat="1" applyFont="1" applyFill="1" applyBorder="1" applyAlignment="1">
      <alignment horizontal="left" vertical="center"/>
    </xf>
    <xf numFmtId="167" fontId="0" fillId="4" borderId="4" xfId="0" applyNumberFormat="1" applyFill="1" applyBorder="1" applyAlignment="1">
      <alignment horizontal="right" vertical="center"/>
    </xf>
    <xf numFmtId="167" fontId="0" fillId="4" borderId="0" xfId="0" applyNumberFormat="1" applyFill="1" applyBorder="1" applyAlignment="1">
      <alignment horizontal="right" vertical="center"/>
    </xf>
    <xf numFmtId="167" fontId="0" fillId="4" borderId="10" xfId="0" applyNumberFormat="1" applyFill="1" applyBorder="1" applyAlignment="1">
      <alignment horizontal="right" vertical="center"/>
    </xf>
    <xf numFmtId="43" fontId="0" fillId="4" borderId="0" xfId="1" applyFont="1" applyFill="1" applyBorder="1" applyAlignment="1">
      <alignment horizontal="center" vertical="center"/>
    </xf>
    <xf numFmtId="43" fontId="0" fillId="4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0" fillId="0" borderId="15" xfId="1" applyNumberFormat="1" applyFont="1" applyBorder="1" applyAlignment="1">
      <alignment horizontal="left" vertical="center"/>
    </xf>
    <xf numFmtId="167" fontId="0" fillId="0" borderId="0" xfId="1" applyNumberFormat="1" applyFont="1" applyBorder="1" applyAlignment="1">
      <alignment horizontal="left" vertical="center"/>
    </xf>
    <xf numFmtId="167" fontId="0" fillId="0" borderId="10" xfId="1" applyNumberFormat="1" applyFont="1" applyBorder="1" applyAlignment="1">
      <alignment horizontal="left" vertical="center"/>
    </xf>
    <xf numFmtId="167" fontId="0" fillId="0" borderId="15" xfId="0" applyNumberFormat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10" xfId="0" applyNumberForma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167" fontId="0" fillId="0" borderId="18" xfId="1" applyNumberFormat="1" applyFont="1" applyBorder="1" applyAlignment="1">
      <alignment horizontal="left" vertical="center"/>
    </xf>
    <xf numFmtId="167" fontId="0" fillId="0" borderId="18" xfId="0" applyNumberFormat="1" applyBorder="1" applyAlignment="1">
      <alignment horizontal="right" vertical="center"/>
    </xf>
  </cellXfs>
  <cellStyles count="3">
    <cellStyle name="Normal" xfId="0" builtinId="0"/>
    <cellStyle name="Separador de milhares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"/>
  <sheetViews>
    <sheetView workbookViewId="0">
      <selection activeCell="B2" sqref="B2:D6"/>
    </sheetView>
  </sheetViews>
  <sheetFormatPr defaultRowHeight="15" x14ac:dyDescent="0.25"/>
  <cols>
    <col min="2" max="2" width="11.28515625" customWidth="1"/>
    <col min="3" max="3" width="14" bestFit="1" customWidth="1"/>
    <col min="4" max="4" width="9.7109375" bestFit="1" customWidth="1"/>
    <col min="5" max="5" width="9.7109375" customWidth="1"/>
    <col min="6" max="6" width="12" bestFit="1" customWidth="1"/>
    <col min="7" max="7" width="12" customWidth="1"/>
    <col min="8" max="8" width="12" bestFit="1" customWidth="1"/>
    <col min="10" max="10" width="14" bestFit="1" customWidth="1"/>
    <col min="11" max="11" width="15.140625" bestFit="1" customWidth="1"/>
    <col min="12" max="12" width="15.140625" customWidth="1"/>
    <col min="15" max="15" width="14" bestFit="1" customWidth="1"/>
    <col min="16" max="16" width="20.140625" bestFit="1" customWidth="1"/>
    <col min="19" max="19" width="10" bestFit="1" customWidth="1"/>
    <col min="20" max="20" width="14" bestFit="1" customWidth="1"/>
    <col min="21" max="21" width="18.7109375" bestFit="1" customWidth="1"/>
    <col min="22" max="22" width="21" bestFit="1" customWidth="1"/>
    <col min="23" max="23" width="15.28515625" bestFit="1" customWidth="1"/>
    <col min="24" max="24" width="20.140625" bestFit="1" customWidth="1"/>
  </cols>
  <sheetData>
    <row r="2" spans="2:24" x14ac:dyDescent="0.25">
      <c r="B2" t="s">
        <v>2</v>
      </c>
    </row>
    <row r="3" spans="2:24" x14ac:dyDescent="0.25">
      <c r="B3" t="s">
        <v>3</v>
      </c>
      <c r="S3" s="2"/>
      <c r="T3" s="2"/>
      <c r="U3" s="2"/>
      <c r="V3" s="2"/>
    </row>
    <row r="4" spans="2:24" x14ac:dyDescent="0.25">
      <c r="B4" s="88" t="s">
        <v>4</v>
      </c>
      <c r="C4" s="88"/>
      <c r="S4" s="2"/>
      <c r="T4" s="2"/>
      <c r="U4" s="118"/>
      <c r="V4" s="2"/>
    </row>
    <row r="5" spans="2:24" x14ac:dyDescent="0.25">
      <c r="B5" t="s">
        <v>5</v>
      </c>
      <c r="S5" s="2"/>
      <c r="T5" s="2"/>
      <c r="U5" s="2"/>
      <c r="V5" s="2"/>
    </row>
    <row r="6" spans="2:24" x14ac:dyDescent="0.25">
      <c r="B6" t="s">
        <v>6</v>
      </c>
      <c r="S6" s="53"/>
      <c r="T6" s="53"/>
      <c r="U6" s="118"/>
      <c r="V6" s="2"/>
    </row>
    <row r="7" spans="2:24" x14ac:dyDescent="0.25">
      <c r="H7" s="52"/>
    </row>
    <row r="8" spans="2:24" x14ac:dyDescent="0.25">
      <c r="H8" s="52"/>
      <c r="S8" s="134"/>
      <c r="T8" s="2"/>
      <c r="U8" s="2"/>
      <c r="V8" s="2"/>
      <c r="W8" s="2"/>
      <c r="X8" s="2"/>
    </row>
    <row r="9" spans="2:24" s="39" customFormat="1" x14ac:dyDescent="0.25">
      <c r="B9" s="42"/>
      <c r="C9" s="42"/>
      <c r="D9" s="135"/>
      <c r="E9" s="135"/>
      <c r="F9" s="135"/>
      <c r="G9" s="135"/>
      <c r="H9" s="52"/>
      <c r="I9" s="42"/>
      <c r="J9" s="42"/>
      <c r="K9" s="87"/>
      <c r="L9" s="87"/>
      <c r="N9" s="42"/>
      <c r="O9" s="42"/>
      <c r="P9" s="136"/>
      <c r="Q9" s="81"/>
      <c r="S9" s="42"/>
      <c r="T9" s="42"/>
      <c r="U9" s="137"/>
      <c r="V9" s="137"/>
      <c r="W9" s="87"/>
      <c r="X9" s="136"/>
    </row>
    <row r="10" spans="2:24" s="39" customFormat="1" x14ac:dyDescent="0.25">
      <c r="B10" s="46"/>
      <c r="C10" s="57"/>
      <c r="E10" s="84"/>
      <c r="F10" s="138"/>
      <c r="G10" s="74"/>
      <c r="H10" s="52"/>
      <c r="I10" s="46"/>
      <c r="J10" s="57"/>
      <c r="K10" s="80"/>
      <c r="L10" s="16"/>
      <c r="N10" s="46"/>
      <c r="O10" s="57"/>
      <c r="P10" s="139"/>
      <c r="Q10" s="84"/>
      <c r="S10" s="46"/>
      <c r="T10" s="81"/>
      <c r="U10" s="81"/>
      <c r="V10" s="140"/>
      <c r="W10" s="83"/>
      <c r="X10" s="141"/>
    </row>
    <row r="11" spans="2:24" s="39" customFormat="1" x14ac:dyDescent="0.25">
      <c r="B11" s="46"/>
      <c r="C11" s="57"/>
      <c r="E11" s="84"/>
      <c r="F11" s="138"/>
      <c r="G11" s="84"/>
      <c r="H11" s="52"/>
      <c r="I11" s="46"/>
      <c r="J11" s="57"/>
      <c r="K11" s="80"/>
      <c r="L11" s="16"/>
      <c r="N11" s="46"/>
      <c r="O11" s="57"/>
      <c r="P11" s="139"/>
      <c r="Q11" s="84"/>
      <c r="S11" s="46"/>
      <c r="T11" s="81"/>
      <c r="U11" s="81"/>
      <c r="V11" s="140"/>
      <c r="W11" s="83"/>
      <c r="X11" s="141"/>
    </row>
    <row r="12" spans="2:24" s="39" customFormat="1" x14ac:dyDescent="0.25">
      <c r="B12" s="46"/>
      <c r="C12" s="57"/>
      <c r="E12" s="84"/>
      <c r="F12" s="138"/>
      <c r="G12" s="84"/>
      <c r="H12" s="52"/>
      <c r="I12" s="46"/>
      <c r="J12" s="57"/>
      <c r="K12" s="80"/>
      <c r="L12" s="16"/>
      <c r="M12" s="54"/>
      <c r="N12" s="46"/>
      <c r="O12" s="57"/>
      <c r="P12" s="139"/>
      <c r="Q12" s="84"/>
      <c r="S12" s="46"/>
      <c r="T12" s="81"/>
      <c r="U12" s="81"/>
      <c r="V12" s="140"/>
      <c r="W12" s="83"/>
      <c r="X12" s="141"/>
    </row>
    <row r="13" spans="2:24" s="39" customFormat="1" x14ac:dyDescent="0.25">
      <c r="B13" s="46"/>
      <c r="C13" s="57"/>
      <c r="E13" s="84"/>
      <c r="F13" s="138"/>
      <c r="G13" s="84"/>
      <c r="H13" s="52"/>
      <c r="I13" s="46"/>
      <c r="J13" s="57"/>
      <c r="K13" s="80"/>
      <c r="L13" s="16"/>
      <c r="N13" s="46"/>
      <c r="O13" s="57"/>
      <c r="P13" s="139"/>
      <c r="Q13" s="84"/>
      <c r="S13" s="46"/>
      <c r="T13" s="81"/>
      <c r="U13" s="81"/>
      <c r="V13" s="140"/>
      <c r="W13" s="83"/>
      <c r="X13" s="141"/>
    </row>
    <row r="14" spans="2:24" s="39" customFormat="1" x14ac:dyDescent="0.25">
      <c r="B14" s="46"/>
      <c r="C14" s="57"/>
      <c r="E14" s="84"/>
      <c r="F14" s="138"/>
      <c r="G14" s="84"/>
      <c r="H14" s="52"/>
      <c r="I14" s="46"/>
      <c r="J14" s="57"/>
      <c r="K14" s="80"/>
      <c r="L14" s="16"/>
      <c r="N14" s="46"/>
      <c r="O14" s="57"/>
      <c r="P14" s="139"/>
      <c r="Q14" s="84"/>
      <c r="S14" s="46"/>
      <c r="T14" s="81"/>
      <c r="U14" s="81"/>
      <c r="V14" s="140"/>
      <c r="W14" s="83"/>
      <c r="X14" s="141"/>
    </row>
    <row r="15" spans="2:24" s="39" customFormat="1" x14ac:dyDescent="0.25">
      <c r="B15" s="46"/>
      <c r="C15" s="57"/>
      <c r="E15" s="84"/>
      <c r="F15" s="138"/>
      <c r="G15" s="84"/>
      <c r="H15" s="52"/>
      <c r="I15" s="46"/>
      <c r="J15" s="57"/>
      <c r="K15" s="80"/>
      <c r="L15" s="16"/>
      <c r="N15" s="46"/>
      <c r="O15" s="57"/>
      <c r="Q15" s="84"/>
      <c r="S15" s="46"/>
      <c r="T15" s="81"/>
      <c r="U15" s="81"/>
      <c r="V15" s="140"/>
      <c r="W15" s="83"/>
      <c r="X15" s="81"/>
    </row>
    <row r="16" spans="2:24" s="39" customFormat="1" x14ac:dyDescent="0.25">
      <c r="B16" s="46"/>
      <c r="C16" s="57"/>
      <c r="E16" s="74"/>
      <c r="F16" s="138"/>
      <c r="G16" s="74"/>
      <c r="H16" s="52"/>
      <c r="I16" s="46"/>
      <c r="J16" s="57"/>
      <c r="K16" s="80"/>
      <c r="L16" s="16"/>
      <c r="N16" s="46"/>
      <c r="O16" s="57"/>
      <c r="Q16" s="84"/>
      <c r="S16" s="46"/>
      <c r="T16" s="81"/>
      <c r="U16" s="81"/>
      <c r="V16" s="140"/>
      <c r="W16" s="83"/>
      <c r="X16" s="81"/>
    </row>
    <row r="17" spans="2:24" s="39" customFormat="1" x14ac:dyDescent="0.25">
      <c r="B17" s="46"/>
      <c r="C17" s="57"/>
      <c r="E17" s="74"/>
      <c r="F17" s="138"/>
      <c r="G17" s="74"/>
      <c r="H17" s="52"/>
      <c r="I17" s="46"/>
      <c r="J17" s="57"/>
      <c r="K17" s="80"/>
      <c r="L17" s="16"/>
      <c r="N17" s="46"/>
      <c r="O17" s="57"/>
      <c r="Q17" s="84"/>
      <c r="S17" s="46"/>
      <c r="T17" s="81"/>
      <c r="U17" s="81"/>
      <c r="V17" s="140"/>
      <c r="W17" s="83"/>
      <c r="X17" s="81"/>
    </row>
    <row r="18" spans="2:24" s="39" customFormat="1" x14ac:dyDescent="0.25">
      <c r="B18" s="46"/>
      <c r="C18" s="57"/>
      <c r="E18" s="74"/>
      <c r="F18" s="138"/>
      <c r="G18" s="74"/>
      <c r="H18" s="52"/>
      <c r="I18" s="46"/>
      <c r="J18" s="57"/>
      <c r="K18" s="80"/>
      <c r="L18" s="16"/>
      <c r="N18" s="46"/>
      <c r="O18" s="57"/>
      <c r="Q18" s="84"/>
      <c r="S18" s="46"/>
      <c r="T18" s="81"/>
      <c r="U18" s="81"/>
      <c r="V18" s="140"/>
      <c r="W18" s="83"/>
      <c r="X18" s="81"/>
    </row>
    <row r="19" spans="2:24" s="39" customFormat="1" x14ac:dyDescent="0.25">
      <c r="B19" s="46"/>
      <c r="C19" s="57"/>
      <c r="E19" s="74"/>
      <c r="F19" s="138"/>
      <c r="G19" s="74"/>
      <c r="I19" s="46"/>
      <c r="J19" s="57"/>
      <c r="K19" s="80"/>
      <c r="L19" s="16"/>
      <c r="N19" s="46"/>
      <c r="O19" s="57"/>
      <c r="Q19" s="84"/>
      <c r="S19" s="46"/>
      <c r="T19" s="81"/>
      <c r="U19" s="81"/>
      <c r="V19" s="140"/>
      <c r="W19" s="83"/>
      <c r="X19" s="81"/>
    </row>
    <row r="20" spans="2:24" s="39" customFormat="1" x14ac:dyDescent="0.25">
      <c r="F20" s="42"/>
      <c r="G20" s="42"/>
    </row>
    <row r="21" spans="2:24" s="39" customFormat="1" x14ac:dyDescent="0.25">
      <c r="G21" s="54"/>
    </row>
    <row r="22" spans="2:24" x14ac:dyDescent="0.25">
      <c r="J22" s="16"/>
    </row>
    <row r="23" spans="2:24" x14ac:dyDescent="0.25">
      <c r="J23" s="16"/>
    </row>
    <row r="24" spans="2:24" x14ac:dyDescent="0.25">
      <c r="J24" s="16"/>
    </row>
    <row r="25" spans="2:24" x14ac:dyDescent="0.25">
      <c r="J25" s="1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topLeftCell="A12" workbookViewId="0">
      <selection activeCell="G18" sqref="G18"/>
    </sheetView>
  </sheetViews>
  <sheetFormatPr defaultRowHeight="15" x14ac:dyDescent="0.25"/>
  <cols>
    <col min="2" max="2" width="16.42578125" bestFit="1" customWidth="1"/>
    <col min="3" max="3" width="18" bestFit="1" customWidth="1"/>
    <col min="4" max="4" width="18.28515625" bestFit="1" customWidth="1"/>
    <col min="5" max="5" width="24.7109375" bestFit="1" customWidth="1"/>
    <col min="6" max="6" width="5.5703125" style="39" customWidth="1"/>
    <col min="7" max="7" width="16.42578125" bestFit="1" customWidth="1"/>
    <col min="8" max="8" width="18" bestFit="1" customWidth="1"/>
    <col min="9" max="9" width="18.28515625" bestFit="1" customWidth="1"/>
    <col min="10" max="10" width="24.7109375" bestFit="1" customWidth="1"/>
    <col min="11" max="11" width="9.5703125" customWidth="1"/>
  </cols>
  <sheetData>
    <row r="2" spans="2:16" x14ac:dyDescent="0.25">
      <c r="B2" t="s">
        <v>8</v>
      </c>
    </row>
    <row r="3" spans="2:16" x14ac:dyDescent="0.25">
      <c r="B3" t="s">
        <v>9</v>
      </c>
      <c r="D3" s="1">
        <v>4.4999999999999998E-2</v>
      </c>
      <c r="K3" s="1"/>
    </row>
    <row r="4" spans="2:16" x14ac:dyDescent="0.25">
      <c r="B4" t="s">
        <v>10</v>
      </c>
      <c r="D4" s="1">
        <v>20</v>
      </c>
      <c r="K4" s="1"/>
    </row>
    <row r="5" spans="2:16" x14ac:dyDescent="0.25">
      <c r="B5" s="2"/>
      <c r="J5" s="1"/>
      <c r="K5" s="50"/>
    </row>
    <row r="6" spans="2:16" ht="15.75" thickBot="1" x14ac:dyDescent="0.3">
      <c r="B6" s="3" t="s">
        <v>0</v>
      </c>
      <c r="C6" s="4" t="s">
        <v>12</v>
      </c>
      <c r="D6" s="5" t="s">
        <v>1</v>
      </c>
      <c r="E6" s="6" t="s">
        <v>13</v>
      </c>
      <c r="F6" s="49"/>
      <c r="G6" s="3" t="s">
        <v>0</v>
      </c>
      <c r="H6" s="4" t="s">
        <v>12</v>
      </c>
      <c r="I6" s="5" t="s">
        <v>1</v>
      </c>
      <c r="J6" s="6" t="s">
        <v>13</v>
      </c>
      <c r="K6" s="7"/>
      <c r="P6" s="2"/>
    </row>
    <row r="7" spans="2:16" x14ac:dyDescent="0.25">
      <c r="B7" s="144" t="s">
        <v>11</v>
      </c>
      <c r="C7" s="142">
        <v>0</v>
      </c>
      <c r="D7" s="8">
        <v>9.9</v>
      </c>
      <c r="E7" s="9">
        <f>(D7*$D$3*1000)/$D$4</f>
        <v>22.274999999999999</v>
      </c>
      <c r="F7" s="23"/>
      <c r="G7" s="144" t="s">
        <v>32</v>
      </c>
      <c r="H7" s="142">
        <v>0</v>
      </c>
      <c r="I7" s="8">
        <v>3.5</v>
      </c>
      <c r="J7" s="9">
        <f>(I7*$D$3*1000)/$D$4</f>
        <v>7.875</v>
      </c>
      <c r="K7" s="10"/>
      <c r="P7" s="2"/>
    </row>
    <row r="8" spans="2:16" x14ac:dyDescent="0.25">
      <c r="B8" s="145"/>
      <c r="C8" s="146"/>
      <c r="D8" s="13">
        <v>9.1</v>
      </c>
      <c r="E8" s="10">
        <f>(D8*$D$3*1000)/$D$4</f>
        <v>20.475000000000001</v>
      </c>
      <c r="F8" s="23"/>
      <c r="G8" s="145"/>
      <c r="H8" s="143"/>
      <c r="I8" s="11">
        <v>3.8</v>
      </c>
      <c r="J8" s="12">
        <f>(I8*$D$3*1000)/$D$4</f>
        <v>8.5499999999999989</v>
      </c>
      <c r="K8" s="10"/>
      <c r="P8" s="2"/>
    </row>
    <row r="9" spans="2:16" x14ac:dyDescent="0.25">
      <c r="B9" s="145"/>
      <c r="C9" s="17" t="s">
        <v>14</v>
      </c>
      <c r="D9" s="18"/>
      <c r="E9" s="19">
        <f>AVERAGE(E7:E8)</f>
        <v>21.375</v>
      </c>
      <c r="F9" s="16"/>
      <c r="G9" s="145"/>
      <c r="H9" s="17" t="s">
        <v>14</v>
      </c>
      <c r="I9" s="14"/>
      <c r="J9" s="15">
        <f>AVERAGE(J7:J8)</f>
        <v>8.2124999999999986</v>
      </c>
      <c r="K9" s="16"/>
      <c r="P9" s="2"/>
    </row>
    <row r="10" spans="2:16" ht="15.75" thickBot="1" x14ac:dyDescent="0.3">
      <c r="B10" s="145"/>
      <c r="C10" s="20" t="s">
        <v>15</v>
      </c>
      <c r="D10" s="21"/>
      <c r="E10" s="22">
        <f>STDEV(E7:E8)</f>
        <v>1.2727922061357835</v>
      </c>
      <c r="F10" s="16"/>
      <c r="G10" s="149"/>
      <c r="H10" s="20" t="s">
        <v>15</v>
      </c>
      <c r="I10" s="14"/>
      <c r="J10" s="22">
        <f>STDEV(J7:J8)</f>
        <v>0.4772970773009188</v>
      </c>
      <c r="K10" s="16"/>
      <c r="P10" s="2"/>
    </row>
    <row r="11" spans="2:16" x14ac:dyDescent="0.25">
      <c r="B11" s="145"/>
      <c r="C11" s="147">
        <v>4</v>
      </c>
      <c r="D11" s="24">
        <v>10.3</v>
      </c>
      <c r="E11" s="25">
        <f>(D11*$D$3*1000)/$D$4</f>
        <v>23.175000000000001</v>
      </c>
      <c r="F11" s="23"/>
      <c r="G11" s="144" t="s">
        <v>33</v>
      </c>
      <c r="H11" s="142">
        <v>0</v>
      </c>
      <c r="I11" s="8">
        <v>4.0999999999999996</v>
      </c>
      <c r="J11" s="9">
        <f>(I11*$D$3*1000)/$D$4</f>
        <v>9.2249999999999979</v>
      </c>
      <c r="K11" s="23"/>
      <c r="P11" s="2"/>
    </row>
    <row r="12" spans="2:16" x14ac:dyDescent="0.25">
      <c r="B12" s="145"/>
      <c r="C12" s="148"/>
      <c r="D12" s="27">
        <v>10.5</v>
      </c>
      <c r="E12" s="26">
        <f>(D12*$D$3*1000)/$D$4</f>
        <v>23.625</v>
      </c>
      <c r="F12" s="23"/>
      <c r="G12" s="145"/>
      <c r="H12" s="143"/>
      <c r="I12" s="11">
        <v>4</v>
      </c>
      <c r="J12" s="12">
        <f>(I12*$D$3*1000)/$D$4</f>
        <v>9</v>
      </c>
      <c r="K12" s="23"/>
      <c r="P12" s="2"/>
    </row>
    <row r="13" spans="2:16" x14ac:dyDescent="0.25">
      <c r="B13" s="145"/>
      <c r="C13" s="89" t="s">
        <v>14</v>
      </c>
      <c r="D13" s="29"/>
      <c r="E13" s="28">
        <f>AVERAGE(E11:E12)</f>
        <v>23.4</v>
      </c>
      <c r="F13" s="16"/>
      <c r="G13" s="145"/>
      <c r="H13" s="17" t="s">
        <v>14</v>
      </c>
      <c r="I13" s="14"/>
      <c r="J13" s="15">
        <f>AVERAGE(J11:J12)</f>
        <v>9.1124999999999989</v>
      </c>
      <c r="K13" s="16"/>
      <c r="P13" s="2"/>
    </row>
    <row r="14" spans="2:16" ht="15.75" thickBot="1" x14ac:dyDescent="0.3">
      <c r="B14" s="145"/>
      <c r="C14" s="90" t="s">
        <v>15</v>
      </c>
      <c r="D14" s="30"/>
      <c r="E14" s="31">
        <f>STDEV(E11:E12)</f>
        <v>0.31819805153394587</v>
      </c>
      <c r="F14" s="16"/>
      <c r="G14" s="149"/>
      <c r="H14" s="20" t="s">
        <v>15</v>
      </c>
      <c r="I14" s="21"/>
      <c r="J14" s="22">
        <f>STDEV(J11:J12)</f>
        <v>0.15909902576697169</v>
      </c>
      <c r="K14" s="16"/>
      <c r="P14" s="2"/>
    </row>
    <row r="15" spans="2:16" x14ac:dyDescent="0.25">
      <c r="B15" s="145"/>
      <c r="C15" s="142">
        <v>8</v>
      </c>
      <c r="D15" s="8">
        <v>12</v>
      </c>
      <c r="E15" s="9">
        <f>(D15*$D$3*1000)/$D$4</f>
        <v>27</v>
      </c>
      <c r="F15" s="23"/>
      <c r="G15" s="45"/>
      <c r="H15" s="42"/>
      <c r="I15" s="42"/>
      <c r="J15" s="16"/>
      <c r="K15" s="16"/>
      <c r="P15" s="2"/>
    </row>
    <row r="16" spans="2:16" x14ac:dyDescent="0.25">
      <c r="B16" s="145"/>
      <c r="C16" s="146"/>
      <c r="D16" s="13">
        <v>12.2</v>
      </c>
      <c r="E16" s="10">
        <f>(D16*$D$3*1000)/$D$4</f>
        <v>27.449999999999996</v>
      </c>
      <c r="F16" s="23"/>
      <c r="G16" s="46"/>
      <c r="H16" s="42"/>
      <c r="I16" s="42"/>
      <c r="J16" s="16"/>
      <c r="K16" s="16"/>
      <c r="P16" s="2"/>
    </row>
    <row r="17" spans="2:16" x14ac:dyDescent="0.25">
      <c r="B17" s="145"/>
      <c r="C17" s="17" t="s">
        <v>14</v>
      </c>
      <c r="D17" s="18"/>
      <c r="E17" s="19">
        <f>AVERAGE(E15:E16)</f>
        <v>27.224999999999998</v>
      </c>
      <c r="F17" s="16"/>
      <c r="G17" s="46"/>
      <c r="H17" s="42"/>
      <c r="I17" s="42"/>
      <c r="J17" s="16"/>
      <c r="K17" s="16"/>
      <c r="P17" s="2"/>
    </row>
    <row r="18" spans="2:16" ht="15.75" thickBot="1" x14ac:dyDescent="0.3">
      <c r="B18" s="145"/>
      <c r="C18" s="20" t="s">
        <v>15</v>
      </c>
      <c r="D18" s="21"/>
      <c r="E18" s="22">
        <f>STDEV(E15:E16)</f>
        <v>0.31819805153394337</v>
      </c>
      <c r="F18" s="16"/>
      <c r="G18" s="46"/>
      <c r="H18" s="42"/>
      <c r="I18" s="42"/>
      <c r="J18" s="16"/>
      <c r="K18" s="16"/>
      <c r="P18" s="2"/>
    </row>
    <row r="19" spans="2:16" x14ac:dyDescent="0.25">
      <c r="B19" s="145"/>
      <c r="C19" s="147">
        <v>24</v>
      </c>
      <c r="D19" s="24">
        <v>11.4</v>
      </c>
      <c r="E19" s="25">
        <f>(D19*$D$3*1000)/$D$4</f>
        <v>25.65</v>
      </c>
      <c r="F19" s="23"/>
      <c r="G19" s="46"/>
      <c r="H19" s="42"/>
      <c r="I19" s="42"/>
      <c r="J19" s="16"/>
      <c r="K19" s="16"/>
      <c r="P19" s="2"/>
    </row>
    <row r="20" spans="2:16" x14ac:dyDescent="0.25">
      <c r="B20" s="145"/>
      <c r="C20" s="148"/>
      <c r="D20" s="27">
        <v>10.3</v>
      </c>
      <c r="E20" s="26">
        <f>(D20*$D$3*1000)/$D$4</f>
        <v>23.175000000000001</v>
      </c>
      <c r="F20" s="23"/>
      <c r="G20" s="46"/>
      <c r="H20" s="42"/>
      <c r="I20" s="42"/>
      <c r="J20" s="16"/>
      <c r="K20" s="16"/>
      <c r="P20" s="2"/>
    </row>
    <row r="21" spans="2:16" x14ac:dyDescent="0.25">
      <c r="B21" s="145"/>
      <c r="C21" s="17" t="s">
        <v>14</v>
      </c>
      <c r="D21" s="29"/>
      <c r="E21" s="28">
        <f>AVERAGE(E19:E20)</f>
        <v>24.412500000000001</v>
      </c>
      <c r="F21" s="16"/>
      <c r="G21" s="46"/>
      <c r="H21" s="42"/>
      <c r="I21" s="42"/>
      <c r="J21" s="16"/>
      <c r="K21" s="16"/>
      <c r="P21" s="2"/>
    </row>
    <row r="22" spans="2:16" ht="15.75" thickBot="1" x14ac:dyDescent="0.3">
      <c r="B22" s="145"/>
      <c r="C22" s="20" t="s">
        <v>15</v>
      </c>
      <c r="D22" s="41"/>
      <c r="E22" s="43">
        <f>STDEV(E19:E20)</f>
        <v>1.7500892834367037</v>
      </c>
      <c r="F22" s="16"/>
      <c r="G22" s="46"/>
      <c r="H22" s="42"/>
      <c r="I22" s="42"/>
      <c r="J22" s="16"/>
      <c r="K22" s="16"/>
      <c r="P22" s="2"/>
    </row>
    <row r="23" spans="2:16" x14ac:dyDescent="0.25">
      <c r="B23" s="144" t="s">
        <v>7</v>
      </c>
      <c r="C23" s="142">
        <v>0</v>
      </c>
      <c r="D23" s="44">
        <v>7</v>
      </c>
      <c r="E23" s="9">
        <f>(D23*$D$3*1000)/$D$4</f>
        <v>15.75</v>
      </c>
      <c r="F23" s="23"/>
      <c r="G23" s="46"/>
      <c r="H23" s="47"/>
      <c r="I23" s="23"/>
      <c r="J23" s="23"/>
      <c r="K23" s="23"/>
      <c r="P23" s="2"/>
    </row>
    <row r="24" spans="2:16" x14ac:dyDescent="0.25">
      <c r="B24" s="145"/>
      <c r="C24" s="146"/>
      <c r="D24" s="32">
        <v>7.8</v>
      </c>
      <c r="E24" s="10">
        <f>(D24*$D$3*1000)/$D$4</f>
        <v>17.55</v>
      </c>
      <c r="F24" s="23"/>
      <c r="G24" s="46"/>
      <c r="H24" s="47"/>
      <c r="I24" s="23"/>
      <c r="J24" s="23"/>
      <c r="K24" s="23"/>
      <c r="P24" s="2"/>
    </row>
    <row r="25" spans="2:16" x14ac:dyDescent="0.25">
      <c r="B25" s="145"/>
      <c r="C25" s="17" t="s">
        <v>14</v>
      </c>
      <c r="D25" s="33"/>
      <c r="E25" s="19">
        <f>AVERAGE(E23:E24)</f>
        <v>16.649999999999999</v>
      </c>
      <c r="F25" s="16"/>
      <c r="G25" s="46"/>
      <c r="H25" s="42"/>
      <c r="I25" s="16"/>
      <c r="J25" s="16"/>
      <c r="K25" s="16"/>
      <c r="P25" s="2"/>
    </row>
    <row r="26" spans="2:16" ht="15.75" thickBot="1" x14ac:dyDescent="0.3">
      <c r="B26" s="145"/>
      <c r="C26" s="20" t="s">
        <v>15</v>
      </c>
      <c r="D26" s="34"/>
      <c r="E26" s="22">
        <f>STDEV(E23:E24)</f>
        <v>1.2727922061357859</v>
      </c>
      <c r="F26" s="16"/>
      <c r="G26" s="46"/>
      <c r="H26" s="42"/>
      <c r="I26" s="16"/>
      <c r="J26" s="16"/>
      <c r="K26" s="16"/>
      <c r="P26" s="2"/>
    </row>
    <row r="27" spans="2:16" x14ac:dyDescent="0.25">
      <c r="B27" s="145"/>
      <c r="C27" s="152">
        <v>4</v>
      </c>
      <c r="D27" s="35">
        <v>9.6</v>
      </c>
      <c r="E27" s="25">
        <f>(D27*$D$3*1000)/$D$4</f>
        <v>21.6</v>
      </c>
      <c r="F27" s="23"/>
      <c r="G27" s="46"/>
      <c r="H27" s="47"/>
      <c r="I27" s="23"/>
      <c r="J27" s="23"/>
      <c r="K27" s="23"/>
      <c r="P27" s="2"/>
    </row>
    <row r="28" spans="2:16" x14ac:dyDescent="0.25">
      <c r="B28" s="145"/>
      <c r="C28" s="153"/>
      <c r="D28" s="36">
        <v>9.3000000000000007</v>
      </c>
      <c r="E28" s="26">
        <f>(D28*$D$3*1000)/$D$4</f>
        <v>20.925000000000004</v>
      </c>
      <c r="F28" s="23"/>
      <c r="G28" s="46"/>
      <c r="H28" s="47"/>
      <c r="I28" s="23"/>
      <c r="J28" s="23"/>
      <c r="K28" s="23"/>
      <c r="P28" s="2"/>
    </row>
    <row r="29" spans="2:16" x14ac:dyDescent="0.25">
      <c r="B29" s="145"/>
      <c r="C29" s="89" t="s">
        <v>14</v>
      </c>
      <c r="D29" s="37"/>
      <c r="E29" s="28">
        <f>AVERAGE(E27:E28)</f>
        <v>21.262500000000003</v>
      </c>
      <c r="F29" s="16"/>
      <c r="G29" s="46"/>
      <c r="H29" s="42"/>
      <c r="I29" s="16"/>
      <c r="J29" s="16"/>
      <c r="K29" s="16"/>
      <c r="P29" s="2"/>
    </row>
    <row r="30" spans="2:16" ht="15.75" thickBot="1" x14ac:dyDescent="0.3">
      <c r="B30" s="145"/>
      <c r="C30" s="90" t="s">
        <v>15</v>
      </c>
      <c r="D30" s="38"/>
      <c r="E30" s="31">
        <f>STDEV(E27:E28)</f>
        <v>0.47729707730091758</v>
      </c>
      <c r="F30" s="16"/>
      <c r="G30" s="46"/>
      <c r="H30" s="42"/>
      <c r="I30" s="48"/>
      <c r="J30" s="16"/>
      <c r="K30" s="16"/>
      <c r="P30" s="2"/>
    </row>
    <row r="31" spans="2:16" x14ac:dyDescent="0.25">
      <c r="B31" s="145"/>
      <c r="C31" s="142">
        <v>8</v>
      </c>
      <c r="D31" s="8">
        <v>8.5</v>
      </c>
      <c r="E31" s="9">
        <f>(D31*$D$3*1000)/$D$4</f>
        <v>19.125</v>
      </c>
      <c r="F31" s="23"/>
      <c r="G31" s="2"/>
      <c r="H31" s="39"/>
      <c r="I31" s="39"/>
      <c r="J31" s="39"/>
      <c r="K31" s="39"/>
    </row>
    <row r="32" spans="2:16" x14ac:dyDescent="0.25">
      <c r="B32" s="145"/>
      <c r="C32" s="146"/>
      <c r="D32" s="13">
        <v>8</v>
      </c>
      <c r="E32" s="10">
        <f>(D32*$D$3*1000)/$D$4</f>
        <v>18</v>
      </c>
      <c r="F32" s="23"/>
      <c r="G32" s="2"/>
      <c r="I32" s="23"/>
      <c r="J32" s="23"/>
      <c r="K32" s="23"/>
    </row>
    <row r="33" spans="2:11" x14ac:dyDescent="0.25">
      <c r="B33" s="145"/>
      <c r="C33" s="17" t="s">
        <v>14</v>
      </c>
      <c r="D33" s="18"/>
      <c r="E33" s="19">
        <f>AVERAGE(E31:E32)</f>
        <v>18.5625</v>
      </c>
      <c r="F33" s="16"/>
      <c r="G33" s="2"/>
      <c r="H33" s="40"/>
      <c r="I33" s="23"/>
      <c r="J33" s="23"/>
      <c r="K33" s="23"/>
    </row>
    <row r="34" spans="2:11" ht="15.75" thickBot="1" x14ac:dyDescent="0.3">
      <c r="B34" s="145"/>
      <c r="C34" s="20" t="s">
        <v>15</v>
      </c>
      <c r="D34" s="21"/>
      <c r="E34" s="22">
        <f>STDEV(E31:E32)</f>
        <v>0.79549512883486595</v>
      </c>
      <c r="F34" s="16"/>
      <c r="G34" s="2"/>
      <c r="H34" s="40"/>
      <c r="I34" s="23"/>
      <c r="J34" s="23"/>
      <c r="K34" s="23"/>
    </row>
    <row r="35" spans="2:11" x14ac:dyDescent="0.25">
      <c r="B35" s="145"/>
      <c r="C35" s="150">
        <v>24</v>
      </c>
      <c r="D35" s="24">
        <v>6</v>
      </c>
      <c r="E35" s="25">
        <f>(D35*$D$3*1000)/$D$4</f>
        <v>13.5</v>
      </c>
      <c r="F35" s="23"/>
      <c r="H35" s="39"/>
      <c r="I35" s="39"/>
      <c r="J35" s="39"/>
      <c r="K35" s="39"/>
    </row>
    <row r="36" spans="2:11" x14ac:dyDescent="0.25">
      <c r="B36" s="145"/>
      <c r="C36" s="151"/>
      <c r="D36" s="27">
        <v>5.4</v>
      </c>
      <c r="E36" s="26">
        <f>(D36*$D$3*1000)/$D$4</f>
        <v>12.15</v>
      </c>
      <c r="F36" s="23"/>
    </row>
    <row r="37" spans="2:11" x14ac:dyDescent="0.25">
      <c r="B37" s="145"/>
      <c r="C37" s="89" t="s">
        <v>14</v>
      </c>
      <c r="D37" s="29"/>
      <c r="E37" s="28">
        <f>AVERAGE(E35:E36)</f>
        <v>12.824999999999999</v>
      </c>
      <c r="F37" s="16"/>
    </row>
    <row r="38" spans="2:11" ht="15.75" thickBot="1" x14ac:dyDescent="0.3">
      <c r="B38" s="145"/>
      <c r="C38" s="90" t="s">
        <v>15</v>
      </c>
      <c r="D38" s="41"/>
      <c r="E38" s="43">
        <f>STDEV(E35:E36)</f>
        <v>0.95459415460183883</v>
      </c>
      <c r="F38" s="16"/>
    </row>
  </sheetData>
  <mergeCells count="14">
    <mergeCell ref="C31:C32"/>
    <mergeCell ref="C35:C36"/>
    <mergeCell ref="B23:B38"/>
    <mergeCell ref="C23:C24"/>
    <mergeCell ref="C27:C28"/>
    <mergeCell ref="H7:H8"/>
    <mergeCell ref="B7:B22"/>
    <mergeCell ref="C7:C8"/>
    <mergeCell ref="H11:H12"/>
    <mergeCell ref="C11:C12"/>
    <mergeCell ref="C15:C16"/>
    <mergeCell ref="C19:C20"/>
    <mergeCell ref="G7:G10"/>
    <mergeCell ref="G11:G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opLeftCell="A29" workbookViewId="0">
      <selection activeCell="K5" sqref="K5"/>
    </sheetView>
  </sheetViews>
  <sheetFormatPr defaultRowHeight="15" x14ac:dyDescent="0.25"/>
  <cols>
    <col min="2" max="2" width="15.85546875" bestFit="1" customWidth="1"/>
    <col min="3" max="3" width="18" style="91" bestFit="1" customWidth="1"/>
    <col min="4" max="4" width="9.140625" style="91"/>
    <col min="5" max="5" width="20.5703125" style="91" bestFit="1" customWidth="1"/>
    <col min="6" max="6" width="14" style="91" bestFit="1" customWidth="1"/>
    <col min="7" max="7" width="0.85546875" style="39" customWidth="1"/>
    <col min="8" max="8" width="18" style="91" bestFit="1" customWidth="1"/>
    <col min="9" max="9" width="9.140625" style="91"/>
    <col min="10" max="10" width="20.5703125" style="91" bestFit="1" customWidth="1"/>
    <col min="11" max="11" width="14" style="91" bestFit="1" customWidth="1"/>
  </cols>
  <sheetData>
    <row r="2" spans="2:11" x14ac:dyDescent="0.25">
      <c r="B2" t="s">
        <v>8</v>
      </c>
    </row>
    <row r="4" spans="2:11" x14ac:dyDescent="0.25">
      <c r="B4" s="62"/>
      <c r="C4" s="161" t="s">
        <v>16</v>
      </c>
      <c r="D4" s="161"/>
      <c r="E4" s="161"/>
      <c r="F4" s="161"/>
      <c r="G4" s="48"/>
      <c r="H4" s="162" t="s">
        <v>17</v>
      </c>
      <c r="I4" s="162"/>
      <c r="J4" s="162"/>
      <c r="K4" s="162"/>
    </row>
    <row r="5" spans="2:11" ht="15.75" thickBot="1" x14ac:dyDescent="0.3">
      <c r="B5" s="63"/>
      <c r="C5" s="92" t="s">
        <v>12</v>
      </c>
      <c r="D5" s="92" t="s">
        <v>34</v>
      </c>
      <c r="E5" s="92" t="s">
        <v>35</v>
      </c>
      <c r="F5" s="92" t="s">
        <v>31</v>
      </c>
      <c r="H5" s="92" t="s">
        <v>12</v>
      </c>
      <c r="I5" s="92" t="s">
        <v>34</v>
      </c>
      <c r="J5" s="92" t="s">
        <v>35</v>
      </c>
      <c r="K5" s="92" t="s">
        <v>31</v>
      </c>
    </row>
    <row r="6" spans="2:11" x14ac:dyDescent="0.25">
      <c r="B6" s="163" t="s">
        <v>18</v>
      </c>
      <c r="C6" s="109">
        <v>0</v>
      </c>
      <c r="D6" s="109">
        <v>100</v>
      </c>
      <c r="E6" s="101">
        <v>156</v>
      </c>
      <c r="F6" s="165">
        <f>E9*D8</f>
        <v>10700</v>
      </c>
      <c r="H6" s="93">
        <v>0</v>
      </c>
      <c r="I6" s="93">
        <v>1</v>
      </c>
      <c r="J6" s="93">
        <v>98</v>
      </c>
      <c r="K6" s="166">
        <f>J9*I8</f>
        <v>97</v>
      </c>
    </row>
    <row r="7" spans="2:11" x14ac:dyDescent="0.25">
      <c r="B7" s="163"/>
      <c r="C7" s="109">
        <v>0</v>
      </c>
      <c r="D7" s="109">
        <v>100</v>
      </c>
      <c r="E7" s="101">
        <v>90</v>
      </c>
      <c r="F7" s="165"/>
      <c r="H7" s="93">
        <v>0</v>
      </c>
      <c r="I7" s="93">
        <v>1</v>
      </c>
      <c r="J7" s="93">
        <v>97</v>
      </c>
      <c r="K7" s="157"/>
    </row>
    <row r="8" spans="2:11" x14ac:dyDescent="0.25">
      <c r="B8" s="163"/>
      <c r="C8" s="109">
        <v>0</v>
      </c>
      <c r="D8" s="109">
        <v>100</v>
      </c>
      <c r="E8" s="101">
        <v>107</v>
      </c>
      <c r="F8" s="165"/>
      <c r="H8" s="93">
        <v>0</v>
      </c>
      <c r="I8" s="93">
        <v>1</v>
      </c>
      <c r="J8" s="93">
        <v>94</v>
      </c>
      <c r="K8" s="157"/>
    </row>
    <row r="9" spans="2:11" x14ac:dyDescent="0.25">
      <c r="B9" s="163"/>
      <c r="C9" s="109" t="s">
        <v>14</v>
      </c>
      <c r="D9" s="109"/>
      <c r="E9" s="101">
        <f>MEDIAN(E6:E8)</f>
        <v>107</v>
      </c>
      <c r="F9" s="165"/>
      <c r="H9" s="109" t="s">
        <v>14</v>
      </c>
      <c r="I9" s="93"/>
      <c r="J9" s="94">
        <f>MEDIAN(J6:J8)</f>
        <v>97</v>
      </c>
      <c r="K9" s="157"/>
    </row>
    <row r="10" spans="2:11" ht="15.75" thickBot="1" x14ac:dyDescent="0.3">
      <c r="B10" s="164"/>
      <c r="C10" s="110" t="s">
        <v>15</v>
      </c>
      <c r="D10" s="110"/>
      <c r="E10" s="102">
        <f>STDEV(E6:E8)</f>
        <v>34.268547289509257</v>
      </c>
      <c r="F10" s="102"/>
      <c r="H10" s="110" t="s">
        <v>15</v>
      </c>
      <c r="I10" s="95"/>
      <c r="J10" s="96">
        <f>STDEV(J6:J8)</f>
        <v>2.0816659994661331</v>
      </c>
      <c r="K10" s="96"/>
    </row>
    <row r="11" spans="2:11" x14ac:dyDescent="0.25">
      <c r="B11" s="167" t="s">
        <v>19</v>
      </c>
      <c r="C11" s="85">
        <v>0</v>
      </c>
      <c r="D11" s="85">
        <v>100</v>
      </c>
      <c r="E11" s="85">
        <v>137</v>
      </c>
      <c r="F11" s="154">
        <f>E14*D13</f>
        <v>14100</v>
      </c>
      <c r="H11" s="97">
        <v>0</v>
      </c>
      <c r="I11" s="97">
        <v>1</v>
      </c>
      <c r="J11" s="97">
        <v>145</v>
      </c>
      <c r="K11" s="158">
        <f>J14*I13</f>
        <v>149</v>
      </c>
    </row>
    <row r="12" spans="2:11" x14ac:dyDescent="0.25">
      <c r="B12" s="167"/>
      <c r="C12" s="85">
        <v>0</v>
      </c>
      <c r="D12" s="85">
        <v>100</v>
      </c>
      <c r="E12" s="85">
        <v>157</v>
      </c>
      <c r="F12" s="154"/>
      <c r="H12" s="97">
        <v>0</v>
      </c>
      <c r="I12" s="97">
        <v>1</v>
      </c>
      <c r="J12" s="97">
        <v>149</v>
      </c>
      <c r="K12" s="158"/>
    </row>
    <row r="13" spans="2:11" x14ac:dyDescent="0.25">
      <c r="B13" s="167"/>
      <c r="C13" s="85">
        <v>0</v>
      </c>
      <c r="D13" s="85">
        <v>100</v>
      </c>
      <c r="E13" s="85">
        <v>141</v>
      </c>
      <c r="F13" s="154"/>
      <c r="H13" s="97">
        <v>0</v>
      </c>
      <c r="I13" s="97">
        <v>1</v>
      </c>
      <c r="J13" s="97">
        <v>149</v>
      </c>
      <c r="K13" s="158"/>
    </row>
    <row r="14" spans="2:11" x14ac:dyDescent="0.25">
      <c r="B14" s="167"/>
      <c r="C14" s="85" t="s">
        <v>14</v>
      </c>
      <c r="D14" s="85"/>
      <c r="E14" s="98">
        <f>MEDIAN(E11:E13)</f>
        <v>141</v>
      </c>
      <c r="F14" s="154"/>
      <c r="H14" s="85" t="s">
        <v>14</v>
      </c>
      <c r="I14" s="97"/>
      <c r="J14" s="98">
        <f>MEDIAN(J11:J13)</f>
        <v>149</v>
      </c>
      <c r="K14" s="158"/>
    </row>
    <row r="15" spans="2:11" ht="15.75" thickBot="1" x14ac:dyDescent="0.3">
      <c r="B15" s="168"/>
      <c r="C15" s="86" t="s">
        <v>15</v>
      </c>
      <c r="D15" s="86"/>
      <c r="E15" s="100">
        <f>STDEV(E11:E13)</f>
        <v>10.583005244258363</v>
      </c>
      <c r="F15" s="169"/>
      <c r="H15" s="86" t="s">
        <v>15</v>
      </c>
      <c r="I15" s="99"/>
      <c r="J15" s="100">
        <f>STDEV(J11:J13)</f>
        <v>2.3094010767585034</v>
      </c>
      <c r="K15" s="170"/>
    </row>
    <row r="16" spans="2:11" x14ac:dyDescent="0.25">
      <c r="B16" s="163" t="s">
        <v>11</v>
      </c>
      <c r="C16" s="109">
        <v>0</v>
      </c>
      <c r="D16" s="109">
        <v>100</v>
      </c>
      <c r="E16" s="93">
        <v>210</v>
      </c>
      <c r="F16" s="165">
        <f>E19*D18</f>
        <v>19300</v>
      </c>
      <c r="H16" s="93">
        <v>0</v>
      </c>
      <c r="I16" s="93">
        <v>10</v>
      </c>
      <c r="J16" s="93">
        <v>352</v>
      </c>
      <c r="K16" s="157">
        <f>J19*I18</f>
        <v>3520</v>
      </c>
    </row>
    <row r="17" spans="2:11" x14ac:dyDescent="0.25">
      <c r="B17" s="163"/>
      <c r="C17" s="109">
        <v>0</v>
      </c>
      <c r="D17" s="109">
        <v>100</v>
      </c>
      <c r="E17" s="93">
        <v>193</v>
      </c>
      <c r="F17" s="165"/>
      <c r="H17" s="93">
        <v>0</v>
      </c>
      <c r="I17" s="93">
        <v>10</v>
      </c>
      <c r="J17" s="93">
        <v>367</v>
      </c>
      <c r="K17" s="157"/>
    </row>
    <row r="18" spans="2:11" x14ac:dyDescent="0.25">
      <c r="B18" s="163"/>
      <c r="C18" s="109">
        <v>0</v>
      </c>
      <c r="D18" s="109">
        <v>100</v>
      </c>
      <c r="E18" s="93">
        <v>157</v>
      </c>
      <c r="F18" s="165"/>
      <c r="H18" s="93">
        <v>0</v>
      </c>
      <c r="I18" s="93">
        <v>10</v>
      </c>
      <c r="J18" s="93">
        <v>346</v>
      </c>
      <c r="K18" s="157"/>
    </row>
    <row r="19" spans="2:11" x14ac:dyDescent="0.25">
      <c r="B19" s="163"/>
      <c r="C19" s="109" t="s">
        <v>14</v>
      </c>
      <c r="D19" s="109"/>
      <c r="E19" s="101">
        <f>MEDIAN(E16:E18)</f>
        <v>193</v>
      </c>
      <c r="F19" s="165"/>
      <c r="H19" s="109" t="s">
        <v>14</v>
      </c>
      <c r="I19" s="93"/>
      <c r="J19" s="101">
        <f>MEDIAN(J16:J18)</f>
        <v>352</v>
      </c>
      <c r="K19" s="157"/>
    </row>
    <row r="20" spans="2:11" ht="15.75" thickBot="1" x14ac:dyDescent="0.3">
      <c r="B20" s="163"/>
      <c r="C20" s="110" t="s">
        <v>15</v>
      </c>
      <c r="D20" s="110"/>
      <c r="E20" s="102">
        <f>STDEV(E16:E18)</f>
        <v>27.061657993059772</v>
      </c>
      <c r="F20" s="102"/>
      <c r="H20" s="110" t="s">
        <v>15</v>
      </c>
      <c r="I20" s="95"/>
      <c r="J20" s="102">
        <f>STDEV(J16:J18)</f>
        <v>10.816653826391969</v>
      </c>
      <c r="K20" s="96"/>
    </row>
    <row r="21" spans="2:11" x14ac:dyDescent="0.25">
      <c r="B21" s="163"/>
      <c r="C21" s="109">
        <v>4</v>
      </c>
      <c r="D21" s="109">
        <v>100</v>
      </c>
      <c r="E21" s="93">
        <v>198</v>
      </c>
      <c r="F21" s="165">
        <f>E24*D23</f>
        <v>26900</v>
      </c>
      <c r="H21" s="93">
        <v>4</v>
      </c>
      <c r="I21" s="93">
        <v>10</v>
      </c>
      <c r="J21" s="93">
        <v>432</v>
      </c>
      <c r="K21" s="157">
        <f>J24*I23</f>
        <v>4220</v>
      </c>
    </row>
    <row r="22" spans="2:11" x14ac:dyDescent="0.25">
      <c r="B22" s="163"/>
      <c r="C22" s="109">
        <v>4</v>
      </c>
      <c r="D22" s="109">
        <v>100</v>
      </c>
      <c r="E22" s="93">
        <v>340</v>
      </c>
      <c r="F22" s="165"/>
      <c r="H22" s="93">
        <v>4</v>
      </c>
      <c r="I22" s="93">
        <v>10</v>
      </c>
      <c r="J22" s="93">
        <v>419</v>
      </c>
      <c r="K22" s="157"/>
    </row>
    <row r="23" spans="2:11" x14ac:dyDescent="0.25">
      <c r="B23" s="163"/>
      <c r="C23" s="109">
        <v>4</v>
      </c>
      <c r="D23" s="109">
        <v>100</v>
      </c>
      <c r="E23" s="93"/>
      <c r="F23" s="165"/>
      <c r="H23" s="93">
        <v>4</v>
      </c>
      <c r="I23" s="93">
        <v>10</v>
      </c>
      <c r="J23" s="93">
        <v>422</v>
      </c>
      <c r="K23" s="157"/>
    </row>
    <row r="24" spans="2:11" x14ac:dyDescent="0.25">
      <c r="B24" s="163"/>
      <c r="C24" s="109" t="s">
        <v>14</v>
      </c>
      <c r="D24" s="109"/>
      <c r="E24" s="101">
        <f>MEDIAN(E21:E23)</f>
        <v>269</v>
      </c>
      <c r="F24" s="165"/>
      <c r="H24" s="109" t="s">
        <v>14</v>
      </c>
      <c r="I24" s="93"/>
      <c r="J24" s="101">
        <f>MEDIAN(J21:J23)</f>
        <v>422</v>
      </c>
      <c r="K24" s="157"/>
    </row>
    <row r="25" spans="2:11" ht="15.75" thickBot="1" x14ac:dyDescent="0.3">
      <c r="B25" s="163"/>
      <c r="C25" s="110" t="s">
        <v>15</v>
      </c>
      <c r="D25" s="110"/>
      <c r="E25" s="102">
        <f>STDEV(E21:E23)</f>
        <v>100.40916292848975</v>
      </c>
      <c r="F25" s="102"/>
      <c r="H25" s="110" t="s">
        <v>15</v>
      </c>
      <c r="I25" s="95"/>
      <c r="J25" s="102">
        <f>STDEV(J21:J23)</f>
        <v>6.8068592855540455</v>
      </c>
      <c r="K25" s="95"/>
    </row>
    <row r="26" spans="2:11" x14ac:dyDescent="0.25">
      <c r="B26" s="163"/>
      <c r="C26" s="109">
        <v>8</v>
      </c>
      <c r="D26" s="109">
        <v>100</v>
      </c>
      <c r="E26" s="93"/>
      <c r="F26" s="165">
        <f>E29*D28</f>
        <v>29150</v>
      </c>
      <c r="H26" s="93">
        <v>8</v>
      </c>
      <c r="I26" s="93">
        <v>10</v>
      </c>
      <c r="J26" s="93">
        <v>517</v>
      </c>
      <c r="K26" s="157">
        <f>J29*I28</f>
        <v>5240</v>
      </c>
    </row>
    <row r="27" spans="2:11" x14ac:dyDescent="0.25">
      <c r="B27" s="163"/>
      <c r="C27" s="109">
        <v>8</v>
      </c>
      <c r="D27" s="109">
        <v>100</v>
      </c>
      <c r="E27" s="93">
        <v>174</v>
      </c>
      <c r="F27" s="165"/>
      <c r="H27" s="93">
        <v>8</v>
      </c>
      <c r="I27" s="93">
        <v>10</v>
      </c>
      <c r="J27" s="93">
        <v>533</v>
      </c>
      <c r="K27" s="157"/>
    </row>
    <row r="28" spans="2:11" x14ac:dyDescent="0.25">
      <c r="B28" s="163"/>
      <c r="C28" s="109">
        <v>8</v>
      </c>
      <c r="D28" s="109">
        <v>100</v>
      </c>
      <c r="E28" s="93">
        <v>409</v>
      </c>
      <c r="F28" s="165"/>
      <c r="H28" s="93">
        <v>8</v>
      </c>
      <c r="I28" s="93">
        <v>10</v>
      </c>
      <c r="J28" s="93">
        <v>524</v>
      </c>
      <c r="K28" s="157"/>
    </row>
    <row r="29" spans="2:11" x14ac:dyDescent="0.25">
      <c r="B29" s="163"/>
      <c r="C29" s="109" t="s">
        <v>14</v>
      </c>
      <c r="D29" s="85"/>
      <c r="E29" s="98">
        <f>MEDIAN(E27:E28)</f>
        <v>291.5</v>
      </c>
      <c r="F29" s="165"/>
      <c r="H29" s="109" t="s">
        <v>14</v>
      </c>
      <c r="I29" s="93"/>
      <c r="J29" s="101">
        <f>MEDIAN(J26:J28)</f>
        <v>524</v>
      </c>
      <c r="K29" s="157"/>
    </row>
    <row r="30" spans="2:11" ht="15.75" thickBot="1" x14ac:dyDescent="0.3">
      <c r="B30" s="163"/>
      <c r="C30" s="110" t="s">
        <v>15</v>
      </c>
      <c r="D30" s="86"/>
      <c r="E30" s="100">
        <f>STDEV(E27:E28)</f>
        <v>166.17009357883867</v>
      </c>
      <c r="F30" s="102"/>
      <c r="H30" s="110" t="s">
        <v>15</v>
      </c>
      <c r="I30" s="95"/>
      <c r="J30" s="102">
        <f>STDEV(J26:J28)</f>
        <v>8.0208062770106441</v>
      </c>
      <c r="K30" s="96"/>
    </row>
    <row r="31" spans="2:11" x14ac:dyDescent="0.25">
      <c r="B31" s="163"/>
      <c r="C31" s="109">
        <v>24</v>
      </c>
      <c r="D31" s="109">
        <v>100</v>
      </c>
      <c r="E31" s="109">
        <v>278</v>
      </c>
      <c r="F31" s="165">
        <f>E34*D33</f>
        <v>29500</v>
      </c>
      <c r="H31" s="93">
        <v>24</v>
      </c>
      <c r="I31" s="93">
        <v>10</v>
      </c>
      <c r="J31" s="93">
        <v>758</v>
      </c>
      <c r="K31" s="157">
        <f>J34*I33</f>
        <v>7410</v>
      </c>
    </row>
    <row r="32" spans="2:11" x14ac:dyDescent="0.25">
      <c r="B32" s="163"/>
      <c r="C32" s="109">
        <v>24</v>
      </c>
      <c r="D32" s="109">
        <v>100</v>
      </c>
      <c r="E32" s="109">
        <v>295</v>
      </c>
      <c r="F32" s="165"/>
      <c r="H32" s="93">
        <v>24</v>
      </c>
      <c r="I32" s="93">
        <v>10</v>
      </c>
      <c r="J32" s="93">
        <v>741</v>
      </c>
      <c r="K32" s="157"/>
    </row>
    <row r="33" spans="1:11" x14ac:dyDescent="0.25">
      <c r="B33" s="163"/>
      <c r="C33" s="109">
        <v>24</v>
      </c>
      <c r="D33" s="109">
        <v>100</v>
      </c>
      <c r="E33" s="109">
        <v>296</v>
      </c>
      <c r="F33" s="165"/>
      <c r="H33" s="93">
        <v>24</v>
      </c>
      <c r="I33" s="93">
        <v>10</v>
      </c>
      <c r="J33" s="93">
        <v>722</v>
      </c>
      <c r="K33" s="157"/>
    </row>
    <row r="34" spans="1:11" x14ac:dyDescent="0.25">
      <c r="A34" s="2"/>
      <c r="B34" s="163"/>
      <c r="C34" s="109" t="s">
        <v>14</v>
      </c>
      <c r="D34" s="109"/>
      <c r="E34" s="101">
        <f>MEDIAN(E31:E33)</f>
        <v>295</v>
      </c>
      <c r="F34" s="165"/>
      <c r="H34" s="109" t="s">
        <v>14</v>
      </c>
      <c r="I34" s="93"/>
      <c r="J34" s="101">
        <f>MEDIAN(J31:J33)</f>
        <v>741</v>
      </c>
      <c r="K34" s="157"/>
    </row>
    <row r="35" spans="1:11" ht="15.75" thickBot="1" x14ac:dyDescent="0.3">
      <c r="A35" s="2"/>
      <c r="B35" s="164"/>
      <c r="C35" s="110" t="s">
        <v>15</v>
      </c>
      <c r="D35" s="110"/>
      <c r="E35" s="102">
        <f>STDEV(E31:E33)</f>
        <v>10.115993936995677</v>
      </c>
      <c r="F35" s="110"/>
      <c r="H35" s="110" t="s">
        <v>15</v>
      </c>
      <c r="I35" s="95"/>
      <c r="J35" s="102">
        <f>STDEV(J31:J33)</f>
        <v>18.0092568789868</v>
      </c>
      <c r="K35" s="95"/>
    </row>
    <row r="36" spans="1:11" x14ac:dyDescent="0.25">
      <c r="A36" s="2"/>
      <c r="B36" s="155" t="s">
        <v>7</v>
      </c>
      <c r="C36" s="111">
        <v>0</v>
      </c>
      <c r="D36" s="111">
        <v>100</v>
      </c>
      <c r="E36" s="111">
        <v>164</v>
      </c>
      <c r="F36" s="154">
        <f>E39*D38</f>
        <v>18400</v>
      </c>
      <c r="H36" s="103">
        <v>0</v>
      </c>
      <c r="I36" s="97">
        <v>10</v>
      </c>
      <c r="J36" s="103">
        <v>341</v>
      </c>
      <c r="K36" s="158">
        <f>J39*I38</f>
        <v>3230</v>
      </c>
    </row>
    <row r="37" spans="1:11" x14ac:dyDescent="0.25">
      <c r="A37" s="2"/>
      <c r="B37" s="155"/>
      <c r="C37" s="111">
        <v>0</v>
      </c>
      <c r="D37" s="111">
        <v>100</v>
      </c>
      <c r="E37" s="111">
        <v>184</v>
      </c>
      <c r="F37" s="154"/>
      <c r="H37" s="103">
        <v>0</v>
      </c>
      <c r="I37" s="97">
        <v>10</v>
      </c>
      <c r="J37" s="103">
        <v>323</v>
      </c>
      <c r="K37" s="158"/>
    </row>
    <row r="38" spans="1:11" x14ac:dyDescent="0.25">
      <c r="A38" s="2"/>
      <c r="B38" s="155"/>
      <c r="C38" s="111">
        <v>0</v>
      </c>
      <c r="D38" s="111">
        <v>100</v>
      </c>
      <c r="E38" s="111">
        <v>194</v>
      </c>
      <c r="F38" s="154"/>
      <c r="H38" s="103">
        <v>0</v>
      </c>
      <c r="I38" s="97">
        <v>10</v>
      </c>
      <c r="J38" s="103">
        <v>318</v>
      </c>
      <c r="K38" s="158"/>
    </row>
    <row r="39" spans="1:11" x14ac:dyDescent="0.25">
      <c r="A39" s="2"/>
      <c r="B39" s="155"/>
      <c r="C39" s="85" t="s">
        <v>14</v>
      </c>
      <c r="D39" s="111"/>
      <c r="E39" s="104">
        <f>MEDIAN(E36:E38)</f>
        <v>184</v>
      </c>
      <c r="F39" s="154"/>
      <c r="H39" s="85" t="s">
        <v>14</v>
      </c>
      <c r="I39" s="103"/>
      <c r="J39" s="104">
        <f>MEDIAN(J36:J38)</f>
        <v>323</v>
      </c>
      <c r="K39" s="158"/>
    </row>
    <row r="40" spans="1:11" ht="15.75" thickBot="1" x14ac:dyDescent="0.3">
      <c r="A40" s="2"/>
      <c r="B40" s="155"/>
      <c r="C40" s="86" t="s">
        <v>15</v>
      </c>
      <c r="D40" s="112"/>
      <c r="E40" s="106">
        <f>STDEV(E36:E38)</f>
        <v>15.275252316519468</v>
      </c>
      <c r="F40" s="112"/>
      <c r="H40" s="86" t="s">
        <v>15</v>
      </c>
      <c r="I40" s="105"/>
      <c r="J40" s="106">
        <f>STDEV(J36:J38)</f>
        <v>12.096831541082702</v>
      </c>
      <c r="K40" s="105"/>
    </row>
    <row r="41" spans="1:11" x14ac:dyDescent="0.25">
      <c r="A41" s="2"/>
      <c r="B41" s="155"/>
      <c r="C41" s="113">
        <v>4</v>
      </c>
      <c r="D41" s="113">
        <v>100</v>
      </c>
      <c r="E41" s="103">
        <v>231</v>
      </c>
      <c r="F41" s="160">
        <f>E44*D43</f>
        <v>23500</v>
      </c>
      <c r="H41" s="107">
        <v>4</v>
      </c>
      <c r="I41" s="97">
        <v>10</v>
      </c>
      <c r="J41" s="107">
        <v>394</v>
      </c>
      <c r="K41" s="159">
        <f>J44*I43</f>
        <v>3920</v>
      </c>
    </row>
    <row r="42" spans="1:11" x14ac:dyDescent="0.25">
      <c r="A42" s="2"/>
      <c r="B42" s="155"/>
      <c r="C42" s="113">
        <v>4</v>
      </c>
      <c r="D42" s="113">
        <v>100</v>
      </c>
      <c r="E42" s="103">
        <v>435</v>
      </c>
      <c r="F42" s="160"/>
      <c r="H42" s="107">
        <v>4</v>
      </c>
      <c r="I42" s="97">
        <v>10</v>
      </c>
      <c r="J42" s="107">
        <v>392</v>
      </c>
      <c r="K42" s="159"/>
    </row>
    <row r="43" spans="1:11" x14ac:dyDescent="0.25">
      <c r="A43" s="2"/>
      <c r="B43" s="155"/>
      <c r="C43" s="113">
        <v>4</v>
      </c>
      <c r="D43" s="113">
        <v>100</v>
      </c>
      <c r="E43" s="103">
        <v>235</v>
      </c>
      <c r="F43" s="160"/>
      <c r="H43" s="107">
        <v>4</v>
      </c>
      <c r="I43" s="97">
        <v>10</v>
      </c>
      <c r="J43" s="107">
        <v>386</v>
      </c>
      <c r="K43" s="159"/>
    </row>
    <row r="44" spans="1:11" x14ac:dyDescent="0.25">
      <c r="A44" s="2"/>
      <c r="B44" s="155"/>
      <c r="C44" s="85" t="s">
        <v>14</v>
      </c>
      <c r="D44" s="113"/>
      <c r="E44" s="104">
        <f>MEDIAN(E41:E43)</f>
        <v>235</v>
      </c>
      <c r="F44" s="160"/>
      <c r="H44" s="85" t="s">
        <v>14</v>
      </c>
      <c r="I44" s="107"/>
      <c r="J44" s="104">
        <f>MEDIAN(J41:J43)</f>
        <v>392</v>
      </c>
      <c r="K44" s="159"/>
    </row>
    <row r="45" spans="1:11" ht="15.75" thickBot="1" x14ac:dyDescent="0.3">
      <c r="A45" s="2"/>
      <c r="B45" s="155"/>
      <c r="C45" s="86" t="s">
        <v>15</v>
      </c>
      <c r="D45" s="114"/>
      <c r="E45" s="106">
        <f>STDEV(E41:E43)</f>
        <v>116.64190213355295</v>
      </c>
      <c r="F45" s="114"/>
      <c r="H45" s="86" t="s">
        <v>15</v>
      </c>
      <c r="I45" s="108"/>
      <c r="J45" s="106">
        <f>STDEV(J41:J43)</f>
        <v>4.1633319989322661</v>
      </c>
      <c r="K45" s="108"/>
    </row>
    <row r="46" spans="1:11" x14ac:dyDescent="0.25">
      <c r="A46" s="2"/>
      <c r="B46" s="155"/>
      <c r="C46" s="85">
        <v>8</v>
      </c>
      <c r="D46" s="85">
        <v>100</v>
      </c>
      <c r="E46" s="97">
        <v>196</v>
      </c>
      <c r="F46" s="154">
        <f>E49*D48</f>
        <v>19600</v>
      </c>
      <c r="H46" s="97">
        <v>8</v>
      </c>
      <c r="I46" s="97">
        <v>10</v>
      </c>
      <c r="J46" s="97">
        <v>215</v>
      </c>
      <c r="K46" s="158">
        <f>J49*I48</f>
        <v>2150</v>
      </c>
    </row>
    <row r="47" spans="1:11" x14ac:dyDescent="0.25">
      <c r="A47" s="2"/>
      <c r="B47" s="155"/>
      <c r="C47" s="85">
        <v>8</v>
      </c>
      <c r="D47" s="85">
        <v>100</v>
      </c>
      <c r="E47" s="97">
        <v>287</v>
      </c>
      <c r="F47" s="154"/>
      <c r="H47" s="97">
        <v>8</v>
      </c>
      <c r="I47" s="97">
        <v>10</v>
      </c>
      <c r="J47" s="97">
        <v>226</v>
      </c>
      <c r="K47" s="158"/>
    </row>
    <row r="48" spans="1:11" x14ac:dyDescent="0.25">
      <c r="A48" s="2"/>
      <c r="B48" s="155"/>
      <c r="C48" s="85">
        <v>8</v>
      </c>
      <c r="D48" s="85">
        <v>100</v>
      </c>
      <c r="E48" s="97">
        <v>189</v>
      </c>
      <c r="F48" s="154"/>
      <c r="H48" s="97">
        <v>8</v>
      </c>
      <c r="I48" s="97">
        <v>10</v>
      </c>
      <c r="J48" s="97">
        <v>212</v>
      </c>
      <c r="K48" s="158"/>
    </row>
    <row r="49" spans="1:11" x14ac:dyDescent="0.25">
      <c r="A49" s="2"/>
      <c r="B49" s="155"/>
      <c r="C49" s="85" t="s">
        <v>14</v>
      </c>
      <c r="D49" s="85"/>
      <c r="E49" s="104">
        <f>MEDIAN(E46:E48)</f>
        <v>196</v>
      </c>
      <c r="F49" s="154"/>
      <c r="H49" s="85" t="s">
        <v>14</v>
      </c>
      <c r="I49" s="97"/>
      <c r="J49" s="104">
        <f>MEDIAN(J46:J48)</f>
        <v>215</v>
      </c>
      <c r="K49" s="158"/>
    </row>
    <row r="50" spans="1:11" ht="15.75" thickBot="1" x14ac:dyDescent="0.3">
      <c r="A50" s="2"/>
      <c r="B50" s="155"/>
      <c r="C50" s="86" t="s">
        <v>15</v>
      </c>
      <c r="D50" s="86"/>
      <c r="E50" s="106">
        <f>STDEV(E46:E48)</f>
        <v>54.671747731346578</v>
      </c>
      <c r="F50" s="100"/>
      <c r="H50" s="86" t="s">
        <v>15</v>
      </c>
      <c r="I50" s="99"/>
      <c r="J50" s="106">
        <f>STDEV(J46:J48)</f>
        <v>7.3711147958319936</v>
      </c>
      <c r="K50" s="106"/>
    </row>
    <row r="51" spans="1:11" x14ac:dyDescent="0.25">
      <c r="A51" s="2"/>
      <c r="B51" s="155"/>
      <c r="C51" s="85">
        <v>24</v>
      </c>
      <c r="D51" s="85">
        <v>100</v>
      </c>
      <c r="E51" s="97">
        <v>180</v>
      </c>
      <c r="F51" s="154">
        <f>E54*D53</f>
        <v>19600</v>
      </c>
      <c r="H51" s="97">
        <v>24</v>
      </c>
      <c r="I51" s="97">
        <v>10</v>
      </c>
      <c r="J51" s="97">
        <v>133</v>
      </c>
      <c r="K51" s="158">
        <f>J54*I53</f>
        <v>1330</v>
      </c>
    </row>
    <row r="52" spans="1:11" x14ac:dyDescent="0.25">
      <c r="A52" s="2"/>
      <c r="B52" s="155"/>
      <c r="C52" s="85">
        <v>24</v>
      </c>
      <c r="D52" s="85">
        <v>100</v>
      </c>
      <c r="E52" s="97">
        <v>196</v>
      </c>
      <c r="F52" s="154"/>
      <c r="H52" s="97">
        <v>24</v>
      </c>
      <c r="I52" s="97">
        <v>10</v>
      </c>
      <c r="J52" s="97">
        <v>132</v>
      </c>
      <c r="K52" s="158"/>
    </row>
    <row r="53" spans="1:11" x14ac:dyDescent="0.25">
      <c r="A53" s="2"/>
      <c r="B53" s="155"/>
      <c r="C53" s="85">
        <v>24</v>
      </c>
      <c r="D53" s="85">
        <v>100</v>
      </c>
      <c r="E53" s="97">
        <v>203</v>
      </c>
      <c r="F53" s="154"/>
      <c r="H53" s="97">
        <v>24</v>
      </c>
      <c r="I53" s="97">
        <v>10</v>
      </c>
      <c r="J53" s="97">
        <v>143</v>
      </c>
      <c r="K53" s="158"/>
    </row>
    <row r="54" spans="1:11" x14ac:dyDescent="0.25">
      <c r="A54" s="2"/>
      <c r="B54" s="155"/>
      <c r="C54" s="85" t="s">
        <v>14</v>
      </c>
      <c r="D54" s="85"/>
      <c r="E54" s="104">
        <f>MEDIAN(E51:E53)</f>
        <v>196</v>
      </c>
      <c r="F54" s="154"/>
      <c r="H54" s="85" t="s">
        <v>14</v>
      </c>
      <c r="I54" s="97"/>
      <c r="J54" s="104">
        <f>MEDIAN(J51:J53)</f>
        <v>133</v>
      </c>
      <c r="K54" s="158"/>
    </row>
    <row r="55" spans="1:11" ht="15.75" thickBot="1" x14ac:dyDescent="0.3">
      <c r="A55" s="2"/>
      <c r="B55" s="156"/>
      <c r="C55" s="86" t="s">
        <v>15</v>
      </c>
      <c r="D55" s="86"/>
      <c r="E55" s="106">
        <f>STDEV(E51:E53)</f>
        <v>11.789826122551595</v>
      </c>
      <c r="F55" s="86"/>
      <c r="H55" s="86" t="s">
        <v>15</v>
      </c>
      <c r="I55" s="99"/>
      <c r="J55" s="106">
        <f>STDEV(J51:J53)</f>
        <v>6.0827625302982193</v>
      </c>
      <c r="K55" s="99"/>
    </row>
  </sheetData>
  <mergeCells count="26">
    <mergeCell ref="B11:B15"/>
    <mergeCell ref="F11:F15"/>
    <mergeCell ref="K11:K15"/>
    <mergeCell ref="B16:B35"/>
    <mergeCell ref="F16:F19"/>
    <mergeCell ref="K16:K19"/>
    <mergeCell ref="F31:F34"/>
    <mergeCell ref="K21:K24"/>
    <mergeCell ref="F21:F24"/>
    <mergeCell ref="F26:F29"/>
    <mergeCell ref="C4:F4"/>
    <mergeCell ref="H4:K4"/>
    <mergeCell ref="B6:B10"/>
    <mergeCell ref="F6:F9"/>
    <mergeCell ref="K6:K9"/>
    <mergeCell ref="F46:F49"/>
    <mergeCell ref="F51:F54"/>
    <mergeCell ref="B36:B55"/>
    <mergeCell ref="K26:K29"/>
    <mergeCell ref="K31:K34"/>
    <mergeCell ref="K36:K39"/>
    <mergeCell ref="K41:K44"/>
    <mergeCell ref="K46:K49"/>
    <mergeCell ref="K51:K54"/>
    <mergeCell ref="F36:F39"/>
    <mergeCell ref="F41:F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A14" workbookViewId="0">
      <selection activeCell="K6" sqref="K6"/>
    </sheetView>
  </sheetViews>
  <sheetFormatPr defaultRowHeight="15" x14ac:dyDescent="0.25"/>
  <cols>
    <col min="2" max="2" width="15.85546875" bestFit="1" customWidth="1"/>
    <col min="3" max="3" width="14" bestFit="1" customWidth="1"/>
    <col min="4" max="4" width="8.7109375" bestFit="1" customWidth="1"/>
    <col min="5" max="5" width="17.42578125" customWidth="1"/>
    <col min="6" max="6" width="19" bestFit="1" customWidth="1"/>
    <col min="7" max="7" width="10.140625" style="39" customWidth="1"/>
    <col min="8" max="8" width="8.7109375" bestFit="1" customWidth="1"/>
    <col min="9" max="9" width="18" bestFit="1" customWidth="1"/>
    <col min="10" max="10" width="8.7109375" bestFit="1" customWidth="1"/>
    <col min="11" max="11" width="14.140625" bestFit="1" customWidth="1"/>
    <col min="12" max="12" width="19" bestFit="1" customWidth="1"/>
  </cols>
  <sheetData>
    <row r="2" spans="2:12" x14ac:dyDescent="0.25">
      <c r="B2" t="s">
        <v>8</v>
      </c>
    </row>
    <row r="4" spans="2:12" x14ac:dyDescent="0.25">
      <c r="B4" s="62"/>
      <c r="C4" s="171" t="s">
        <v>20</v>
      </c>
      <c r="D4" s="171"/>
      <c r="E4" s="171"/>
      <c r="F4" s="171"/>
      <c r="H4" s="62"/>
      <c r="I4" s="171" t="s">
        <v>20</v>
      </c>
      <c r="J4" s="171"/>
      <c r="K4" s="171"/>
      <c r="L4" s="171"/>
    </row>
    <row r="5" spans="2:12" ht="45.75" thickBot="1" x14ac:dyDescent="0.3">
      <c r="B5" s="63"/>
      <c r="C5" s="92" t="s">
        <v>12</v>
      </c>
      <c r="D5" s="92" t="s">
        <v>34</v>
      </c>
      <c r="E5" s="115" t="s">
        <v>36</v>
      </c>
      <c r="F5" s="92" t="s">
        <v>21</v>
      </c>
      <c r="H5" s="63"/>
      <c r="I5" s="92" t="s">
        <v>12</v>
      </c>
      <c r="J5" s="92" t="s">
        <v>34</v>
      </c>
      <c r="K5" s="115" t="s">
        <v>36</v>
      </c>
      <c r="L5" s="92" t="s">
        <v>21</v>
      </c>
    </row>
    <row r="6" spans="2:12" x14ac:dyDescent="0.25">
      <c r="B6" s="163" t="s">
        <v>22</v>
      </c>
      <c r="C6" s="109">
        <v>0</v>
      </c>
      <c r="D6" s="64">
        <v>10</v>
      </c>
      <c r="E6" s="65">
        <v>5.8</v>
      </c>
      <c r="F6" s="175">
        <f>E9*D8</f>
        <v>63</v>
      </c>
      <c r="H6" s="167" t="s">
        <v>19</v>
      </c>
      <c r="I6" s="55">
        <v>0</v>
      </c>
      <c r="J6" s="55">
        <v>10</v>
      </c>
      <c r="K6" s="55">
        <v>4.2</v>
      </c>
      <c r="L6" s="178">
        <f>K9*J8</f>
        <v>40</v>
      </c>
    </row>
    <row r="7" spans="2:12" x14ac:dyDescent="0.25">
      <c r="B7" s="163"/>
      <c r="C7" s="109">
        <v>0</v>
      </c>
      <c r="D7" s="64">
        <v>10</v>
      </c>
      <c r="E7" s="65">
        <v>7.2</v>
      </c>
      <c r="F7" s="175"/>
      <c r="H7" s="167"/>
      <c r="I7" s="55">
        <v>0</v>
      </c>
      <c r="J7" s="55">
        <v>10</v>
      </c>
      <c r="K7" s="55">
        <v>4</v>
      </c>
      <c r="L7" s="179"/>
    </row>
    <row r="8" spans="2:12" x14ac:dyDescent="0.25">
      <c r="B8" s="163"/>
      <c r="C8" s="109">
        <v>0</v>
      </c>
      <c r="D8" s="64">
        <v>10</v>
      </c>
      <c r="E8" s="65">
        <v>5.9</v>
      </c>
      <c r="F8" s="175"/>
      <c r="H8" s="167"/>
      <c r="I8" s="55">
        <v>0</v>
      </c>
      <c r="J8" s="55">
        <v>10</v>
      </c>
      <c r="K8" s="55">
        <v>4</v>
      </c>
      <c r="L8" s="179"/>
    </row>
    <row r="9" spans="2:12" x14ac:dyDescent="0.25">
      <c r="B9" s="163"/>
      <c r="C9" s="116" t="s">
        <v>14</v>
      </c>
      <c r="D9" s="64"/>
      <c r="E9" s="65">
        <f>AVERAGE(E6:E8)</f>
        <v>6.3</v>
      </c>
      <c r="F9" s="175"/>
      <c r="H9" s="167"/>
      <c r="I9" s="72" t="s">
        <v>23</v>
      </c>
      <c r="J9" s="55"/>
      <c r="K9" s="67">
        <f>MEDIAN(K6:K8)</f>
        <v>4</v>
      </c>
      <c r="L9" s="67"/>
    </row>
    <row r="10" spans="2:12" ht="15.75" thickBot="1" x14ac:dyDescent="0.3">
      <c r="B10" s="164"/>
      <c r="C10" s="117" t="s">
        <v>15</v>
      </c>
      <c r="D10" s="51"/>
      <c r="E10" s="66">
        <f>STDEV(E6:E8)</f>
        <v>0.78102496759067419</v>
      </c>
      <c r="F10" s="77"/>
      <c r="H10" s="168"/>
      <c r="I10" s="61" t="s">
        <v>15</v>
      </c>
      <c r="J10" s="58"/>
      <c r="K10" s="68">
        <f>STDEV(K6:K8)</f>
        <v>0.11547005383792526</v>
      </c>
      <c r="L10" s="68"/>
    </row>
    <row r="11" spans="2:12" x14ac:dyDescent="0.25">
      <c r="B11" s="172" t="s">
        <v>11</v>
      </c>
      <c r="C11" s="109">
        <v>0</v>
      </c>
      <c r="D11" s="64">
        <v>10</v>
      </c>
      <c r="E11" s="69">
        <v>53.9</v>
      </c>
      <c r="F11" s="176">
        <f>E14*D13</f>
        <v>512.66666666666674</v>
      </c>
      <c r="H11" s="155" t="s">
        <v>7</v>
      </c>
      <c r="I11" s="70">
        <v>0</v>
      </c>
      <c r="J11" s="55">
        <v>10</v>
      </c>
      <c r="K11" s="70">
        <v>84.3</v>
      </c>
      <c r="L11" s="178">
        <f>K14*J13</f>
        <v>694</v>
      </c>
    </row>
    <row r="12" spans="2:12" x14ac:dyDescent="0.25">
      <c r="B12" s="173"/>
      <c r="C12" s="109">
        <v>0</v>
      </c>
      <c r="D12" s="64">
        <v>10</v>
      </c>
      <c r="E12" s="69">
        <v>47.6</v>
      </c>
      <c r="F12" s="177"/>
      <c r="H12" s="155"/>
      <c r="I12" s="70">
        <v>0</v>
      </c>
      <c r="J12" s="55">
        <v>10</v>
      </c>
      <c r="K12" s="70">
        <v>69.400000000000006</v>
      </c>
      <c r="L12" s="179"/>
    </row>
    <row r="13" spans="2:12" x14ac:dyDescent="0.25">
      <c r="B13" s="173"/>
      <c r="C13" s="109">
        <v>0</v>
      </c>
      <c r="D13" s="64">
        <v>10</v>
      </c>
      <c r="E13" s="69">
        <v>52.3</v>
      </c>
      <c r="F13" s="177"/>
      <c r="H13" s="155"/>
      <c r="I13" s="70">
        <v>0</v>
      </c>
      <c r="J13" s="55">
        <v>10</v>
      </c>
      <c r="K13" s="70">
        <v>69.2</v>
      </c>
      <c r="L13" s="179"/>
    </row>
    <row r="14" spans="2:12" x14ac:dyDescent="0.25">
      <c r="B14" s="173"/>
      <c r="C14" s="116" t="s">
        <v>14</v>
      </c>
      <c r="D14" s="64"/>
      <c r="E14" s="65">
        <f>AVERAGE(E11:E13)</f>
        <v>51.266666666666673</v>
      </c>
      <c r="F14" s="78"/>
      <c r="H14" s="155"/>
      <c r="I14" s="72" t="s">
        <v>23</v>
      </c>
      <c r="J14" s="70"/>
      <c r="K14" s="67">
        <f>MEDIAN(K11:K13)</f>
        <v>69.400000000000006</v>
      </c>
      <c r="L14" s="67"/>
    </row>
    <row r="15" spans="2:12" ht="15.75" thickBot="1" x14ac:dyDescent="0.3">
      <c r="B15" s="173"/>
      <c r="C15" s="117" t="s">
        <v>15</v>
      </c>
      <c r="D15" s="51"/>
      <c r="E15" s="66">
        <f>STDEV(E11:E13)</f>
        <v>3.2746501085357687</v>
      </c>
      <c r="F15" s="77"/>
      <c r="H15" s="155"/>
      <c r="I15" s="61" t="s">
        <v>15</v>
      </c>
      <c r="J15" s="59"/>
      <c r="K15" s="68">
        <f>STDEV(K11:K13)</f>
        <v>8.6608313688698466</v>
      </c>
      <c r="L15" s="59"/>
    </row>
    <row r="16" spans="2:12" x14ac:dyDescent="0.25">
      <c r="B16" s="173"/>
      <c r="C16" s="109">
        <v>4</v>
      </c>
      <c r="D16" s="64">
        <v>10</v>
      </c>
      <c r="E16" s="69">
        <v>65.2</v>
      </c>
      <c r="F16" s="176">
        <f>E19*D18</f>
        <v>649</v>
      </c>
      <c r="H16" s="155"/>
      <c r="I16" s="71">
        <v>4</v>
      </c>
      <c r="J16" s="55">
        <v>10</v>
      </c>
      <c r="K16" s="75">
        <v>81.5</v>
      </c>
      <c r="L16" s="178">
        <f>K19*J18</f>
        <v>784</v>
      </c>
    </row>
    <row r="17" spans="2:12" x14ac:dyDescent="0.25">
      <c r="B17" s="173"/>
      <c r="C17" s="109">
        <v>4</v>
      </c>
      <c r="D17" s="64">
        <v>10</v>
      </c>
      <c r="E17" s="69">
        <v>61.6</v>
      </c>
      <c r="F17" s="177"/>
      <c r="H17" s="155"/>
      <c r="I17" s="71">
        <v>4</v>
      </c>
      <c r="J17" s="55">
        <v>10</v>
      </c>
      <c r="K17" s="75">
        <v>78.400000000000006</v>
      </c>
      <c r="L17" s="179"/>
    </row>
    <row r="18" spans="2:12" x14ac:dyDescent="0.25">
      <c r="B18" s="173"/>
      <c r="C18" s="109">
        <v>4</v>
      </c>
      <c r="D18" s="64">
        <v>10</v>
      </c>
      <c r="E18" s="69">
        <v>67.900000000000006</v>
      </c>
      <c r="F18" s="177"/>
      <c r="H18" s="155"/>
      <c r="I18" s="71">
        <v>4</v>
      </c>
      <c r="J18" s="55">
        <v>10</v>
      </c>
      <c r="K18" s="75">
        <v>77.599999999999994</v>
      </c>
      <c r="L18" s="179"/>
    </row>
    <row r="19" spans="2:12" x14ac:dyDescent="0.25">
      <c r="B19" s="173"/>
      <c r="C19" s="116" t="s">
        <v>14</v>
      </c>
      <c r="D19" s="64"/>
      <c r="E19" s="65">
        <f>AVERAGE(E16:E18)</f>
        <v>64.900000000000006</v>
      </c>
      <c r="F19" s="78"/>
      <c r="H19" s="155"/>
      <c r="I19" s="72" t="s">
        <v>23</v>
      </c>
      <c r="J19" s="71"/>
      <c r="K19" s="67">
        <f>MEDIAN(K16:K18)</f>
        <v>78.400000000000006</v>
      </c>
      <c r="L19" s="79"/>
    </row>
    <row r="20" spans="2:12" ht="15.75" thickBot="1" x14ac:dyDescent="0.3">
      <c r="B20" s="173"/>
      <c r="C20" s="117" t="s">
        <v>15</v>
      </c>
      <c r="D20" s="51"/>
      <c r="E20" s="66">
        <f>STDEV(E16:E18)</f>
        <v>3.1606961258558237</v>
      </c>
      <c r="F20" s="77"/>
      <c r="H20" s="155"/>
      <c r="I20" s="61" t="s">
        <v>15</v>
      </c>
      <c r="J20" s="60"/>
      <c r="K20" s="68">
        <f>STDEV(K16:K18)</f>
        <v>2.0599352740640513</v>
      </c>
      <c r="L20" s="60"/>
    </row>
    <row r="21" spans="2:12" x14ac:dyDescent="0.25">
      <c r="B21" s="173"/>
      <c r="C21" s="109">
        <v>8</v>
      </c>
      <c r="D21" s="64">
        <v>10</v>
      </c>
      <c r="E21" s="69">
        <v>63.1</v>
      </c>
      <c r="F21" s="176">
        <f>E24*D23</f>
        <v>641.66666666666674</v>
      </c>
      <c r="H21" s="155"/>
      <c r="I21" s="72">
        <v>8</v>
      </c>
      <c r="J21" s="55">
        <v>10</v>
      </c>
      <c r="K21" s="76">
        <v>42.5</v>
      </c>
      <c r="L21" s="178">
        <f>K24*J23</f>
        <v>441</v>
      </c>
    </row>
    <row r="22" spans="2:12" x14ac:dyDescent="0.25">
      <c r="B22" s="173"/>
      <c r="C22" s="109">
        <v>8</v>
      </c>
      <c r="D22" s="64">
        <v>10</v>
      </c>
      <c r="E22" s="69">
        <v>68.2</v>
      </c>
      <c r="F22" s="177"/>
      <c r="H22" s="155"/>
      <c r="I22" s="72">
        <v>8</v>
      </c>
      <c r="J22" s="55">
        <v>10</v>
      </c>
      <c r="K22" s="76">
        <v>44.1</v>
      </c>
      <c r="L22" s="179"/>
    </row>
    <row r="23" spans="2:12" x14ac:dyDescent="0.25">
      <c r="B23" s="173"/>
      <c r="C23" s="109">
        <v>8</v>
      </c>
      <c r="D23" s="64">
        <v>10</v>
      </c>
      <c r="E23" s="69">
        <v>61.2</v>
      </c>
      <c r="F23" s="177"/>
      <c r="H23" s="155"/>
      <c r="I23" s="72">
        <v>8</v>
      </c>
      <c r="J23" s="55">
        <v>10</v>
      </c>
      <c r="K23" s="76">
        <v>63</v>
      </c>
      <c r="L23" s="179"/>
    </row>
    <row r="24" spans="2:12" x14ac:dyDescent="0.25">
      <c r="B24" s="173"/>
      <c r="C24" s="116" t="s">
        <v>14</v>
      </c>
      <c r="D24" s="64"/>
      <c r="E24" s="65">
        <f>AVERAGE(E21:E23)</f>
        <v>64.166666666666671</v>
      </c>
      <c r="F24" s="78"/>
      <c r="H24" s="155"/>
      <c r="I24" s="72" t="s">
        <v>23</v>
      </c>
      <c r="J24" s="72"/>
      <c r="K24" s="67">
        <f>MEDIAN(K21:K23)</f>
        <v>44.1</v>
      </c>
      <c r="L24" s="67"/>
    </row>
    <row r="25" spans="2:12" ht="15.75" thickBot="1" x14ac:dyDescent="0.3">
      <c r="B25" s="173"/>
      <c r="C25" s="117" t="s">
        <v>15</v>
      </c>
      <c r="D25" s="51"/>
      <c r="E25" s="66">
        <f>STDEV(E21:E23)</f>
        <v>3.6198526673517164</v>
      </c>
      <c r="F25" s="77"/>
      <c r="H25" s="155"/>
      <c r="I25" s="61" t="s">
        <v>15</v>
      </c>
      <c r="J25" s="61"/>
      <c r="K25" s="68">
        <f>STDEV(K21:K23)</f>
        <v>11.401900426390926</v>
      </c>
      <c r="L25" s="73"/>
    </row>
    <row r="26" spans="2:12" x14ac:dyDescent="0.25">
      <c r="B26" s="173"/>
      <c r="C26" s="109">
        <v>24</v>
      </c>
      <c r="D26" s="64">
        <v>10</v>
      </c>
      <c r="E26" s="64">
        <v>92.9</v>
      </c>
      <c r="F26" s="176">
        <f>E29*D28</f>
        <v>907</v>
      </c>
      <c r="H26" s="155"/>
      <c r="I26" s="72">
        <v>24</v>
      </c>
      <c r="J26" s="55">
        <v>10</v>
      </c>
      <c r="K26" s="76">
        <v>23.9</v>
      </c>
      <c r="L26" s="178">
        <f>K29*J28</f>
        <v>235</v>
      </c>
    </row>
    <row r="27" spans="2:12" x14ac:dyDescent="0.25">
      <c r="B27" s="173"/>
      <c r="C27" s="109">
        <v>24</v>
      </c>
      <c r="D27" s="64">
        <v>10</v>
      </c>
      <c r="E27" s="64">
        <v>89.2</v>
      </c>
      <c r="F27" s="177"/>
      <c r="H27" s="155"/>
      <c r="I27" s="72">
        <v>24</v>
      </c>
      <c r="J27" s="55">
        <v>10</v>
      </c>
      <c r="K27" s="76">
        <v>23.5</v>
      </c>
      <c r="L27" s="179"/>
    </row>
    <row r="28" spans="2:12" x14ac:dyDescent="0.25">
      <c r="B28" s="173"/>
      <c r="C28" s="109">
        <v>24</v>
      </c>
      <c r="D28" s="64">
        <v>10</v>
      </c>
      <c r="E28" s="64">
        <v>90</v>
      </c>
      <c r="F28" s="177"/>
      <c r="H28" s="155"/>
      <c r="I28" s="72">
        <v>24</v>
      </c>
      <c r="J28" s="55">
        <v>10</v>
      </c>
      <c r="K28" s="76">
        <v>23.4</v>
      </c>
      <c r="L28" s="179"/>
    </row>
    <row r="29" spans="2:12" x14ac:dyDescent="0.25">
      <c r="B29" s="173"/>
      <c r="C29" s="116" t="s">
        <v>14</v>
      </c>
      <c r="D29" s="64"/>
      <c r="E29" s="65">
        <f>AVERAGE(E26:E28)</f>
        <v>90.7</v>
      </c>
      <c r="F29" s="78"/>
      <c r="H29" s="155"/>
      <c r="I29" s="72" t="s">
        <v>23</v>
      </c>
      <c r="J29" s="72"/>
      <c r="K29" s="67">
        <f>MEDIAN(K26:K28)</f>
        <v>23.5</v>
      </c>
      <c r="L29" s="67"/>
    </row>
    <row r="30" spans="2:12" ht="15.75" thickBot="1" x14ac:dyDescent="0.3">
      <c r="B30" s="174"/>
      <c r="C30" s="117" t="s">
        <v>15</v>
      </c>
      <c r="D30" s="51"/>
      <c r="E30" s="66">
        <f>STDEV(E26:E28)</f>
        <v>1.9467922333931806</v>
      </c>
      <c r="F30" s="56"/>
      <c r="H30" s="156"/>
      <c r="I30" s="61" t="s">
        <v>15</v>
      </c>
      <c r="J30" s="61"/>
      <c r="K30" s="68">
        <f>STDEV(K26:K28)</f>
        <v>0.26457513110645881</v>
      </c>
      <c r="L30" s="61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</sheetData>
  <mergeCells count="16">
    <mergeCell ref="I4:L4"/>
    <mergeCell ref="B11:B30"/>
    <mergeCell ref="C4:F4"/>
    <mergeCell ref="B6:B10"/>
    <mergeCell ref="F6:F9"/>
    <mergeCell ref="H6:H10"/>
    <mergeCell ref="F11:F13"/>
    <mergeCell ref="F16:F18"/>
    <mergeCell ref="F21:F23"/>
    <mergeCell ref="F26:F28"/>
    <mergeCell ref="L6:L8"/>
    <mergeCell ref="L11:L13"/>
    <mergeCell ref="L16:L18"/>
    <mergeCell ref="L21:L23"/>
    <mergeCell ref="L26:L28"/>
    <mergeCell ref="H11:H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topLeftCell="A8" workbookViewId="0">
      <selection activeCell="B20" sqref="B20:B24"/>
    </sheetView>
  </sheetViews>
  <sheetFormatPr defaultRowHeight="15" x14ac:dyDescent="0.25"/>
  <cols>
    <col min="2" max="2" width="23" bestFit="1" customWidth="1"/>
    <col min="4" max="4" width="18.85546875" bestFit="1" customWidth="1"/>
    <col min="5" max="5" width="18.28515625" bestFit="1" customWidth="1"/>
    <col min="6" max="6" width="24.7109375" bestFit="1" customWidth="1"/>
    <col min="7" max="7" width="31.42578125" bestFit="1" customWidth="1"/>
  </cols>
  <sheetData>
    <row r="2" spans="1:7" x14ac:dyDescent="0.25">
      <c r="A2" s="2"/>
      <c r="B2" t="s">
        <v>29</v>
      </c>
    </row>
    <row r="3" spans="1:7" x14ac:dyDescent="0.25">
      <c r="A3" s="2"/>
      <c r="E3" s="2"/>
      <c r="F3" s="2"/>
    </row>
    <row r="4" spans="1:7" x14ac:dyDescent="0.25">
      <c r="A4" s="2"/>
      <c r="B4" s="119" t="s">
        <v>27</v>
      </c>
      <c r="C4" s="120"/>
      <c r="D4" s="121">
        <v>0.17</v>
      </c>
      <c r="E4" s="2"/>
      <c r="F4" s="2"/>
    </row>
    <row r="5" spans="1:7" x14ac:dyDescent="0.25">
      <c r="A5" s="2"/>
      <c r="B5" s="119" t="s">
        <v>28</v>
      </c>
      <c r="C5" s="120"/>
      <c r="D5" s="121">
        <v>0.08</v>
      </c>
      <c r="E5" s="2"/>
      <c r="F5" s="2"/>
    </row>
    <row r="6" spans="1:7" x14ac:dyDescent="0.25">
      <c r="A6" s="2"/>
      <c r="B6" s="119" t="s">
        <v>10</v>
      </c>
      <c r="C6" s="120"/>
      <c r="D6" s="121">
        <v>50</v>
      </c>
      <c r="E6" s="2"/>
    </row>
    <row r="7" spans="1:7" x14ac:dyDescent="0.25">
      <c r="A7" s="2"/>
      <c r="E7" s="2"/>
    </row>
    <row r="8" spans="1:7" x14ac:dyDescent="0.25">
      <c r="A8" s="2"/>
    </row>
    <row r="9" spans="1:7" ht="15.75" thickBot="1" x14ac:dyDescent="0.3">
      <c r="B9" s="3" t="s">
        <v>12</v>
      </c>
      <c r="C9" s="3" t="s">
        <v>24</v>
      </c>
      <c r="D9" s="3" t="s">
        <v>25</v>
      </c>
      <c r="E9" s="3" t="s">
        <v>1</v>
      </c>
      <c r="F9" s="3" t="s">
        <v>26</v>
      </c>
      <c r="G9" s="3" t="s">
        <v>37</v>
      </c>
    </row>
    <row r="10" spans="1:7" x14ac:dyDescent="0.25">
      <c r="B10" s="180" t="s">
        <v>38</v>
      </c>
      <c r="C10" s="122">
        <v>5.75</v>
      </c>
      <c r="D10" s="122">
        <v>2</v>
      </c>
      <c r="E10" s="122"/>
      <c r="F10" s="183">
        <f>((D11+D10)*$D$4*50000)/$D$6</f>
        <v>646</v>
      </c>
      <c r="G10" s="186">
        <f>((E13*$D$5*60000)/$D$6)*1.5</f>
        <v>518.40000000000009</v>
      </c>
    </row>
    <row r="11" spans="1:7" x14ac:dyDescent="0.25">
      <c r="B11" s="181"/>
      <c r="C11" s="123">
        <v>4.3</v>
      </c>
      <c r="D11" s="123">
        <v>1.8</v>
      </c>
      <c r="E11" s="123"/>
      <c r="F11" s="184"/>
      <c r="G11" s="187"/>
    </row>
    <row r="12" spans="1:7" x14ac:dyDescent="0.25">
      <c r="B12" s="181"/>
      <c r="C12" s="123">
        <v>3.3</v>
      </c>
      <c r="D12" s="123">
        <v>0.7</v>
      </c>
      <c r="E12" s="123"/>
      <c r="F12" s="184"/>
      <c r="G12" s="187"/>
    </row>
    <row r="13" spans="1:7" x14ac:dyDescent="0.25">
      <c r="B13" s="181"/>
      <c r="C13" s="123">
        <v>4</v>
      </c>
      <c r="D13" s="123"/>
      <c r="E13" s="189">
        <v>3.6</v>
      </c>
      <c r="F13" s="184"/>
      <c r="G13" s="187"/>
    </row>
    <row r="14" spans="1:7" x14ac:dyDescent="0.25">
      <c r="B14" s="182"/>
      <c r="C14" s="124">
        <v>7</v>
      </c>
      <c r="D14" s="124"/>
      <c r="E14" s="190"/>
      <c r="F14" s="185"/>
      <c r="G14" s="188"/>
    </row>
    <row r="15" spans="1:7" x14ac:dyDescent="0.25">
      <c r="B15" s="191">
        <v>0</v>
      </c>
      <c r="C15" s="125">
        <v>5.75</v>
      </c>
      <c r="D15" s="125">
        <v>2</v>
      </c>
      <c r="E15" s="125"/>
      <c r="F15" s="193">
        <f>((D16+D15)*$D$4*50000)/$D$6</f>
        <v>850.00000000000011</v>
      </c>
      <c r="G15" s="196">
        <f>((E18*$D$5*60000)/$D$6)*1.5</f>
        <v>849.60000000000014</v>
      </c>
    </row>
    <row r="16" spans="1:7" x14ac:dyDescent="0.25">
      <c r="B16" s="145"/>
      <c r="C16" s="126">
        <v>4.3</v>
      </c>
      <c r="D16" s="126">
        <v>3</v>
      </c>
      <c r="E16" s="126"/>
      <c r="F16" s="194"/>
      <c r="G16" s="197"/>
    </row>
    <row r="17" spans="2:7" x14ac:dyDescent="0.25">
      <c r="B17" s="145"/>
      <c r="C17" s="126">
        <v>3.3</v>
      </c>
      <c r="D17" s="126"/>
      <c r="E17" s="126"/>
      <c r="F17" s="194"/>
      <c r="G17" s="197"/>
    </row>
    <row r="18" spans="2:7" x14ac:dyDescent="0.25">
      <c r="B18" s="145"/>
      <c r="C18" s="126">
        <v>4</v>
      </c>
      <c r="D18" s="126"/>
      <c r="E18" s="199">
        <v>5.9</v>
      </c>
      <c r="F18" s="194"/>
      <c r="G18" s="197"/>
    </row>
    <row r="19" spans="2:7" x14ac:dyDescent="0.25">
      <c r="B19" s="192"/>
      <c r="C19" s="127">
        <v>7</v>
      </c>
      <c r="D19" s="127"/>
      <c r="E19" s="200"/>
      <c r="F19" s="195"/>
      <c r="G19" s="198"/>
    </row>
    <row r="20" spans="2:7" x14ac:dyDescent="0.25">
      <c r="B20" s="181" t="s">
        <v>30</v>
      </c>
      <c r="C20" s="123">
        <v>5.75</v>
      </c>
      <c r="D20" s="123">
        <v>1.9</v>
      </c>
      <c r="E20" s="123"/>
      <c r="F20" s="184">
        <f>((D21+D20)*$D$4*50000)/$D$6</f>
        <v>697</v>
      </c>
      <c r="G20" s="187">
        <f>((E23*$D$5*60000)/$D$6)*1.5</f>
        <v>619.20000000000005</v>
      </c>
    </row>
    <row r="21" spans="2:7" x14ac:dyDescent="0.25">
      <c r="B21" s="181"/>
      <c r="C21" s="123">
        <v>4.3</v>
      </c>
      <c r="D21" s="123">
        <v>2.2000000000000002</v>
      </c>
      <c r="E21" s="123"/>
      <c r="F21" s="184"/>
      <c r="G21" s="187"/>
    </row>
    <row r="22" spans="2:7" x14ac:dyDescent="0.25">
      <c r="B22" s="181"/>
      <c r="C22" s="123">
        <v>3.3</v>
      </c>
      <c r="D22" s="123">
        <v>0.6</v>
      </c>
      <c r="E22" s="123"/>
      <c r="F22" s="184"/>
      <c r="G22" s="187"/>
    </row>
    <row r="23" spans="2:7" x14ac:dyDescent="0.25">
      <c r="B23" s="181"/>
      <c r="C23" s="123">
        <v>4</v>
      </c>
      <c r="D23" s="123"/>
      <c r="E23" s="189">
        <v>4.3</v>
      </c>
      <c r="F23" s="184"/>
      <c r="G23" s="187"/>
    </row>
    <row r="24" spans="2:7" x14ac:dyDescent="0.25">
      <c r="B24" s="182"/>
      <c r="C24" s="124">
        <v>7</v>
      </c>
      <c r="D24" s="124"/>
      <c r="E24" s="190"/>
      <c r="F24" s="185"/>
      <c r="G24" s="188"/>
    </row>
    <row r="25" spans="2:7" x14ac:dyDescent="0.25">
      <c r="B25" s="145">
        <v>4</v>
      </c>
      <c r="C25" s="126">
        <v>5.75</v>
      </c>
      <c r="D25" s="126">
        <v>1.8</v>
      </c>
      <c r="E25" s="126"/>
      <c r="F25" s="194">
        <f>((D26+D25)*$D$4*50000)/$D$6</f>
        <v>799</v>
      </c>
      <c r="G25" s="197">
        <f>((E28*$D$5*60000)/$D$6)*1.5</f>
        <v>878.40000000000009</v>
      </c>
    </row>
    <row r="26" spans="2:7" x14ac:dyDescent="0.25">
      <c r="B26" s="145"/>
      <c r="C26" s="126">
        <v>4.3</v>
      </c>
      <c r="D26" s="126">
        <v>2.9</v>
      </c>
      <c r="E26" s="126"/>
      <c r="F26" s="194"/>
      <c r="G26" s="197"/>
    </row>
    <row r="27" spans="2:7" x14ac:dyDescent="0.25">
      <c r="B27" s="145"/>
      <c r="C27" s="126">
        <v>3.3</v>
      </c>
      <c r="D27" s="126">
        <v>1.4</v>
      </c>
      <c r="E27" s="126"/>
      <c r="F27" s="194"/>
      <c r="G27" s="197"/>
    </row>
    <row r="28" spans="2:7" x14ac:dyDescent="0.25">
      <c r="B28" s="145"/>
      <c r="C28" s="126">
        <v>4</v>
      </c>
      <c r="D28" s="126"/>
      <c r="E28" s="199">
        <v>6.1</v>
      </c>
      <c r="F28" s="194"/>
      <c r="G28" s="197"/>
    </row>
    <row r="29" spans="2:7" ht="15.75" thickBot="1" x14ac:dyDescent="0.3">
      <c r="B29" s="192"/>
      <c r="C29" s="127">
        <v>7</v>
      </c>
      <c r="D29" s="127"/>
      <c r="E29" s="200"/>
      <c r="F29" s="201"/>
      <c r="G29" s="202"/>
    </row>
    <row r="30" spans="2:7" x14ac:dyDescent="0.25">
      <c r="B30" s="128"/>
      <c r="C30" s="125"/>
      <c r="D30" s="125"/>
      <c r="E30" s="125"/>
      <c r="F30" s="129"/>
      <c r="G30" s="130"/>
    </row>
    <row r="31" spans="2:7" x14ac:dyDescent="0.25">
      <c r="B31" s="45"/>
      <c r="C31" s="126"/>
      <c r="D31" s="126"/>
      <c r="E31" s="126"/>
      <c r="F31" s="131"/>
      <c r="G31" s="132"/>
    </row>
    <row r="32" spans="2:7" x14ac:dyDescent="0.25">
      <c r="B32" s="45"/>
      <c r="C32" s="126"/>
      <c r="D32" s="126"/>
      <c r="E32" s="126"/>
      <c r="F32" s="131"/>
      <c r="G32" s="132"/>
    </row>
    <row r="33" spans="2:7" x14ac:dyDescent="0.25">
      <c r="B33" s="2"/>
      <c r="C33" s="126"/>
      <c r="D33" s="45"/>
      <c r="E33" s="133"/>
      <c r="F33" s="131"/>
      <c r="G33" s="132"/>
    </row>
    <row r="34" spans="2:7" x14ac:dyDescent="0.25">
      <c r="B34" s="45"/>
      <c r="C34" s="126"/>
      <c r="D34" s="82"/>
      <c r="E34" s="133"/>
      <c r="F34" s="131"/>
      <c r="G34" s="132"/>
    </row>
    <row r="35" spans="2:7" x14ac:dyDescent="0.25">
      <c r="B35" s="2"/>
      <c r="C35" s="2"/>
      <c r="D35" s="2"/>
      <c r="E35" s="2"/>
      <c r="F35" s="2"/>
      <c r="G35" s="2"/>
    </row>
  </sheetData>
  <mergeCells count="16">
    <mergeCell ref="B20:B24"/>
    <mergeCell ref="F20:F24"/>
    <mergeCell ref="G20:G24"/>
    <mergeCell ref="E23:E24"/>
    <mergeCell ref="B25:B29"/>
    <mergeCell ref="F25:F29"/>
    <mergeCell ref="G25:G29"/>
    <mergeCell ref="E28:E29"/>
    <mergeCell ref="B10:B14"/>
    <mergeCell ref="F10:F14"/>
    <mergeCell ref="G10:G14"/>
    <mergeCell ref="E13:E14"/>
    <mergeCell ref="B15:B19"/>
    <mergeCell ref="F15:F19"/>
    <mergeCell ref="G15:G19"/>
    <mergeCell ref="E18:E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Details</vt:lpstr>
      <vt:lpstr>FA</vt:lpstr>
      <vt:lpstr>COD</vt:lpstr>
      <vt:lpstr>Soluble carboh.</vt:lpstr>
      <vt:lpstr>VFA Alk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Lima</dc:creator>
  <cp:lastModifiedBy>Magali</cp:lastModifiedBy>
  <dcterms:created xsi:type="dcterms:W3CDTF">2015-08-02T00:27:57Z</dcterms:created>
  <dcterms:modified xsi:type="dcterms:W3CDTF">2018-03-12T17:55:03Z</dcterms:modified>
</cp:coreProperties>
</file>