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li\Documents\Artigos\artigo Cristina\Raw data\"/>
    </mc:Choice>
  </mc:AlternateContent>
  <bookViews>
    <workbookView xWindow="0" yWindow="0" windowWidth="21600" windowHeight="9135" firstSheet="2" activeTab="7"/>
  </bookViews>
  <sheets>
    <sheet name="Resultados" sheetId="1" r:id="rId1"/>
    <sheet name="24h-A fumig" sheetId="2" r:id="rId2"/>
    <sheet name="48h-A fumig" sheetId="4" r:id="rId3"/>
    <sheet name="72h-A fumig" sheetId="5" r:id="rId4"/>
    <sheet name="24h-Aterreus" sheetId="6" r:id="rId5"/>
    <sheet name="48H Aterreus" sheetId="7" r:id="rId6"/>
    <sheet name="72HAterreus" sheetId="8" r:id="rId7"/>
    <sheet name="Cinética" sheetId="10" r:id="rId8"/>
  </sheets>
  <calcPr calcId="152511"/>
</workbook>
</file>

<file path=xl/calcChain.xml><?xml version="1.0" encoding="utf-8"?>
<calcChain xmlns="http://schemas.openxmlformats.org/spreadsheetml/2006/main">
  <c r="P27" i="6" l="1"/>
  <c r="P26" i="6"/>
  <c r="P24" i="6"/>
  <c r="P23" i="6"/>
  <c r="O7" i="6"/>
  <c r="P7" i="6"/>
  <c r="Q28" i="2"/>
  <c r="Q29" i="2"/>
  <c r="Q26" i="2"/>
  <c r="Q25" i="2"/>
  <c r="P20" i="5"/>
  <c r="P18" i="5"/>
  <c r="P17" i="5"/>
  <c r="P10" i="5"/>
  <c r="O10" i="5"/>
  <c r="I7" i="5"/>
  <c r="H7" i="5"/>
  <c r="P9" i="4"/>
  <c r="Q9" i="4"/>
  <c r="Q16" i="4"/>
  <c r="Q21" i="2"/>
  <c r="Q18" i="2"/>
  <c r="Q20" i="2"/>
  <c r="Q17" i="2"/>
  <c r="P10" i="2"/>
  <c r="K7" i="2"/>
  <c r="P17" i="8" l="1"/>
  <c r="P16" i="8"/>
  <c r="P14" i="8"/>
  <c r="P13" i="8"/>
  <c r="P18" i="7"/>
  <c r="P15" i="7"/>
  <c r="P17" i="7"/>
  <c r="P14" i="7"/>
  <c r="P18" i="6"/>
  <c r="P15" i="6"/>
  <c r="P17" i="6"/>
  <c r="P14" i="6"/>
  <c r="P21" i="5"/>
  <c r="Q20" i="4"/>
  <c r="Q17" i="4"/>
  <c r="Q19" i="4"/>
  <c r="L6" i="10" l="1"/>
  <c r="H47" i="8"/>
  <c r="I47" i="8" s="1"/>
  <c r="J47" i="8" s="1"/>
  <c r="H7" i="8"/>
  <c r="I7" i="8" s="1"/>
  <c r="J7" i="8" s="1"/>
  <c r="H7" i="7"/>
  <c r="I7" i="7" s="1"/>
  <c r="J7" i="7" s="1"/>
  <c r="H47" i="6"/>
  <c r="I47" i="6" s="1"/>
  <c r="J47" i="6" s="1"/>
  <c r="H7" i="6"/>
  <c r="I7" i="6" s="1"/>
  <c r="J7" i="6" s="1"/>
  <c r="H47" i="7"/>
  <c r="I47" i="7" s="1"/>
  <c r="J47" i="7" s="1"/>
  <c r="H47" i="5"/>
  <c r="I47" i="5" s="1"/>
  <c r="J7" i="5"/>
  <c r="I47" i="4"/>
  <c r="J47" i="4" s="1"/>
  <c r="K47" i="4" s="1"/>
  <c r="I7" i="4"/>
  <c r="J7" i="4" s="1"/>
  <c r="K7" i="4" s="1"/>
  <c r="I47" i="2"/>
  <c r="J47" i="2" s="1"/>
  <c r="K47" i="2" s="1"/>
  <c r="I7" i="2"/>
  <c r="J7" i="2" s="1"/>
  <c r="P6" i="8" l="1"/>
  <c r="O6" i="8"/>
  <c r="Q10" i="2"/>
  <c r="P7" i="7"/>
  <c r="O7" i="7"/>
  <c r="J47" i="5"/>
</calcChain>
</file>

<file path=xl/sharedStrings.xml><?xml version="1.0" encoding="utf-8"?>
<sst xmlns="http://schemas.openxmlformats.org/spreadsheetml/2006/main" count="274" uniqueCount="55">
  <si>
    <t xml:space="preserve"> </t>
  </si>
  <si>
    <t>Umidade (%)</t>
  </si>
  <si>
    <t>A (U/mL)</t>
  </si>
  <si>
    <t>U/g</t>
  </si>
  <si>
    <t>Inicial</t>
  </si>
  <si>
    <t>Final</t>
  </si>
  <si>
    <t>A1</t>
  </si>
  <si>
    <t>A2</t>
  </si>
  <si>
    <t>A3</t>
  </si>
  <si>
    <t>Tempo</t>
  </si>
  <si>
    <t>Média alfa</t>
  </si>
  <si>
    <t>A4</t>
  </si>
  <si>
    <t>M5</t>
  </si>
  <si>
    <t>M13</t>
  </si>
  <si>
    <t>pH</t>
  </si>
  <si>
    <t>Moisture (%)</t>
  </si>
  <si>
    <t>Initial</t>
  </si>
  <si>
    <t>time</t>
  </si>
  <si>
    <t xml:space="preserve">alfa average </t>
  </si>
  <si>
    <t>Sample 1</t>
  </si>
  <si>
    <t>Sample 2</t>
  </si>
  <si>
    <t xml:space="preserve">average U/g </t>
  </si>
  <si>
    <r>
      <t xml:space="preserve">Fungo: </t>
    </r>
    <r>
      <rPr>
        <b/>
        <i/>
        <sz val="11"/>
        <color theme="1"/>
        <rFont val="Calibri"/>
        <family val="2"/>
        <scheme val="minor"/>
      </rPr>
      <t>A. fumigatus</t>
    </r>
  </si>
  <si>
    <t>Sample 4</t>
  </si>
  <si>
    <t>Sample 3</t>
  </si>
  <si>
    <t>Sample 6</t>
  </si>
  <si>
    <t>Sample 5</t>
  </si>
  <si>
    <t>Final average</t>
  </si>
  <si>
    <t>Moisture</t>
  </si>
  <si>
    <t>Standart deviation</t>
  </si>
  <si>
    <t>Fraction: &gt; 1,18 mm</t>
  </si>
  <si>
    <t>Date: 20/11/2014</t>
  </si>
  <si>
    <t>Date: 19/11/2014</t>
  </si>
  <si>
    <t>Date: 21/11/2014</t>
  </si>
  <si>
    <t>Sample 9</t>
  </si>
  <si>
    <t>Sample 10</t>
  </si>
  <si>
    <t>Time</t>
  </si>
  <si>
    <t>Initial average</t>
  </si>
  <si>
    <t>Sample 11</t>
  </si>
  <si>
    <t>Sample 12</t>
  </si>
  <si>
    <t>Sample 14</t>
  </si>
  <si>
    <t>Sample 13</t>
  </si>
  <si>
    <t>Kinetic 18-21/11/2014</t>
  </si>
  <si>
    <t>Time (h)</t>
  </si>
  <si>
    <t>Activity (U/g)</t>
  </si>
  <si>
    <t>deviation U (%)</t>
  </si>
  <si>
    <t>deviation pH</t>
  </si>
  <si>
    <t>Deviation</t>
  </si>
  <si>
    <t>A. fumigatus</t>
  </si>
  <si>
    <t>A. terreus</t>
  </si>
  <si>
    <t>Deviation U (%)</t>
  </si>
  <si>
    <t>Deviation pH</t>
  </si>
  <si>
    <t>Deviation ativ.</t>
  </si>
  <si>
    <r>
      <t xml:space="preserve">Fungus: </t>
    </r>
    <r>
      <rPr>
        <b/>
        <i/>
        <sz val="11"/>
        <color theme="1"/>
        <rFont val="Calibri"/>
        <family val="2"/>
        <scheme val="minor"/>
      </rPr>
      <t>A. fumigatus</t>
    </r>
  </si>
  <si>
    <r>
      <t xml:space="preserve">Fungus: </t>
    </r>
    <r>
      <rPr>
        <b/>
        <i/>
        <sz val="11"/>
        <color theme="1"/>
        <rFont val="Calibri"/>
        <family val="2"/>
        <scheme val="minor"/>
      </rPr>
      <t>A. terreus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</si>
</sst>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"/>
    <numFmt numFmtId="165" formatCode="_(* #,##0.0000_);_(* \(#,##0.0000\);_(* &quot;-&quot;??_);_(@_)"/>
    <numFmt numFmtId="166" formatCode="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/>
    <xf numFmtId="0" fontId="4" fillId="0" borderId="0" xfId="0" applyFont="1"/>
    <xf numFmtId="0" fontId="3" fillId="0" borderId="0" xfId="1" applyFont="1"/>
    <xf numFmtId="0" fontId="2" fillId="0" borderId="0" xfId="1" applyFont="1"/>
    <xf numFmtId="164" fontId="2" fillId="0" borderId="0" xfId="1" applyNumberFormat="1" applyFont="1"/>
    <xf numFmtId="165" fontId="2" fillId="0" borderId="0" xfId="2" applyNumberFormat="1" applyFont="1"/>
    <xf numFmtId="2" fontId="2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3"/>
    <xf numFmtId="0" fontId="4" fillId="0" borderId="0" xfId="3" applyFill="1"/>
    <xf numFmtId="43" fontId="0" fillId="0" borderId="0" xfId="4" applyFont="1"/>
    <xf numFmtId="0" fontId="0" fillId="0" borderId="0" xfId="0" applyAlignment="1">
      <alignment horizontal="center" vertical="center"/>
    </xf>
    <xf numFmtId="43" fontId="0" fillId="0" borderId="0" xfId="4" applyFont="1" applyAlignment="1">
      <alignment horizontal="center"/>
    </xf>
    <xf numFmtId="0" fontId="0" fillId="0" borderId="0" xfId="0" applyAlignment="1">
      <alignment horizontal="right" vertical="center"/>
    </xf>
    <xf numFmtId="43" fontId="0" fillId="0" borderId="0" xfId="4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0" borderId="0" xfId="0" applyNumberFormat="1"/>
    <xf numFmtId="43" fontId="0" fillId="0" borderId="0" xfId="4" applyFont="1" applyAlignment="1">
      <alignment horizontal="center" vertical="center"/>
    </xf>
    <xf numFmtId="43" fontId="0" fillId="0" borderId="0" xfId="4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4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Normal" xfId="0" builtinId="0"/>
    <cellStyle name="Normal 2" xfId="3"/>
    <cellStyle name="Normal 3" xfId="1"/>
    <cellStyle name="Separador de milhares 2" xfId="2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'24h-A fumig'!$C$11</c:f>
              <c:strCache>
                <c:ptCount val="1"/>
                <c:pt idx="0">
                  <c:v>A1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8278893263342119"/>
                  <c:y val="0.51568095654709922"/>
                </c:manualLayout>
              </c:layout>
              <c:numFmt formatCode="General" sourceLinked="0"/>
            </c:trendlineLbl>
          </c:trendline>
          <c:xVal>
            <c:numRef>
              <c:f>'24h-A fumig'!$B$12:$B$42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'24h-A fumig'!$C$12:$C$42</c:f>
              <c:numCache>
                <c:formatCode>General</c:formatCode>
                <c:ptCount val="31"/>
                <c:pt idx="5">
                  <c:v>0.1072</c:v>
                </c:pt>
                <c:pt idx="6">
                  <c:v>0.10920000000000001</c:v>
                </c:pt>
                <c:pt idx="7">
                  <c:v>0.10929999999999999</c:v>
                </c:pt>
                <c:pt idx="8">
                  <c:v>0.1135</c:v>
                </c:pt>
                <c:pt idx="9">
                  <c:v>0.1149</c:v>
                </c:pt>
                <c:pt idx="10">
                  <c:v>0.1172</c:v>
                </c:pt>
                <c:pt idx="11">
                  <c:v>0.1191</c:v>
                </c:pt>
                <c:pt idx="12">
                  <c:v>0.12239999999999999</c:v>
                </c:pt>
                <c:pt idx="13">
                  <c:v>0.12230000000000001</c:v>
                </c:pt>
                <c:pt idx="14">
                  <c:v>0.12379999999999999</c:v>
                </c:pt>
                <c:pt idx="15">
                  <c:v>0.12470000000000001</c:v>
                </c:pt>
                <c:pt idx="16">
                  <c:v>0.12590000000000001</c:v>
                </c:pt>
                <c:pt idx="17">
                  <c:v>0.12759999999999999</c:v>
                </c:pt>
                <c:pt idx="18">
                  <c:v>0.12870000000000001</c:v>
                </c:pt>
                <c:pt idx="19">
                  <c:v>0.13159999999999999</c:v>
                </c:pt>
                <c:pt idx="20">
                  <c:v>0.13289999999999999</c:v>
                </c:pt>
                <c:pt idx="21">
                  <c:v>0.13539999999999999</c:v>
                </c:pt>
                <c:pt idx="22">
                  <c:v>0.13739999999999999</c:v>
                </c:pt>
                <c:pt idx="23">
                  <c:v>0.1389</c:v>
                </c:pt>
                <c:pt idx="24">
                  <c:v>0.1411</c:v>
                </c:pt>
                <c:pt idx="25">
                  <c:v>0.14349999999999999</c:v>
                </c:pt>
                <c:pt idx="26">
                  <c:v>0.1462</c:v>
                </c:pt>
                <c:pt idx="27">
                  <c:v>0.14810000000000001</c:v>
                </c:pt>
                <c:pt idx="28">
                  <c:v>0.15</c:v>
                </c:pt>
                <c:pt idx="29">
                  <c:v>0.15179999999999999</c:v>
                </c:pt>
                <c:pt idx="30">
                  <c:v>0.15379999999999999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'24h-A fumig'!$D$11</c:f>
              <c:strCache>
                <c:ptCount val="1"/>
                <c:pt idx="0">
                  <c:v>A2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832217847769029"/>
                  <c:y val="0.36206838728492363"/>
                </c:manualLayout>
              </c:layout>
              <c:numFmt formatCode="General" sourceLinked="0"/>
            </c:trendlineLbl>
          </c:trendline>
          <c:xVal>
            <c:numRef>
              <c:f>'24h-A fumig'!$B$12:$B$42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'24h-A fumig'!$D$12:$D$42</c:f>
              <c:numCache>
                <c:formatCode>General</c:formatCode>
                <c:ptCount val="31"/>
                <c:pt idx="5">
                  <c:v>8.5900000000000004E-2</c:v>
                </c:pt>
                <c:pt idx="6">
                  <c:v>8.9599999999999999E-2</c:v>
                </c:pt>
                <c:pt idx="7">
                  <c:v>9.3299999999999994E-2</c:v>
                </c:pt>
                <c:pt idx="8">
                  <c:v>9.5699999999999993E-2</c:v>
                </c:pt>
                <c:pt idx="9">
                  <c:v>9.7000000000000003E-2</c:v>
                </c:pt>
                <c:pt idx="10">
                  <c:v>9.9400000000000002E-2</c:v>
                </c:pt>
                <c:pt idx="11">
                  <c:v>0.1018</c:v>
                </c:pt>
                <c:pt idx="12">
                  <c:v>0.1043</c:v>
                </c:pt>
                <c:pt idx="13">
                  <c:v>0.1069</c:v>
                </c:pt>
                <c:pt idx="14">
                  <c:v>0.10920000000000001</c:v>
                </c:pt>
                <c:pt idx="15">
                  <c:v>0.1113</c:v>
                </c:pt>
                <c:pt idx="16">
                  <c:v>0.1137</c:v>
                </c:pt>
                <c:pt idx="17">
                  <c:v>0.11650000000000001</c:v>
                </c:pt>
                <c:pt idx="18">
                  <c:v>0.11849999999999999</c:v>
                </c:pt>
                <c:pt idx="19">
                  <c:v>0.1211</c:v>
                </c:pt>
                <c:pt idx="20">
                  <c:v>0.1234</c:v>
                </c:pt>
                <c:pt idx="21">
                  <c:v>0.12609999999999999</c:v>
                </c:pt>
                <c:pt idx="22">
                  <c:v>0.1285</c:v>
                </c:pt>
                <c:pt idx="23">
                  <c:v>0.1305</c:v>
                </c:pt>
                <c:pt idx="24">
                  <c:v>0.13250000000000001</c:v>
                </c:pt>
                <c:pt idx="25">
                  <c:v>0.13469999999999999</c:v>
                </c:pt>
                <c:pt idx="26">
                  <c:v>0.13669999999999999</c:v>
                </c:pt>
                <c:pt idx="27">
                  <c:v>0.13880000000000001</c:v>
                </c:pt>
                <c:pt idx="28">
                  <c:v>0.1409</c:v>
                </c:pt>
                <c:pt idx="29">
                  <c:v>0.1426</c:v>
                </c:pt>
                <c:pt idx="30">
                  <c:v>0.1452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'24h-A fumig'!$E$11</c:f>
              <c:strCache>
                <c:ptCount val="1"/>
                <c:pt idx="0">
                  <c:v>A3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8001115485564328"/>
                  <c:y val="-2.7061096529600523E-2"/>
                </c:manualLayout>
              </c:layout>
              <c:numFmt formatCode="General" sourceLinked="0"/>
            </c:trendlineLbl>
          </c:trendline>
          <c:xVal>
            <c:numRef>
              <c:f>'24h-A fumig'!$B$12:$B$42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'24h-A fumig'!$E$12:$E$42</c:f>
              <c:numCache>
                <c:formatCode>General</c:formatCode>
                <c:ptCount val="31"/>
                <c:pt idx="5">
                  <c:v>0.1012</c:v>
                </c:pt>
                <c:pt idx="6">
                  <c:v>0.1046</c:v>
                </c:pt>
                <c:pt idx="7">
                  <c:v>0.1091</c:v>
                </c:pt>
                <c:pt idx="8">
                  <c:v>0.1119</c:v>
                </c:pt>
                <c:pt idx="9">
                  <c:v>0.111</c:v>
                </c:pt>
                <c:pt idx="10">
                  <c:v>0.1129</c:v>
                </c:pt>
                <c:pt idx="11">
                  <c:v>0.11550000000000001</c:v>
                </c:pt>
                <c:pt idx="12">
                  <c:v>0.1173</c:v>
                </c:pt>
                <c:pt idx="13">
                  <c:v>0.11990000000000001</c:v>
                </c:pt>
                <c:pt idx="14">
                  <c:v>0.1225</c:v>
                </c:pt>
                <c:pt idx="15">
                  <c:v>0.12509999999999999</c:v>
                </c:pt>
                <c:pt idx="16">
                  <c:v>0.12690000000000001</c:v>
                </c:pt>
                <c:pt idx="17">
                  <c:v>0.12939999999999999</c:v>
                </c:pt>
                <c:pt idx="18">
                  <c:v>0.13170000000000001</c:v>
                </c:pt>
                <c:pt idx="19">
                  <c:v>0.13370000000000001</c:v>
                </c:pt>
                <c:pt idx="20">
                  <c:v>0.1368</c:v>
                </c:pt>
                <c:pt idx="21">
                  <c:v>0.13869999999999999</c:v>
                </c:pt>
                <c:pt idx="22">
                  <c:v>0.1414</c:v>
                </c:pt>
                <c:pt idx="23">
                  <c:v>0.14330000000000001</c:v>
                </c:pt>
                <c:pt idx="24">
                  <c:v>0.14549999999999999</c:v>
                </c:pt>
                <c:pt idx="25">
                  <c:v>0.14779999999999999</c:v>
                </c:pt>
                <c:pt idx="26">
                  <c:v>0.15010000000000001</c:v>
                </c:pt>
                <c:pt idx="27">
                  <c:v>0.15179999999999999</c:v>
                </c:pt>
                <c:pt idx="28">
                  <c:v>0.1545</c:v>
                </c:pt>
                <c:pt idx="29">
                  <c:v>0.15620000000000001</c:v>
                </c:pt>
                <c:pt idx="30">
                  <c:v>0.1575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55544"/>
        <c:axId val="184956720"/>
      </c:scatterChart>
      <c:valAx>
        <c:axId val="184955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956720"/>
        <c:crosses val="autoZero"/>
        <c:crossBetween val="midCat"/>
      </c:valAx>
      <c:valAx>
        <c:axId val="184956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49555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'48H Aterreus'!$C$51</c:f>
              <c:strCache>
                <c:ptCount val="1"/>
                <c:pt idx="0">
                  <c:v>A1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2093460192475917"/>
                  <c:y val="-0.18733559346748382"/>
                </c:manualLayout>
              </c:layout>
              <c:numFmt formatCode="General" sourceLinked="0"/>
            </c:trendlineLbl>
          </c:trendline>
          <c:xVal>
            <c:numRef>
              <c:f>'48H Aterreus'!$B$52:$B$82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'48H Aterreus'!$C$52:$C$82</c:f>
              <c:numCache>
                <c:formatCode>General</c:formatCode>
                <c:ptCount val="31"/>
              </c:numCache>
            </c:numRef>
          </c:yVal>
          <c:smooth val="0"/>
        </c:ser>
        <c:ser>
          <c:idx val="1"/>
          <c:order val="1"/>
          <c:tx>
            <c:strRef>
              <c:f>'48H Aterreus'!$D$51</c:f>
              <c:strCache>
                <c:ptCount val="1"/>
                <c:pt idx="0">
                  <c:v>A2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1.7211067366579177E-2"/>
                  <c:y val="0.21160870516185476"/>
                </c:manualLayout>
              </c:layout>
              <c:numFmt formatCode="General" sourceLinked="0"/>
            </c:trendlineLbl>
          </c:trendline>
          <c:xVal>
            <c:numRef>
              <c:f>'48H Aterreus'!$B$52:$B$82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'48H Aterreus'!$D$52:$D$82</c:f>
              <c:numCache>
                <c:formatCode>General</c:formatCode>
                <c:ptCount val="31"/>
              </c:numCache>
            </c:numRef>
          </c:yVal>
          <c:smooth val="0"/>
        </c:ser>
        <c:ser>
          <c:idx val="2"/>
          <c:order val="2"/>
          <c:tx>
            <c:strRef>
              <c:f>'48H Aterreus'!$E$51</c:f>
              <c:strCache>
                <c:ptCount val="1"/>
                <c:pt idx="0">
                  <c:v>A3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1443328958880201"/>
                  <c:y val="0.49631270049577214"/>
                </c:manualLayout>
              </c:layout>
              <c:numFmt formatCode="General" sourceLinked="0"/>
            </c:trendlineLbl>
          </c:trendline>
          <c:xVal>
            <c:numRef>
              <c:f>'48H Aterreus'!$B$52:$B$82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'48H Aterreus'!$E$52:$E$82</c:f>
              <c:numCache>
                <c:formatCode>General</c:formatCode>
                <c:ptCount val="3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281168"/>
        <c:axId val="330281560"/>
      </c:scatterChart>
      <c:valAx>
        <c:axId val="33028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0281560"/>
        <c:crosses val="autoZero"/>
        <c:crossBetween val="midCat"/>
      </c:valAx>
      <c:valAx>
        <c:axId val="330281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02811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85739282589707E-2"/>
          <c:y val="5.1400554097404488E-2"/>
          <c:w val="0.61412270341207364"/>
          <c:h val="0.79822506561679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'72HAterreus'!$C$11</c:f>
              <c:strCache>
                <c:ptCount val="1"/>
                <c:pt idx="0">
                  <c:v>A1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669750656167979"/>
                  <c:y val="0.19887394284047841"/>
                </c:manualLayout>
              </c:layout>
              <c:numFmt formatCode="General" sourceLinked="0"/>
            </c:trendlineLbl>
          </c:trendline>
          <c:xVal>
            <c:numRef>
              <c:f>'72HAterreus'!$B$12:$B$42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'72HAterreus'!$C$12:$C$42</c:f>
              <c:numCache>
                <c:formatCode>General</c:formatCode>
                <c:ptCount val="31"/>
                <c:pt idx="5">
                  <c:v>2.1100000000000001E-2</c:v>
                </c:pt>
                <c:pt idx="6">
                  <c:v>2.4199999999999999E-2</c:v>
                </c:pt>
                <c:pt idx="7">
                  <c:v>2.6800000000000001E-2</c:v>
                </c:pt>
                <c:pt idx="8">
                  <c:v>3.1600000000000003E-2</c:v>
                </c:pt>
                <c:pt idx="9">
                  <c:v>3.4500000000000003E-2</c:v>
                </c:pt>
                <c:pt idx="10">
                  <c:v>3.8600000000000002E-2</c:v>
                </c:pt>
                <c:pt idx="11">
                  <c:v>4.0099999999999997E-2</c:v>
                </c:pt>
                <c:pt idx="12">
                  <c:v>4.3200000000000002E-2</c:v>
                </c:pt>
                <c:pt idx="13">
                  <c:v>4.5100000000000001E-2</c:v>
                </c:pt>
                <c:pt idx="14">
                  <c:v>4.8300000000000003E-2</c:v>
                </c:pt>
                <c:pt idx="15">
                  <c:v>5.1999999999999998E-2</c:v>
                </c:pt>
                <c:pt idx="16">
                  <c:v>5.5100000000000003E-2</c:v>
                </c:pt>
                <c:pt idx="17">
                  <c:v>5.8000000000000003E-2</c:v>
                </c:pt>
                <c:pt idx="18">
                  <c:v>6.1600000000000002E-2</c:v>
                </c:pt>
                <c:pt idx="19">
                  <c:v>6.4000000000000001E-2</c:v>
                </c:pt>
                <c:pt idx="20">
                  <c:v>6.7199999999999996E-2</c:v>
                </c:pt>
                <c:pt idx="21">
                  <c:v>7.1499999999999994E-2</c:v>
                </c:pt>
                <c:pt idx="22">
                  <c:v>7.3899999999999993E-2</c:v>
                </c:pt>
                <c:pt idx="23">
                  <c:v>7.8600000000000003E-2</c:v>
                </c:pt>
                <c:pt idx="24">
                  <c:v>8.14E-2</c:v>
                </c:pt>
                <c:pt idx="25">
                  <c:v>8.43E-2</c:v>
                </c:pt>
                <c:pt idx="26">
                  <c:v>8.7099999999999997E-2</c:v>
                </c:pt>
                <c:pt idx="27">
                  <c:v>9.0200000000000002E-2</c:v>
                </c:pt>
                <c:pt idx="28">
                  <c:v>9.4E-2</c:v>
                </c:pt>
                <c:pt idx="29">
                  <c:v>9.69E-2</c:v>
                </c:pt>
                <c:pt idx="30">
                  <c:v>0.1002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'72HAterreus'!$D$11</c:f>
              <c:strCache>
                <c:ptCount val="1"/>
                <c:pt idx="0">
                  <c:v>A2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7885804899387578"/>
                  <c:y val="-5.0417031204432979E-2"/>
                </c:manualLayout>
              </c:layout>
              <c:numFmt formatCode="General" sourceLinked="0"/>
            </c:trendlineLbl>
          </c:trendline>
          <c:xVal>
            <c:numRef>
              <c:f>'72HAterreus'!$B$12:$B$42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'72HAterreus'!$D$12:$D$42</c:f>
              <c:numCache>
                <c:formatCode>General</c:formatCode>
                <c:ptCount val="31"/>
                <c:pt idx="6">
                  <c:v>5.0500000000000003E-2</c:v>
                </c:pt>
                <c:pt idx="7">
                  <c:v>5.33E-2</c:v>
                </c:pt>
                <c:pt idx="8">
                  <c:v>5.57E-2</c:v>
                </c:pt>
                <c:pt idx="9">
                  <c:v>5.8299999999999998E-2</c:v>
                </c:pt>
                <c:pt idx="10">
                  <c:v>6.1699999999999998E-2</c:v>
                </c:pt>
                <c:pt idx="11">
                  <c:v>6.3500000000000001E-2</c:v>
                </c:pt>
                <c:pt idx="12">
                  <c:v>6.6199999999999995E-2</c:v>
                </c:pt>
                <c:pt idx="13">
                  <c:v>6.8699999999999997E-2</c:v>
                </c:pt>
                <c:pt idx="14">
                  <c:v>7.0900000000000005E-2</c:v>
                </c:pt>
                <c:pt idx="15">
                  <c:v>7.3499999999999996E-2</c:v>
                </c:pt>
                <c:pt idx="16">
                  <c:v>7.6600000000000001E-2</c:v>
                </c:pt>
                <c:pt idx="17">
                  <c:v>7.9299999999999995E-2</c:v>
                </c:pt>
                <c:pt idx="18">
                  <c:v>8.2000000000000003E-2</c:v>
                </c:pt>
                <c:pt idx="19">
                  <c:v>8.48E-2</c:v>
                </c:pt>
                <c:pt idx="20">
                  <c:v>8.7099999999999997E-2</c:v>
                </c:pt>
                <c:pt idx="21">
                  <c:v>9.0200000000000002E-2</c:v>
                </c:pt>
                <c:pt idx="22">
                  <c:v>9.3200000000000005E-2</c:v>
                </c:pt>
                <c:pt idx="23">
                  <c:v>9.5799999999999996E-2</c:v>
                </c:pt>
                <c:pt idx="24">
                  <c:v>9.8699999999999996E-2</c:v>
                </c:pt>
                <c:pt idx="25">
                  <c:v>0.1013</c:v>
                </c:pt>
                <c:pt idx="26">
                  <c:v>0.1037</c:v>
                </c:pt>
                <c:pt idx="27">
                  <c:v>0.10639999999999999</c:v>
                </c:pt>
                <c:pt idx="28">
                  <c:v>0.10879999999999999</c:v>
                </c:pt>
                <c:pt idx="29">
                  <c:v>0.112</c:v>
                </c:pt>
                <c:pt idx="30">
                  <c:v>0.1148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'72HAterreus'!$E$11</c:f>
              <c:strCache>
                <c:ptCount val="1"/>
                <c:pt idx="0">
                  <c:v>A3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5447528433945779"/>
                  <c:y val="0.1544911052785069"/>
                </c:manualLayout>
              </c:layout>
              <c:numFmt formatCode="General" sourceLinked="0"/>
            </c:trendlineLbl>
          </c:trendline>
          <c:xVal>
            <c:numRef>
              <c:f>'72HAterreus'!$B$12:$B$42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'72HAterreus'!$E$12:$E$42</c:f>
              <c:numCache>
                <c:formatCode>General</c:formatCode>
                <c:ptCount val="31"/>
                <c:pt idx="5">
                  <c:v>0.15190000000000001</c:v>
                </c:pt>
                <c:pt idx="6">
                  <c:v>0.1552</c:v>
                </c:pt>
                <c:pt idx="7">
                  <c:v>0.15709999999999999</c:v>
                </c:pt>
                <c:pt idx="8">
                  <c:v>0.15909999999999999</c:v>
                </c:pt>
                <c:pt idx="9">
                  <c:v>0.16170000000000001</c:v>
                </c:pt>
                <c:pt idx="10">
                  <c:v>0.16550000000000001</c:v>
                </c:pt>
                <c:pt idx="11">
                  <c:v>0.16719999999999999</c:v>
                </c:pt>
                <c:pt idx="12">
                  <c:v>0.16950000000000001</c:v>
                </c:pt>
                <c:pt idx="13">
                  <c:v>0.17219999999999999</c:v>
                </c:pt>
                <c:pt idx="14">
                  <c:v>0.1749</c:v>
                </c:pt>
                <c:pt idx="15">
                  <c:v>0.1772</c:v>
                </c:pt>
                <c:pt idx="16">
                  <c:v>0.1797</c:v>
                </c:pt>
                <c:pt idx="17">
                  <c:v>0.18229999999999999</c:v>
                </c:pt>
                <c:pt idx="18">
                  <c:v>0.18459999999999999</c:v>
                </c:pt>
                <c:pt idx="19">
                  <c:v>0.1875</c:v>
                </c:pt>
                <c:pt idx="20">
                  <c:v>0.1905</c:v>
                </c:pt>
                <c:pt idx="21">
                  <c:v>0.1933</c:v>
                </c:pt>
                <c:pt idx="22">
                  <c:v>0.19570000000000001</c:v>
                </c:pt>
                <c:pt idx="23">
                  <c:v>0.19819999999999999</c:v>
                </c:pt>
                <c:pt idx="24">
                  <c:v>0.2006</c:v>
                </c:pt>
                <c:pt idx="25">
                  <c:v>0.20349999999999999</c:v>
                </c:pt>
                <c:pt idx="26">
                  <c:v>0.20569999999999999</c:v>
                </c:pt>
                <c:pt idx="27">
                  <c:v>0.2087</c:v>
                </c:pt>
                <c:pt idx="28">
                  <c:v>0.21129999999999999</c:v>
                </c:pt>
                <c:pt idx="29">
                  <c:v>0.2142</c:v>
                </c:pt>
                <c:pt idx="30">
                  <c:v>0.21679999999999999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282344"/>
        <c:axId val="330282736"/>
      </c:scatterChart>
      <c:valAx>
        <c:axId val="33028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0282736"/>
        <c:crosses val="autoZero"/>
        <c:crossBetween val="midCat"/>
      </c:valAx>
      <c:valAx>
        <c:axId val="33028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02823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'72HAterreus'!$C$51</c:f>
              <c:strCache>
                <c:ptCount val="1"/>
                <c:pt idx="0">
                  <c:v>A1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9390004374453193"/>
                  <c:y val="-5.0434164479440081E-2"/>
                </c:manualLayout>
              </c:layout>
              <c:numFmt formatCode="General" sourceLinked="0"/>
            </c:trendlineLbl>
          </c:trendline>
          <c:xVal>
            <c:numRef>
              <c:f>'72HAterreus'!$B$52:$B$82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'72HAterreus'!$C$52:$C$82</c:f>
              <c:numCache>
                <c:formatCode>General</c:formatCode>
                <c:ptCount val="31"/>
                <c:pt idx="5">
                  <c:v>0.16450000000000001</c:v>
                </c:pt>
                <c:pt idx="6">
                  <c:v>0.16950000000000001</c:v>
                </c:pt>
                <c:pt idx="7">
                  <c:v>0.17169999999999999</c:v>
                </c:pt>
                <c:pt idx="8">
                  <c:v>0.17649999999999999</c:v>
                </c:pt>
                <c:pt idx="9">
                  <c:v>0.17910000000000001</c:v>
                </c:pt>
                <c:pt idx="10">
                  <c:v>0.1799</c:v>
                </c:pt>
                <c:pt idx="11">
                  <c:v>0.18310000000000001</c:v>
                </c:pt>
                <c:pt idx="12">
                  <c:v>0.186</c:v>
                </c:pt>
                <c:pt idx="13">
                  <c:v>0.18920000000000001</c:v>
                </c:pt>
                <c:pt idx="14">
                  <c:v>0.19209999999999999</c:v>
                </c:pt>
                <c:pt idx="15">
                  <c:v>0.1958</c:v>
                </c:pt>
                <c:pt idx="16">
                  <c:v>0.19919999999999999</c:v>
                </c:pt>
                <c:pt idx="17">
                  <c:v>0.20269999999999999</c:v>
                </c:pt>
                <c:pt idx="18">
                  <c:v>0.2059</c:v>
                </c:pt>
                <c:pt idx="19">
                  <c:v>0.20910000000000001</c:v>
                </c:pt>
                <c:pt idx="20">
                  <c:v>0.21240000000000001</c:v>
                </c:pt>
                <c:pt idx="21">
                  <c:v>0.21560000000000001</c:v>
                </c:pt>
                <c:pt idx="22">
                  <c:v>0.21890000000000001</c:v>
                </c:pt>
                <c:pt idx="23">
                  <c:v>0.2225</c:v>
                </c:pt>
                <c:pt idx="24">
                  <c:v>0.22520000000000001</c:v>
                </c:pt>
                <c:pt idx="25">
                  <c:v>0.2293</c:v>
                </c:pt>
                <c:pt idx="26">
                  <c:v>0.23269999999999999</c:v>
                </c:pt>
                <c:pt idx="27">
                  <c:v>0.23599999999999999</c:v>
                </c:pt>
                <c:pt idx="28">
                  <c:v>0.23949999999999999</c:v>
                </c:pt>
                <c:pt idx="29">
                  <c:v>0.2432</c:v>
                </c:pt>
                <c:pt idx="30">
                  <c:v>0.24629999999999999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'72HAterreus'!$D$51</c:f>
              <c:strCache>
                <c:ptCount val="1"/>
                <c:pt idx="0">
                  <c:v>A2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945559930008748"/>
                  <c:y val="0.41666630212890082"/>
                </c:manualLayout>
              </c:layout>
              <c:numFmt formatCode="General" sourceLinked="0"/>
            </c:trendlineLbl>
          </c:trendline>
          <c:xVal>
            <c:numRef>
              <c:f>'72HAterreus'!$B$52:$B$82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'72HAterreus'!$D$52:$D$82</c:f>
              <c:numCache>
                <c:formatCode>General</c:formatCode>
                <c:ptCount val="31"/>
                <c:pt idx="5">
                  <c:v>0.13619999999999999</c:v>
                </c:pt>
                <c:pt idx="6">
                  <c:v>0.1401</c:v>
                </c:pt>
                <c:pt idx="7">
                  <c:v>0.14280000000000001</c:v>
                </c:pt>
                <c:pt idx="8">
                  <c:v>0.1459</c:v>
                </c:pt>
                <c:pt idx="9">
                  <c:v>0.14940000000000001</c:v>
                </c:pt>
                <c:pt idx="10">
                  <c:v>0.152</c:v>
                </c:pt>
                <c:pt idx="11">
                  <c:v>0.15479999999999999</c:v>
                </c:pt>
                <c:pt idx="12">
                  <c:v>0.1578</c:v>
                </c:pt>
                <c:pt idx="13">
                  <c:v>0.16089999999999999</c:v>
                </c:pt>
                <c:pt idx="14">
                  <c:v>0.1636</c:v>
                </c:pt>
                <c:pt idx="15">
                  <c:v>0.16689999999999999</c:v>
                </c:pt>
                <c:pt idx="16">
                  <c:v>0.16980000000000001</c:v>
                </c:pt>
                <c:pt idx="17">
                  <c:v>0.17269999999999999</c:v>
                </c:pt>
                <c:pt idx="18">
                  <c:v>0.1757</c:v>
                </c:pt>
                <c:pt idx="19">
                  <c:v>0.17860000000000001</c:v>
                </c:pt>
                <c:pt idx="20">
                  <c:v>0.18160000000000001</c:v>
                </c:pt>
                <c:pt idx="21">
                  <c:v>0.1847</c:v>
                </c:pt>
                <c:pt idx="22">
                  <c:v>0.1875</c:v>
                </c:pt>
                <c:pt idx="23">
                  <c:v>0.1903</c:v>
                </c:pt>
                <c:pt idx="24">
                  <c:v>0.19350000000000001</c:v>
                </c:pt>
                <c:pt idx="25">
                  <c:v>0.1971</c:v>
                </c:pt>
                <c:pt idx="26">
                  <c:v>0.19989999999999999</c:v>
                </c:pt>
                <c:pt idx="27">
                  <c:v>0.2029</c:v>
                </c:pt>
                <c:pt idx="28">
                  <c:v>0.20610000000000001</c:v>
                </c:pt>
                <c:pt idx="29">
                  <c:v>0.2094</c:v>
                </c:pt>
                <c:pt idx="30">
                  <c:v>0.21260000000000001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'72HAterreus'!$E$51</c:f>
              <c:strCache>
                <c:ptCount val="1"/>
                <c:pt idx="0">
                  <c:v>A3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4498884514435711"/>
                  <c:y val="0.27123869932925104"/>
                </c:manualLayout>
              </c:layout>
              <c:numFmt formatCode="General" sourceLinked="0"/>
            </c:trendlineLbl>
          </c:trendline>
          <c:xVal>
            <c:numRef>
              <c:f>'72HAterreus'!$B$52:$B$82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'72HAterreus'!$E$52:$E$82</c:f>
              <c:numCache>
                <c:formatCode>General</c:formatCode>
                <c:ptCount val="31"/>
                <c:pt idx="5">
                  <c:v>0.1245</c:v>
                </c:pt>
                <c:pt idx="6">
                  <c:v>0.1295</c:v>
                </c:pt>
                <c:pt idx="7">
                  <c:v>0.13270000000000001</c:v>
                </c:pt>
                <c:pt idx="8">
                  <c:v>0.1381</c:v>
                </c:pt>
                <c:pt idx="9">
                  <c:v>0.14130000000000001</c:v>
                </c:pt>
                <c:pt idx="10">
                  <c:v>0.14560000000000001</c:v>
                </c:pt>
                <c:pt idx="11">
                  <c:v>0.14990000000000001</c:v>
                </c:pt>
                <c:pt idx="12">
                  <c:v>0.15429999999999999</c:v>
                </c:pt>
                <c:pt idx="13">
                  <c:v>0.1583</c:v>
                </c:pt>
                <c:pt idx="14">
                  <c:v>0.16250000000000001</c:v>
                </c:pt>
                <c:pt idx="15">
                  <c:v>0.1668</c:v>
                </c:pt>
                <c:pt idx="16">
                  <c:v>0.17100000000000001</c:v>
                </c:pt>
                <c:pt idx="17">
                  <c:v>0.17510000000000001</c:v>
                </c:pt>
                <c:pt idx="18">
                  <c:v>0.1797</c:v>
                </c:pt>
                <c:pt idx="19">
                  <c:v>0.18379999999999999</c:v>
                </c:pt>
                <c:pt idx="20">
                  <c:v>0.18809999999999999</c:v>
                </c:pt>
                <c:pt idx="21">
                  <c:v>0.1923</c:v>
                </c:pt>
                <c:pt idx="22">
                  <c:v>0.19670000000000001</c:v>
                </c:pt>
                <c:pt idx="23">
                  <c:v>0.2011</c:v>
                </c:pt>
                <c:pt idx="24">
                  <c:v>0.20499999999999999</c:v>
                </c:pt>
                <c:pt idx="25">
                  <c:v>0.2094</c:v>
                </c:pt>
                <c:pt idx="26">
                  <c:v>0.21329999999999999</c:v>
                </c:pt>
                <c:pt idx="27">
                  <c:v>0.21740000000000001</c:v>
                </c:pt>
                <c:pt idx="28">
                  <c:v>0.22189999999999999</c:v>
                </c:pt>
                <c:pt idx="29">
                  <c:v>0.22639999999999999</c:v>
                </c:pt>
                <c:pt idx="30">
                  <c:v>0.23039999999999999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283520"/>
        <c:axId val="330283912"/>
      </c:scatterChart>
      <c:valAx>
        <c:axId val="33028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0283912"/>
        <c:crosses val="autoZero"/>
        <c:crossBetween val="midCat"/>
      </c:valAx>
      <c:valAx>
        <c:axId val="330283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0283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6760679481538"/>
          <c:y val="4.9809533643281494E-2"/>
          <c:w val="0.68661231744883489"/>
          <c:h val="0.773187728381184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Cinética!$C$4</c:f>
              <c:strCache>
                <c:ptCount val="1"/>
                <c:pt idx="0">
                  <c:v>Activity (U/g)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Cinética!$D$5:$D$8</c:f>
                <c:numCache>
                  <c:formatCode>General</c:formatCode>
                  <c:ptCount val="4"/>
                  <c:pt idx="1">
                    <c:v>5.2141464789046382E-2</c:v>
                  </c:pt>
                  <c:pt idx="2">
                    <c:v>1.0875219798857974</c:v>
                  </c:pt>
                  <c:pt idx="3">
                    <c:v>0.48417074446970443</c:v>
                  </c:pt>
                </c:numCache>
              </c:numRef>
            </c:plus>
            <c:minus>
              <c:numRef>
                <c:f>Cinética!$D$5:$D$8</c:f>
                <c:numCache>
                  <c:formatCode>General</c:formatCode>
                  <c:ptCount val="4"/>
                  <c:pt idx="1">
                    <c:v>5.2141464789046382E-2</c:v>
                  </c:pt>
                  <c:pt idx="2">
                    <c:v>1.0875219798857974</c:v>
                  </c:pt>
                  <c:pt idx="3">
                    <c:v>0.48417074446970443</c:v>
                  </c:pt>
                </c:numCache>
              </c:numRef>
            </c:minus>
            <c:spPr>
              <a:ln>
                <a:solidFill>
                  <a:schemeClr val="tx1"/>
                </a:solidFill>
              </a:ln>
            </c:spPr>
          </c:errBars>
          <c:xVal>
            <c:numRef>
              <c:f>Cinética!$B$5:$B$8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</c:numCache>
            </c:numRef>
          </c:xVal>
          <c:yVal>
            <c:numRef>
              <c:f>Cinética!$C$5:$C$8</c:f>
              <c:numCache>
                <c:formatCode>General</c:formatCode>
                <c:ptCount val="4"/>
                <c:pt idx="0">
                  <c:v>0</c:v>
                </c:pt>
                <c:pt idx="1">
                  <c:v>0.63</c:v>
                </c:pt>
                <c:pt idx="2">
                  <c:v>3.91</c:v>
                </c:pt>
                <c:pt idx="3" formatCode="_(* #,##0.00_);_(* \(#,##0.00\);_(* &quot;-&quot;??_);_(@_)">
                  <c:v>1.1499999999999999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Cinética!$G$4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Cinética!$H$5:$H$8</c:f>
                <c:numCache>
                  <c:formatCode>General</c:formatCode>
                  <c:ptCount val="4"/>
                  <c:pt idx="1">
                    <c:v>0</c:v>
                  </c:pt>
                  <c:pt idx="2">
                    <c:v>0.11313708498996698</c:v>
                  </c:pt>
                  <c:pt idx="3">
                    <c:v>9.8994949365893634E-2</c:v>
                  </c:pt>
                </c:numCache>
              </c:numRef>
            </c:plus>
            <c:minus>
              <c:numRef>
                <c:f>Cinética!$H$5:$H$8</c:f>
                <c:numCache>
                  <c:formatCode>General</c:formatCode>
                  <c:ptCount val="4"/>
                  <c:pt idx="1">
                    <c:v>0</c:v>
                  </c:pt>
                  <c:pt idx="2">
                    <c:v>0.11313708498996698</c:v>
                  </c:pt>
                  <c:pt idx="3">
                    <c:v>9.8994949365893634E-2</c:v>
                  </c:pt>
                </c:numCache>
              </c:numRef>
            </c:minus>
            <c:spPr>
              <a:ln>
                <a:solidFill>
                  <a:srgbClr val="92D050"/>
                </a:solidFill>
              </a:ln>
            </c:spPr>
          </c:errBars>
          <c:xVal>
            <c:numRef>
              <c:f>Cinética!$B$5:$B$8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</c:numCache>
            </c:numRef>
          </c:xVal>
          <c:yVal>
            <c:numRef>
              <c:f>Cinética!$G$5:$G$8</c:f>
              <c:numCache>
                <c:formatCode>General</c:formatCode>
                <c:ptCount val="4"/>
                <c:pt idx="0">
                  <c:v>5.74</c:v>
                </c:pt>
                <c:pt idx="1">
                  <c:v>5.75</c:v>
                </c:pt>
                <c:pt idx="2">
                  <c:v>8.1199999999999992</c:v>
                </c:pt>
                <c:pt idx="3">
                  <c:v>8.2800000000000011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171832"/>
        <c:axId val="331172224"/>
      </c:scatterChart>
      <c:scatterChart>
        <c:scatterStyle val="smoothMarker"/>
        <c:varyColors val="0"/>
        <c:ser>
          <c:idx val="1"/>
          <c:order val="1"/>
          <c:tx>
            <c:strRef>
              <c:f>Cinética!$E$4</c:f>
              <c:strCache>
                <c:ptCount val="1"/>
                <c:pt idx="0">
                  <c:v>Moisture (%)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Cinética!$F$5:$F$8</c:f>
                <c:numCache>
                  <c:formatCode>General</c:formatCode>
                  <c:ptCount val="4"/>
                  <c:pt idx="0">
                    <c:v>1.0535891039684959</c:v>
                  </c:pt>
                  <c:pt idx="1">
                    <c:v>0.46669047558252424</c:v>
                  </c:pt>
                  <c:pt idx="2">
                    <c:v>3.8890872965260113</c:v>
                  </c:pt>
                  <c:pt idx="3">
                    <c:v>2.2627416997969281</c:v>
                  </c:pt>
                </c:numCache>
              </c:numRef>
            </c:plus>
            <c:minus>
              <c:numRef>
                <c:f>Cinética!$F$5:$F$8</c:f>
                <c:numCache>
                  <c:formatCode>General</c:formatCode>
                  <c:ptCount val="4"/>
                  <c:pt idx="0">
                    <c:v>1.0535891039684959</c:v>
                  </c:pt>
                  <c:pt idx="1">
                    <c:v>0.46669047558252424</c:v>
                  </c:pt>
                  <c:pt idx="2">
                    <c:v>3.8890872965260113</c:v>
                  </c:pt>
                  <c:pt idx="3">
                    <c:v>2.2627416997969281</c:v>
                  </c:pt>
                </c:numCache>
              </c:numRef>
            </c:minus>
            <c:spPr>
              <a:ln>
                <a:solidFill>
                  <a:schemeClr val="tx1"/>
                </a:solidFill>
              </a:ln>
            </c:spPr>
          </c:errBars>
          <c:xVal>
            <c:numRef>
              <c:f>Cinética!$B$5:$B$8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</c:numCache>
            </c:numRef>
          </c:xVal>
          <c:yVal>
            <c:numRef>
              <c:f>Cinética!$E$5:$E$8</c:f>
              <c:numCache>
                <c:formatCode>General</c:formatCode>
                <c:ptCount val="4"/>
                <c:pt idx="0" formatCode="_(* #,##0.00_);_(* \(#,##0.00\);_(* &quot;-&quot;??_);_(@_)">
                  <c:v>62.924999999999997</c:v>
                </c:pt>
                <c:pt idx="1">
                  <c:v>60.870000000000005</c:v>
                </c:pt>
                <c:pt idx="2">
                  <c:v>56.86</c:v>
                </c:pt>
                <c:pt idx="3">
                  <c:v>52.74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173008"/>
        <c:axId val="331172616"/>
      </c:scatterChart>
      <c:valAx>
        <c:axId val="331171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Time (h)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1172224"/>
        <c:crosses val="autoZero"/>
        <c:crossBetween val="midCat"/>
      </c:valAx>
      <c:valAx>
        <c:axId val="331172224"/>
        <c:scaling>
          <c:orientation val="minMax"/>
          <c:max val="1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Lipase activity (U/g)</a:t>
                </a:r>
              </a:p>
              <a:p>
                <a:pPr>
                  <a:defRPr/>
                </a:pPr>
                <a:r>
                  <a:rPr lang="pt-BR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1171832"/>
        <c:crosses val="autoZero"/>
        <c:crossBetween val="midCat"/>
      </c:valAx>
      <c:valAx>
        <c:axId val="3311726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Moisture (%)</a:t>
                </a:r>
              </a:p>
            </c:rich>
          </c:tx>
          <c:layout>
            <c:manualLayout>
              <c:xMode val="edge"/>
              <c:yMode val="edge"/>
              <c:x val="0.9259399511477252"/>
              <c:y val="0.3140709489777462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solidFill>
            <a:schemeClr val="bg1"/>
          </a:solidFill>
        </c:spPr>
        <c:crossAx val="331173008"/>
        <c:crosses val="max"/>
        <c:crossBetween val="midCat"/>
      </c:valAx>
      <c:valAx>
        <c:axId val="331173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1172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821785282620019"/>
          <c:y val="0.44766038570043598"/>
          <c:w val="0.36689879083033694"/>
          <c:h val="0.2739219437893830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608962270941"/>
          <c:y val="4.9180596611470083E-2"/>
          <c:w val="0.71416401045987554"/>
          <c:h val="0.755724600168923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Cinética!$L$4</c:f>
              <c:strCache>
                <c:ptCount val="1"/>
                <c:pt idx="0">
                  <c:v>Activity (U/g)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Cinética!$O$5:$O$8</c:f>
                <c:numCache>
                  <c:formatCode>General</c:formatCode>
                  <c:ptCount val="4"/>
                  <c:pt idx="1">
                    <c:v>0.39478537625991272</c:v>
                  </c:pt>
                  <c:pt idx="2">
                    <c:v>0.45437562173310625</c:v>
                  </c:pt>
                  <c:pt idx="3">
                    <c:v>0.16387317505128524</c:v>
                  </c:pt>
                </c:numCache>
              </c:numRef>
            </c:plus>
            <c:minus>
              <c:numRef>
                <c:f>Cinética!$O$5:$O$8</c:f>
                <c:numCache>
                  <c:formatCode>General</c:formatCode>
                  <c:ptCount val="4"/>
                  <c:pt idx="1">
                    <c:v>0.39478537625991272</c:v>
                  </c:pt>
                  <c:pt idx="2">
                    <c:v>0.45437562173310625</c:v>
                  </c:pt>
                  <c:pt idx="3">
                    <c:v>0.16387317505128524</c:v>
                  </c:pt>
                </c:numCache>
              </c:numRef>
            </c:minus>
            <c:spPr>
              <a:ln>
                <a:solidFill>
                  <a:schemeClr val="tx1"/>
                </a:solidFill>
              </a:ln>
            </c:spPr>
          </c:errBars>
          <c:xVal>
            <c:numRef>
              <c:f>Cinética!$K$5:$K$8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</c:numCache>
            </c:numRef>
          </c:xVal>
          <c:yVal>
            <c:numRef>
              <c:f>Cinética!$L$5:$L$8</c:f>
              <c:numCache>
                <c:formatCode>_(* #,##0.00_);_(* \(#,##0.00\);_(* "-"??_);_(@_)</c:formatCode>
                <c:ptCount val="4"/>
                <c:pt idx="0" formatCode="General">
                  <c:v>0</c:v>
                </c:pt>
                <c:pt idx="1">
                  <c:v>1.08</c:v>
                </c:pt>
                <c:pt idx="2">
                  <c:v>1.1218887499999999</c:v>
                </c:pt>
                <c:pt idx="3">
                  <c:v>0.97967749999999998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Cinética!$N$4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Cinética!$Q$5:$Q$8</c:f>
                <c:numCache>
                  <c:formatCode>General</c:formatCode>
                  <c:ptCount val="4"/>
                  <c:pt idx="0">
                    <c:v>1.4142135623730649E-2</c:v>
                  </c:pt>
                  <c:pt idx="1">
                    <c:v>0.1060660171779339</c:v>
                  </c:pt>
                  <c:pt idx="2">
                    <c:v>1.739482681718908</c:v>
                  </c:pt>
                  <c:pt idx="3">
                    <c:v>0.18384776310846204</c:v>
                  </c:pt>
                </c:numCache>
              </c:numRef>
            </c:plus>
            <c:minus>
              <c:numRef>
                <c:f>Cinética!$Q$5:$Q$8</c:f>
                <c:numCache>
                  <c:formatCode>General</c:formatCode>
                  <c:ptCount val="4"/>
                  <c:pt idx="0">
                    <c:v>1.4142135623730649E-2</c:v>
                  </c:pt>
                  <c:pt idx="1">
                    <c:v>0.1060660171779339</c:v>
                  </c:pt>
                  <c:pt idx="2">
                    <c:v>1.739482681718908</c:v>
                  </c:pt>
                  <c:pt idx="3">
                    <c:v>0.18384776310846204</c:v>
                  </c:pt>
                </c:numCache>
              </c:numRef>
            </c:minus>
            <c:spPr>
              <a:ln>
                <a:solidFill>
                  <a:schemeClr val="tx1"/>
                </a:solidFill>
              </a:ln>
            </c:spPr>
          </c:errBars>
          <c:xVal>
            <c:numRef>
              <c:f>Cinética!$K$5:$K$8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</c:numCache>
            </c:numRef>
          </c:xVal>
          <c:yVal>
            <c:numRef>
              <c:f>Cinética!$N$5:$N$8</c:f>
              <c:numCache>
                <c:formatCode>_(* #,##0.00_);_(* \(#,##0.00\);_(* "-"??_);_(@_)</c:formatCode>
                <c:ptCount val="4"/>
                <c:pt idx="0">
                  <c:v>5.8</c:v>
                </c:pt>
                <c:pt idx="1">
                  <c:v>6.1950000000000003</c:v>
                </c:pt>
                <c:pt idx="2">
                  <c:v>7.22</c:v>
                </c:pt>
                <c:pt idx="3">
                  <c:v>8.620000000000001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173792"/>
        <c:axId val="331174184"/>
      </c:scatterChart>
      <c:scatterChart>
        <c:scatterStyle val="smoothMarker"/>
        <c:varyColors val="0"/>
        <c:ser>
          <c:idx val="1"/>
          <c:order val="1"/>
          <c:tx>
            <c:strRef>
              <c:f>Cinética!$M$4</c:f>
              <c:strCache>
                <c:ptCount val="1"/>
                <c:pt idx="0">
                  <c:v>Moisture (%)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Cinética!$P$5:$P$8</c:f>
                <c:numCache>
                  <c:formatCode>General</c:formatCode>
                  <c:ptCount val="4"/>
                  <c:pt idx="0">
                    <c:v>1.6263455967297527</c:v>
                  </c:pt>
                  <c:pt idx="1">
                    <c:v>3.2173358543990287</c:v>
                  </c:pt>
                  <c:pt idx="2">
                    <c:v>9.8641395975521764</c:v>
                  </c:pt>
                  <c:pt idx="3">
                    <c:v>0.31819805153634734</c:v>
                  </c:pt>
                </c:numCache>
              </c:numRef>
            </c:plus>
            <c:minus>
              <c:numRef>
                <c:f>Cinética!$P$5:$P$8</c:f>
                <c:numCache>
                  <c:formatCode>General</c:formatCode>
                  <c:ptCount val="4"/>
                  <c:pt idx="0">
                    <c:v>1.6263455967297527</c:v>
                  </c:pt>
                  <c:pt idx="1">
                    <c:v>3.2173358543990287</c:v>
                  </c:pt>
                  <c:pt idx="2">
                    <c:v>9.8641395975521764</c:v>
                  </c:pt>
                  <c:pt idx="3">
                    <c:v>0.31819805153634734</c:v>
                  </c:pt>
                </c:numCache>
              </c:numRef>
            </c:minus>
            <c:spPr>
              <a:ln>
                <a:solidFill>
                  <a:schemeClr val="tx1"/>
                </a:solidFill>
              </a:ln>
            </c:spPr>
          </c:errBars>
          <c:xVal>
            <c:numRef>
              <c:f>Cinética!$K$5:$K$8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</c:numCache>
            </c:numRef>
          </c:xVal>
          <c:yVal>
            <c:numRef>
              <c:f>Cinética!$M$5:$M$8</c:f>
              <c:numCache>
                <c:formatCode>_(* #,##0.00_);_(* \(#,##0.00\);_(* "-"??_);_(@_)</c:formatCode>
                <c:ptCount val="4"/>
                <c:pt idx="0">
                  <c:v>65.919999999999987</c:v>
                </c:pt>
                <c:pt idx="1">
                  <c:v>64.914999999999992</c:v>
                </c:pt>
                <c:pt idx="2">
                  <c:v>69.835000000000008</c:v>
                </c:pt>
                <c:pt idx="3">
                  <c:v>56.894999999999996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174968"/>
        <c:axId val="331174576"/>
      </c:scatterChart>
      <c:valAx>
        <c:axId val="33117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1174184"/>
        <c:crosses val="autoZero"/>
        <c:crossBetween val="midCat"/>
      </c:valAx>
      <c:valAx>
        <c:axId val="331174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Lipase activity(U/g) </a:t>
                </a:r>
              </a:p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1173792"/>
        <c:crosses val="autoZero"/>
        <c:crossBetween val="midCat"/>
      </c:valAx>
      <c:valAx>
        <c:axId val="331174576"/>
        <c:scaling>
          <c:orientation val="minMax"/>
          <c:max val="8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Moisture</a:t>
                </a:r>
                <a:r>
                  <a:rPr lang="pt-BR" baseline="0"/>
                  <a:t> </a:t>
                </a:r>
                <a:r>
                  <a:rPr lang="pt-BR"/>
                  <a:t>(%)</a:t>
                </a:r>
              </a:p>
            </c:rich>
          </c:tx>
          <c:layout>
            <c:manualLayout>
              <c:xMode val="edge"/>
              <c:yMode val="edge"/>
              <c:x val="0.92639061522115651"/>
              <c:y val="0.30570507406297398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331174968"/>
        <c:crosses val="max"/>
        <c:crossBetween val="midCat"/>
      </c:valAx>
      <c:valAx>
        <c:axId val="331174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1174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889885067508889"/>
          <c:y val="0.51239081274010301"/>
          <c:w val="0.63047530334124136"/>
          <c:h val="8.4192572814211372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'24h-A fumig'!$C$51</c:f>
              <c:strCache>
                <c:ptCount val="1"/>
                <c:pt idx="0">
                  <c:v>A1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966778215223097"/>
                  <c:y val="-8.9304461942257482E-3"/>
                </c:manualLayout>
              </c:layout>
              <c:numFmt formatCode="General" sourceLinked="0"/>
            </c:trendlineLbl>
          </c:trendline>
          <c:xVal>
            <c:numRef>
              <c:f>'24h-A fumig'!$B$52:$B$82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'24h-A fumig'!$C$52:$C$82</c:f>
              <c:numCache>
                <c:formatCode>General</c:formatCode>
                <c:ptCount val="31"/>
                <c:pt idx="5">
                  <c:v>0.1237</c:v>
                </c:pt>
                <c:pt idx="6">
                  <c:v>0.1278</c:v>
                </c:pt>
                <c:pt idx="7">
                  <c:v>0.1321</c:v>
                </c:pt>
                <c:pt idx="8">
                  <c:v>0.13339999999999999</c:v>
                </c:pt>
                <c:pt idx="9">
                  <c:v>0.13370000000000001</c:v>
                </c:pt>
                <c:pt idx="10">
                  <c:v>0.1356</c:v>
                </c:pt>
                <c:pt idx="11">
                  <c:v>0.13769999999999999</c:v>
                </c:pt>
                <c:pt idx="12">
                  <c:v>0.13850000000000001</c:v>
                </c:pt>
                <c:pt idx="13">
                  <c:v>0.14069999999999999</c:v>
                </c:pt>
                <c:pt idx="14">
                  <c:v>0.14299999999999999</c:v>
                </c:pt>
                <c:pt idx="15">
                  <c:v>0.14510000000000001</c:v>
                </c:pt>
                <c:pt idx="16">
                  <c:v>0.14729999999999999</c:v>
                </c:pt>
                <c:pt idx="17">
                  <c:v>0.14940000000000001</c:v>
                </c:pt>
                <c:pt idx="18">
                  <c:v>0.15140000000000001</c:v>
                </c:pt>
                <c:pt idx="19">
                  <c:v>0.15359999999999999</c:v>
                </c:pt>
                <c:pt idx="20">
                  <c:v>0.15570000000000001</c:v>
                </c:pt>
                <c:pt idx="21">
                  <c:v>0.1575</c:v>
                </c:pt>
                <c:pt idx="22">
                  <c:v>0.15939999999999999</c:v>
                </c:pt>
                <c:pt idx="23">
                  <c:v>0.1618</c:v>
                </c:pt>
                <c:pt idx="24">
                  <c:v>0.1636</c:v>
                </c:pt>
                <c:pt idx="25">
                  <c:v>0.16539999999999999</c:v>
                </c:pt>
                <c:pt idx="26">
                  <c:v>0.16700000000000001</c:v>
                </c:pt>
                <c:pt idx="27">
                  <c:v>0.16889999999999999</c:v>
                </c:pt>
                <c:pt idx="28">
                  <c:v>0.17080000000000001</c:v>
                </c:pt>
                <c:pt idx="29">
                  <c:v>0.17299999999999999</c:v>
                </c:pt>
                <c:pt idx="30">
                  <c:v>0.1749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'24h-A fumig'!$D$51</c:f>
              <c:strCache>
                <c:ptCount val="1"/>
                <c:pt idx="0">
                  <c:v>A2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3278893263342104"/>
                  <c:y val="0.38873177311169438"/>
                </c:manualLayout>
              </c:layout>
              <c:numFmt formatCode="General" sourceLinked="0"/>
            </c:trendlineLbl>
          </c:trendline>
          <c:xVal>
            <c:numRef>
              <c:f>'24h-A fumig'!$B$52:$B$82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'24h-A fumig'!$D$52:$D$82</c:f>
              <c:numCache>
                <c:formatCode>General</c:formatCode>
                <c:ptCount val="31"/>
                <c:pt idx="6">
                  <c:v>9.4E-2</c:v>
                </c:pt>
                <c:pt idx="7">
                  <c:v>9.7000000000000003E-2</c:v>
                </c:pt>
                <c:pt idx="8">
                  <c:v>9.9599999999999994E-2</c:v>
                </c:pt>
                <c:pt idx="9">
                  <c:v>0.1004</c:v>
                </c:pt>
                <c:pt idx="10">
                  <c:v>0.1018</c:v>
                </c:pt>
                <c:pt idx="11">
                  <c:v>0.1042</c:v>
                </c:pt>
                <c:pt idx="12">
                  <c:v>0.10589999999999999</c:v>
                </c:pt>
                <c:pt idx="13">
                  <c:v>0.1082</c:v>
                </c:pt>
                <c:pt idx="14">
                  <c:v>0.1106</c:v>
                </c:pt>
                <c:pt idx="15">
                  <c:v>0.11219999999999999</c:v>
                </c:pt>
                <c:pt idx="16">
                  <c:v>0.1147</c:v>
                </c:pt>
                <c:pt idx="17">
                  <c:v>0.11700000000000001</c:v>
                </c:pt>
                <c:pt idx="18">
                  <c:v>0.11849999999999999</c:v>
                </c:pt>
                <c:pt idx="19">
                  <c:v>0.121</c:v>
                </c:pt>
                <c:pt idx="20">
                  <c:v>0.1232</c:v>
                </c:pt>
                <c:pt idx="21">
                  <c:v>0.125</c:v>
                </c:pt>
                <c:pt idx="22">
                  <c:v>0.127</c:v>
                </c:pt>
                <c:pt idx="23">
                  <c:v>0.12809999999999999</c:v>
                </c:pt>
                <c:pt idx="24">
                  <c:v>0.13020000000000001</c:v>
                </c:pt>
                <c:pt idx="25">
                  <c:v>0.1321</c:v>
                </c:pt>
                <c:pt idx="26">
                  <c:v>0.13420000000000001</c:v>
                </c:pt>
                <c:pt idx="27">
                  <c:v>0.13639999999999999</c:v>
                </c:pt>
                <c:pt idx="28">
                  <c:v>0.13800000000000001</c:v>
                </c:pt>
                <c:pt idx="29">
                  <c:v>0.14130000000000001</c:v>
                </c:pt>
                <c:pt idx="30">
                  <c:v>0.14169999999999999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'24h-A fumig'!$E$51</c:f>
              <c:strCache>
                <c:ptCount val="1"/>
                <c:pt idx="0">
                  <c:v>A3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0887773403324642"/>
                  <c:y val="-9.2741324001166511E-2"/>
                </c:manualLayout>
              </c:layout>
              <c:numFmt formatCode="General" sourceLinked="0"/>
            </c:trendlineLbl>
          </c:trendline>
          <c:xVal>
            <c:numRef>
              <c:f>'24h-A fumig'!$B$52:$B$82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'24h-A fumig'!$E$52:$E$82</c:f>
              <c:numCache>
                <c:formatCode>General</c:formatCode>
                <c:ptCount val="31"/>
                <c:pt idx="5">
                  <c:v>0.1076</c:v>
                </c:pt>
                <c:pt idx="6">
                  <c:v>0.11219999999999999</c:v>
                </c:pt>
                <c:pt idx="7">
                  <c:v>0.1162</c:v>
                </c:pt>
                <c:pt idx="8">
                  <c:v>0.11550000000000001</c:v>
                </c:pt>
                <c:pt idx="9">
                  <c:v>0.115</c:v>
                </c:pt>
                <c:pt idx="10">
                  <c:v>0.11650000000000001</c:v>
                </c:pt>
                <c:pt idx="11">
                  <c:v>0.11849999999999999</c:v>
                </c:pt>
                <c:pt idx="12">
                  <c:v>0.1205</c:v>
                </c:pt>
                <c:pt idx="13">
                  <c:v>0.1227</c:v>
                </c:pt>
                <c:pt idx="14">
                  <c:v>0.12429999999999999</c:v>
                </c:pt>
                <c:pt idx="15">
                  <c:v>0.12609999999999999</c:v>
                </c:pt>
                <c:pt idx="16">
                  <c:v>0.1285</c:v>
                </c:pt>
                <c:pt idx="17">
                  <c:v>0.13009999999999999</c:v>
                </c:pt>
                <c:pt idx="18">
                  <c:v>0.13220000000000001</c:v>
                </c:pt>
                <c:pt idx="19">
                  <c:v>0.13389999999999999</c:v>
                </c:pt>
                <c:pt idx="20">
                  <c:v>0.13669999999999999</c:v>
                </c:pt>
                <c:pt idx="21">
                  <c:v>0.1386</c:v>
                </c:pt>
                <c:pt idx="22">
                  <c:v>0.1404</c:v>
                </c:pt>
                <c:pt idx="23">
                  <c:v>0.14230000000000001</c:v>
                </c:pt>
                <c:pt idx="24">
                  <c:v>0.14410000000000001</c:v>
                </c:pt>
                <c:pt idx="25">
                  <c:v>0.1467</c:v>
                </c:pt>
                <c:pt idx="26">
                  <c:v>0.1482</c:v>
                </c:pt>
                <c:pt idx="27">
                  <c:v>0.15010000000000001</c:v>
                </c:pt>
                <c:pt idx="28">
                  <c:v>0.15160000000000001</c:v>
                </c:pt>
                <c:pt idx="29">
                  <c:v>0.15340000000000001</c:v>
                </c:pt>
                <c:pt idx="30">
                  <c:v>0.1555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57504"/>
        <c:axId val="184957896"/>
      </c:scatterChart>
      <c:valAx>
        <c:axId val="18495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957896"/>
        <c:crosses val="autoZero"/>
        <c:crossBetween val="midCat"/>
      </c:valAx>
      <c:valAx>
        <c:axId val="184957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4957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'48h-A fumig'!$C$11</c:f>
              <c:strCache>
                <c:ptCount val="1"/>
                <c:pt idx="0">
                  <c:v>A1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6.6122265966754148E-2"/>
                  <c:y val="0.52691783318751861"/>
                </c:manualLayout>
              </c:layout>
              <c:numFmt formatCode="General" sourceLinked="0"/>
            </c:trendlineLbl>
          </c:trendline>
          <c:xVal>
            <c:numRef>
              <c:f>'48h-A fumig'!$B$12:$B$42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'48h-A fumig'!$C$12:$C$42</c:f>
              <c:numCache>
                <c:formatCode>General</c:formatCode>
                <c:ptCount val="31"/>
                <c:pt idx="8">
                  <c:v>0.157</c:v>
                </c:pt>
                <c:pt idx="9">
                  <c:v>0.16880000000000001</c:v>
                </c:pt>
                <c:pt idx="10">
                  <c:v>0.18110000000000001</c:v>
                </c:pt>
                <c:pt idx="11">
                  <c:v>0.19400000000000001</c:v>
                </c:pt>
                <c:pt idx="12">
                  <c:v>0.20599999999999999</c:v>
                </c:pt>
                <c:pt idx="13">
                  <c:v>0.2177</c:v>
                </c:pt>
                <c:pt idx="14">
                  <c:v>0.22919999999999999</c:v>
                </c:pt>
                <c:pt idx="15">
                  <c:v>0.24010000000000001</c:v>
                </c:pt>
                <c:pt idx="16">
                  <c:v>0.25130000000000002</c:v>
                </c:pt>
                <c:pt idx="17">
                  <c:v>0.2621</c:v>
                </c:pt>
                <c:pt idx="18">
                  <c:v>0.27239999999999998</c:v>
                </c:pt>
                <c:pt idx="19">
                  <c:v>0.28299999999999997</c:v>
                </c:pt>
                <c:pt idx="20">
                  <c:v>0.29299999999999998</c:v>
                </c:pt>
                <c:pt idx="21">
                  <c:v>0.30320000000000003</c:v>
                </c:pt>
                <c:pt idx="22">
                  <c:v>0.31330000000000002</c:v>
                </c:pt>
                <c:pt idx="23">
                  <c:v>0.32300000000000001</c:v>
                </c:pt>
                <c:pt idx="24">
                  <c:v>0.33239999999999997</c:v>
                </c:pt>
                <c:pt idx="25">
                  <c:v>0.34179999999999999</c:v>
                </c:pt>
                <c:pt idx="26">
                  <c:v>0.35110000000000002</c:v>
                </c:pt>
                <c:pt idx="27">
                  <c:v>0.36009999999999998</c:v>
                </c:pt>
                <c:pt idx="28">
                  <c:v>0.36870000000000003</c:v>
                </c:pt>
                <c:pt idx="29">
                  <c:v>0.37730000000000002</c:v>
                </c:pt>
                <c:pt idx="30">
                  <c:v>0.38600000000000001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'48h-A fumig'!$D$11</c:f>
              <c:strCache>
                <c:ptCount val="1"/>
                <c:pt idx="0">
                  <c:v>A2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6655511811023628E-2"/>
                  <c:y val="0.36526611256926256"/>
                </c:manualLayout>
              </c:layout>
              <c:numFmt formatCode="General" sourceLinked="0"/>
            </c:trendlineLbl>
          </c:trendline>
          <c:xVal>
            <c:numRef>
              <c:f>'48h-A fumig'!$B$12:$B$42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'48h-A fumig'!$D$12:$D$42</c:f>
              <c:numCache>
                <c:formatCode>General</c:formatCode>
                <c:ptCount val="31"/>
                <c:pt idx="8">
                  <c:v>0.17649999999999999</c:v>
                </c:pt>
                <c:pt idx="9">
                  <c:v>0.1895</c:v>
                </c:pt>
                <c:pt idx="10">
                  <c:v>0.2016</c:v>
                </c:pt>
                <c:pt idx="11">
                  <c:v>0.2135</c:v>
                </c:pt>
                <c:pt idx="12">
                  <c:v>0.22509999999999999</c:v>
                </c:pt>
                <c:pt idx="13">
                  <c:v>0.2361</c:v>
                </c:pt>
                <c:pt idx="14">
                  <c:v>0.24740000000000001</c:v>
                </c:pt>
                <c:pt idx="15">
                  <c:v>0.25829999999999997</c:v>
                </c:pt>
                <c:pt idx="16">
                  <c:v>0.26950000000000002</c:v>
                </c:pt>
                <c:pt idx="17">
                  <c:v>0.28000000000000003</c:v>
                </c:pt>
                <c:pt idx="18">
                  <c:v>0.29099999999999998</c:v>
                </c:pt>
                <c:pt idx="19">
                  <c:v>0.30149999999999999</c:v>
                </c:pt>
                <c:pt idx="20">
                  <c:v>0.31190000000000001</c:v>
                </c:pt>
                <c:pt idx="21">
                  <c:v>0.32279999999999998</c:v>
                </c:pt>
                <c:pt idx="22">
                  <c:v>0.33300000000000002</c:v>
                </c:pt>
                <c:pt idx="23">
                  <c:v>0.34160000000000001</c:v>
                </c:pt>
                <c:pt idx="24">
                  <c:v>0.35049999999999998</c:v>
                </c:pt>
                <c:pt idx="25">
                  <c:v>0.35920000000000002</c:v>
                </c:pt>
                <c:pt idx="26">
                  <c:v>0.36809999999999998</c:v>
                </c:pt>
                <c:pt idx="27">
                  <c:v>0.37669999999999998</c:v>
                </c:pt>
                <c:pt idx="28">
                  <c:v>0.38550000000000001</c:v>
                </c:pt>
                <c:pt idx="29">
                  <c:v>0.39319999999999999</c:v>
                </c:pt>
                <c:pt idx="30">
                  <c:v>0.40150000000000002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'48h-A fumig'!$E$11</c:f>
              <c:strCache>
                <c:ptCount val="1"/>
                <c:pt idx="0">
                  <c:v>A3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8001115485564334"/>
                  <c:y val="-2.7061096529600547E-2"/>
                </c:manualLayout>
              </c:layout>
              <c:numFmt formatCode="General" sourceLinked="0"/>
            </c:trendlineLbl>
          </c:trendline>
          <c:xVal>
            <c:numRef>
              <c:f>'48h-A fumig'!$B$12:$B$42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'48h-A fumig'!$E$12:$E$42</c:f>
              <c:numCache>
                <c:formatCode>General</c:formatCode>
                <c:ptCount val="31"/>
                <c:pt idx="8">
                  <c:v>0.23849999999999999</c:v>
                </c:pt>
                <c:pt idx="9">
                  <c:v>0.24510000000000001</c:v>
                </c:pt>
                <c:pt idx="10">
                  <c:v>0.25159999999999999</c:v>
                </c:pt>
                <c:pt idx="11">
                  <c:v>0.25800000000000001</c:v>
                </c:pt>
                <c:pt idx="12">
                  <c:v>0.2651</c:v>
                </c:pt>
                <c:pt idx="13">
                  <c:v>0.26910000000000001</c:v>
                </c:pt>
                <c:pt idx="14">
                  <c:v>0.2737</c:v>
                </c:pt>
                <c:pt idx="15">
                  <c:v>0.28029999999999999</c:v>
                </c:pt>
                <c:pt idx="16">
                  <c:v>0.28549999999999998</c:v>
                </c:pt>
                <c:pt idx="17">
                  <c:v>0.29120000000000001</c:v>
                </c:pt>
                <c:pt idx="18">
                  <c:v>0.29849999999999999</c:v>
                </c:pt>
                <c:pt idx="19">
                  <c:v>0.30759999999999998</c:v>
                </c:pt>
                <c:pt idx="20">
                  <c:v>0.31730000000000003</c:v>
                </c:pt>
                <c:pt idx="21">
                  <c:v>0.3271</c:v>
                </c:pt>
                <c:pt idx="22">
                  <c:v>0.33579999999999999</c:v>
                </c:pt>
                <c:pt idx="23">
                  <c:v>0.34410000000000002</c:v>
                </c:pt>
                <c:pt idx="24">
                  <c:v>0.35270000000000001</c:v>
                </c:pt>
                <c:pt idx="25">
                  <c:v>0.36099999999999999</c:v>
                </c:pt>
                <c:pt idx="26">
                  <c:v>0.36880000000000002</c:v>
                </c:pt>
                <c:pt idx="27">
                  <c:v>0.37659999999999999</c:v>
                </c:pt>
                <c:pt idx="28">
                  <c:v>0.38429999999999997</c:v>
                </c:pt>
                <c:pt idx="29">
                  <c:v>0.39190000000000003</c:v>
                </c:pt>
                <c:pt idx="30">
                  <c:v>0.39910000000000001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'48h-A fumig'!$F$11</c:f>
              <c:strCache>
                <c:ptCount val="1"/>
                <c:pt idx="0">
                  <c:v>A4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404440069991272"/>
                  <c:y val="0.15538641003207954"/>
                </c:manualLayout>
              </c:layout>
              <c:numFmt formatCode="General" sourceLinked="0"/>
            </c:trendlineLbl>
          </c:trendline>
          <c:xVal>
            <c:numRef>
              <c:f>'48h-A fumig'!$B$12:$B$42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'48h-A fumig'!$F$12:$F$42</c:f>
              <c:numCache>
                <c:formatCode>General</c:formatCode>
                <c:ptCount val="31"/>
                <c:pt idx="8">
                  <c:v>0.1663</c:v>
                </c:pt>
                <c:pt idx="9">
                  <c:v>0.1782</c:v>
                </c:pt>
                <c:pt idx="10">
                  <c:v>0.1893</c:v>
                </c:pt>
                <c:pt idx="11">
                  <c:v>0.20080000000000001</c:v>
                </c:pt>
                <c:pt idx="12">
                  <c:v>0.2114</c:v>
                </c:pt>
                <c:pt idx="13">
                  <c:v>0.22189999999999999</c:v>
                </c:pt>
                <c:pt idx="14">
                  <c:v>0.2326</c:v>
                </c:pt>
                <c:pt idx="15">
                  <c:v>0.24249999999999999</c:v>
                </c:pt>
                <c:pt idx="16">
                  <c:v>0.253</c:v>
                </c:pt>
                <c:pt idx="17">
                  <c:v>0.2626</c:v>
                </c:pt>
                <c:pt idx="18">
                  <c:v>0.27200000000000002</c:v>
                </c:pt>
                <c:pt idx="19">
                  <c:v>0.28120000000000001</c:v>
                </c:pt>
                <c:pt idx="20">
                  <c:v>0.29049999999999998</c:v>
                </c:pt>
                <c:pt idx="21">
                  <c:v>0.29930000000000001</c:v>
                </c:pt>
                <c:pt idx="22">
                  <c:v>0.30819999999999997</c:v>
                </c:pt>
                <c:pt idx="23">
                  <c:v>0.31640000000000001</c:v>
                </c:pt>
                <c:pt idx="24">
                  <c:v>0.3251</c:v>
                </c:pt>
                <c:pt idx="25">
                  <c:v>0.33350000000000002</c:v>
                </c:pt>
                <c:pt idx="26">
                  <c:v>0.34139999999999998</c:v>
                </c:pt>
                <c:pt idx="27">
                  <c:v>0.34960000000000002</c:v>
                </c:pt>
                <c:pt idx="28">
                  <c:v>0.35730000000000001</c:v>
                </c:pt>
                <c:pt idx="29">
                  <c:v>0.36470000000000002</c:v>
                </c:pt>
                <c:pt idx="30">
                  <c:v>0.37219999999999998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832344"/>
        <c:axId val="329832736"/>
      </c:scatterChart>
      <c:valAx>
        <c:axId val="32983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832736"/>
        <c:crosses val="autoZero"/>
        <c:crossBetween val="midCat"/>
      </c:valAx>
      <c:valAx>
        <c:axId val="32983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298323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'48h-A fumig'!$C$51</c:f>
              <c:strCache>
                <c:ptCount val="1"/>
                <c:pt idx="0">
                  <c:v>A1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2093460192475922"/>
                  <c:y val="-0.18733559346748352"/>
                </c:manualLayout>
              </c:layout>
              <c:numFmt formatCode="General" sourceLinked="0"/>
            </c:trendlineLbl>
          </c:trendline>
          <c:xVal>
            <c:numRef>
              <c:f>'48h-A fumig'!$B$52:$B$82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'48h-A fumig'!$C$52:$C$82</c:f>
              <c:numCache>
                <c:formatCode>General</c:formatCode>
                <c:ptCount val="31"/>
                <c:pt idx="6">
                  <c:v>0.24990000000000001</c:v>
                </c:pt>
                <c:pt idx="7">
                  <c:v>0.25729999999999997</c:v>
                </c:pt>
                <c:pt idx="8">
                  <c:v>0.2651</c:v>
                </c:pt>
                <c:pt idx="9">
                  <c:v>0.27300000000000002</c:v>
                </c:pt>
                <c:pt idx="10">
                  <c:v>0.28010000000000002</c:v>
                </c:pt>
                <c:pt idx="11">
                  <c:v>0.28660000000000002</c:v>
                </c:pt>
                <c:pt idx="12">
                  <c:v>0.2928</c:v>
                </c:pt>
                <c:pt idx="13">
                  <c:v>0.29820000000000002</c:v>
                </c:pt>
                <c:pt idx="14">
                  <c:v>0.30380000000000001</c:v>
                </c:pt>
                <c:pt idx="15">
                  <c:v>0.30909999999999999</c:v>
                </c:pt>
                <c:pt idx="16">
                  <c:v>0.31409999999999999</c:v>
                </c:pt>
                <c:pt idx="17">
                  <c:v>0.31900000000000001</c:v>
                </c:pt>
                <c:pt idx="18">
                  <c:v>0.3236</c:v>
                </c:pt>
                <c:pt idx="19">
                  <c:v>0.32779999999999998</c:v>
                </c:pt>
                <c:pt idx="20">
                  <c:v>0.33189999999999997</c:v>
                </c:pt>
                <c:pt idx="21">
                  <c:v>0.33560000000000001</c:v>
                </c:pt>
                <c:pt idx="22">
                  <c:v>0.33929999999999999</c:v>
                </c:pt>
                <c:pt idx="23">
                  <c:v>0.34289999999999998</c:v>
                </c:pt>
                <c:pt idx="24">
                  <c:v>0.34620000000000001</c:v>
                </c:pt>
                <c:pt idx="25">
                  <c:v>0.34989999999999999</c:v>
                </c:pt>
                <c:pt idx="26">
                  <c:v>0.35320000000000001</c:v>
                </c:pt>
                <c:pt idx="27">
                  <c:v>0.35599999999999998</c:v>
                </c:pt>
                <c:pt idx="28">
                  <c:v>0.3594</c:v>
                </c:pt>
                <c:pt idx="29">
                  <c:v>0.36199999999999999</c:v>
                </c:pt>
                <c:pt idx="30">
                  <c:v>0.36470000000000002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'48h-A fumig'!$D$51</c:f>
              <c:strCache>
                <c:ptCount val="1"/>
                <c:pt idx="0">
                  <c:v>A2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7.6287620297462819E-2"/>
                  <c:y val="0.50415500145815162"/>
                </c:manualLayout>
              </c:layout>
              <c:numFmt formatCode="General" sourceLinked="0"/>
            </c:trendlineLbl>
          </c:trendline>
          <c:xVal>
            <c:numRef>
              <c:f>'48h-A fumig'!$B$52:$B$82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'48h-A fumig'!$D$52:$D$82</c:f>
              <c:numCache>
                <c:formatCode>General</c:formatCode>
                <c:ptCount val="31"/>
                <c:pt idx="6">
                  <c:v>0.20979999999999999</c:v>
                </c:pt>
                <c:pt idx="7">
                  <c:v>0.2291</c:v>
                </c:pt>
                <c:pt idx="8">
                  <c:v>0.2482</c:v>
                </c:pt>
                <c:pt idx="9">
                  <c:v>0.2661</c:v>
                </c:pt>
                <c:pt idx="10">
                  <c:v>0.28370000000000001</c:v>
                </c:pt>
                <c:pt idx="11">
                  <c:v>0.30120000000000002</c:v>
                </c:pt>
                <c:pt idx="12">
                  <c:v>0.31809999999999999</c:v>
                </c:pt>
                <c:pt idx="13">
                  <c:v>0.3342</c:v>
                </c:pt>
                <c:pt idx="14">
                  <c:v>0.35070000000000001</c:v>
                </c:pt>
                <c:pt idx="15">
                  <c:v>0.36609999999999998</c:v>
                </c:pt>
                <c:pt idx="16">
                  <c:v>0.38119999999999998</c:v>
                </c:pt>
                <c:pt idx="17">
                  <c:v>0.39600000000000002</c:v>
                </c:pt>
                <c:pt idx="18">
                  <c:v>0.41060000000000002</c:v>
                </c:pt>
                <c:pt idx="19">
                  <c:v>0.4244</c:v>
                </c:pt>
                <c:pt idx="20">
                  <c:v>0.43790000000000001</c:v>
                </c:pt>
                <c:pt idx="21">
                  <c:v>0.45090000000000002</c:v>
                </c:pt>
                <c:pt idx="22">
                  <c:v>0.46360000000000001</c:v>
                </c:pt>
                <c:pt idx="23">
                  <c:v>0.47599999999999998</c:v>
                </c:pt>
                <c:pt idx="24">
                  <c:v>0.48820000000000002</c:v>
                </c:pt>
                <c:pt idx="25">
                  <c:v>0.49959999999999999</c:v>
                </c:pt>
                <c:pt idx="26">
                  <c:v>0.51080000000000003</c:v>
                </c:pt>
                <c:pt idx="27">
                  <c:v>0.52149999999999996</c:v>
                </c:pt>
                <c:pt idx="28">
                  <c:v>0.53180000000000005</c:v>
                </c:pt>
                <c:pt idx="29">
                  <c:v>0.54190000000000005</c:v>
                </c:pt>
                <c:pt idx="30">
                  <c:v>0.5514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'48h-A fumig'!$E$51</c:f>
              <c:strCache>
                <c:ptCount val="1"/>
                <c:pt idx="0">
                  <c:v>A3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5684317585301836"/>
                  <c:y val="8.2858705161854798E-2"/>
                </c:manualLayout>
              </c:layout>
              <c:numFmt formatCode="General" sourceLinked="0"/>
            </c:trendlineLbl>
          </c:trendline>
          <c:xVal>
            <c:numRef>
              <c:f>'48h-A fumig'!$B$52:$B$82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'48h-A fumig'!$E$52:$E$82</c:f>
              <c:numCache>
                <c:formatCode>General</c:formatCode>
                <c:ptCount val="31"/>
                <c:pt idx="6">
                  <c:v>0.16980000000000001</c:v>
                </c:pt>
                <c:pt idx="7">
                  <c:v>0.18990000000000001</c:v>
                </c:pt>
                <c:pt idx="8">
                  <c:v>0.21060000000000001</c:v>
                </c:pt>
                <c:pt idx="9">
                  <c:v>0.22969999999999999</c:v>
                </c:pt>
                <c:pt idx="10">
                  <c:v>0.24879999999999999</c:v>
                </c:pt>
                <c:pt idx="11">
                  <c:v>0.26679999999999998</c:v>
                </c:pt>
                <c:pt idx="12">
                  <c:v>0.2848</c:v>
                </c:pt>
                <c:pt idx="13">
                  <c:v>0.30280000000000001</c:v>
                </c:pt>
                <c:pt idx="14">
                  <c:v>0.3201</c:v>
                </c:pt>
                <c:pt idx="15">
                  <c:v>0.33729999999999999</c:v>
                </c:pt>
                <c:pt idx="16">
                  <c:v>0.35349999999999998</c:v>
                </c:pt>
                <c:pt idx="17">
                  <c:v>0.3695</c:v>
                </c:pt>
                <c:pt idx="18">
                  <c:v>0.38569999999999999</c:v>
                </c:pt>
                <c:pt idx="19">
                  <c:v>0.4</c:v>
                </c:pt>
                <c:pt idx="20">
                  <c:v>0.41520000000000001</c:v>
                </c:pt>
                <c:pt idx="21">
                  <c:v>0.42949999999999999</c:v>
                </c:pt>
                <c:pt idx="22">
                  <c:v>0.44369999999999998</c:v>
                </c:pt>
                <c:pt idx="23">
                  <c:v>0.45739999999999997</c:v>
                </c:pt>
                <c:pt idx="24">
                  <c:v>0.47049999999999997</c:v>
                </c:pt>
                <c:pt idx="25">
                  <c:v>0.4834</c:v>
                </c:pt>
                <c:pt idx="26">
                  <c:v>0.49559999999999998</c:v>
                </c:pt>
                <c:pt idx="27">
                  <c:v>0.50760000000000005</c:v>
                </c:pt>
                <c:pt idx="28">
                  <c:v>0.51880000000000004</c:v>
                </c:pt>
                <c:pt idx="29">
                  <c:v>0.52990000000000004</c:v>
                </c:pt>
                <c:pt idx="30">
                  <c:v>0.54100000000000004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833520"/>
        <c:axId val="329833912"/>
      </c:scatterChart>
      <c:valAx>
        <c:axId val="32983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833912"/>
        <c:crosses val="autoZero"/>
        <c:crossBetween val="midCat"/>
      </c:valAx>
      <c:valAx>
        <c:axId val="329833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29833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85739282589707E-2"/>
          <c:y val="5.1400554097404488E-2"/>
          <c:w val="0.61412270341207364"/>
          <c:h val="0.79822506561679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'72h-A fumig'!$C$11</c:f>
              <c:strCache>
                <c:ptCount val="1"/>
                <c:pt idx="0">
                  <c:v>A1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28086176727909"/>
                  <c:y val="0.40693277923592924"/>
                </c:manualLayout>
              </c:layout>
              <c:numFmt formatCode="General" sourceLinked="0"/>
            </c:trendlineLbl>
          </c:trendline>
          <c:xVal>
            <c:numRef>
              <c:f>'72h-A fumig'!$B$12:$B$42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'72h-A fumig'!$C$12:$C$42</c:f>
              <c:numCache>
                <c:formatCode>General</c:formatCode>
                <c:ptCount val="31"/>
                <c:pt idx="6">
                  <c:v>0.1239</c:v>
                </c:pt>
                <c:pt idx="7">
                  <c:v>0.13539999999999999</c:v>
                </c:pt>
                <c:pt idx="8">
                  <c:v>0.1434</c:v>
                </c:pt>
                <c:pt idx="9">
                  <c:v>0.151</c:v>
                </c:pt>
                <c:pt idx="10">
                  <c:v>0.1578</c:v>
                </c:pt>
                <c:pt idx="11">
                  <c:v>0.16439999999999999</c:v>
                </c:pt>
                <c:pt idx="12">
                  <c:v>0.17169999999999999</c:v>
                </c:pt>
                <c:pt idx="13">
                  <c:v>0.17849999999999999</c:v>
                </c:pt>
                <c:pt idx="14">
                  <c:v>0.18479999999999999</c:v>
                </c:pt>
                <c:pt idx="15">
                  <c:v>0.19159999999999999</c:v>
                </c:pt>
                <c:pt idx="16">
                  <c:v>0.1983</c:v>
                </c:pt>
                <c:pt idx="17">
                  <c:v>0.20469999999999999</c:v>
                </c:pt>
                <c:pt idx="18">
                  <c:v>0.2109</c:v>
                </c:pt>
                <c:pt idx="19">
                  <c:v>0.21740000000000001</c:v>
                </c:pt>
                <c:pt idx="20">
                  <c:v>0.22359999999999999</c:v>
                </c:pt>
                <c:pt idx="21">
                  <c:v>0.22969999999999999</c:v>
                </c:pt>
                <c:pt idx="22">
                  <c:v>0.23519999999999999</c:v>
                </c:pt>
                <c:pt idx="23">
                  <c:v>0.2414</c:v>
                </c:pt>
                <c:pt idx="24">
                  <c:v>0.24679999999999999</c:v>
                </c:pt>
                <c:pt idx="25">
                  <c:v>0.25259999999999999</c:v>
                </c:pt>
                <c:pt idx="26">
                  <c:v>0.2581</c:v>
                </c:pt>
                <c:pt idx="27">
                  <c:v>0.26369999999999999</c:v>
                </c:pt>
                <c:pt idx="28">
                  <c:v>0.26860000000000001</c:v>
                </c:pt>
                <c:pt idx="29">
                  <c:v>0.2737</c:v>
                </c:pt>
                <c:pt idx="30">
                  <c:v>0.27860000000000001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'72h-A fumig'!$D$11</c:f>
              <c:strCache>
                <c:ptCount val="1"/>
                <c:pt idx="0">
                  <c:v>A2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7885804899387578"/>
                  <c:y val="-5.0417031204432888E-2"/>
                </c:manualLayout>
              </c:layout>
              <c:numFmt formatCode="General" sourceLinked="0"/>
            </c:trendlineLbl>
          </c:trendline>
          <c:xVal>
            <c:numRef>
              <c:f>'72h-A fumig'!$B$12:$B$42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'72h-A fumig'!$D$12:$D$42</c:f>
              <c:numCache>
                <c:formatCode>General</c:formatCode>
                <c:ptCount val="31"/>
                <c:pt idx="6">
                  <c:v>0.15590000000000001</c:v>
                </c:pt>
                <c:pt idx="7">
                  <c:v>0.16120000000000001</c:v>
                </c:pt>
                <c:pt idx="8">
                  <c:v>0.16750000000000001</c:v>
                </c:pt>
                <c:pt idx="9">
                  <c:v>0.17230000000000001</c:v>
                </c:pt>
                <c:pt idx="10">
                  <c:v>0.17730000000000001</c:v>
                </c:pt>
                <c:pt idx="11">
                  <c:v>0.18290000000000001</c:v>
                </c:pt>
                <c:pt idx="12">
                  <c:v>0.18740000000000001</c:v>
                </c:pt>
                <c:pt idx="13">
                  <c:v>0.192</c:v>
                </c:pt>
                <c:pt idx="14">
                  <c:v>0.1963</c:v>
                </c:pt>
                <c:pt idx="15">
                  <c:v>0.20039999999999999</c:v>
                </c:pt>
                <c:pt idx="16">
                  <c:v>0.2046</c:v>
                </c:pt>
                <c:pt idx="17">
                  <c:v>0.2087</c:v>
                </c:pt>
                <c:pt idx="18">
                  <c:v>0.2127</c:v>
                </c:pt>
                <c:pt idx="19">
                  <c:v>0.2165</c:v>
                </c:pt>
                <c:pt idx="20">
                  <c:v>0.21940000000000001</c:v>
                </c:pt>
                <c:pt idx="21">
                  <c:v>0.22309999999999999</c:v>
                </c:pt>
                <c:pt idx="22">
                  <c:v>0.2266</c:v>
                </c:pt>
                <c:pt idx="23">
                  <c:v>0.2298</c:v>
                </c:pt>
                <c:pt idx="24">
                  <c:v>0.23300000000000001</c:v>
                </c:pt>
                <c:pt idx="25">
                  <c:v>0.23599999999999999</c:v>
                </c:pt>
                <c:pt idx="26">
                  <c:v>0.23899999999999999</c:v>
                </c:pt>
                <c:pt idx="27">
                  <c:v>0.2419</c:v>
                </c:pt>
                <c:pt idx="28">
                  <c:v>0.2447</c:v>
                </c:pt>
                <c:pt idx="29">
                  <c:v>0.248</c:v>
                </c:pt>
                <c:pt idx="30">
                  <c:v>0.25040000000000001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'72h-A fumig'!$E$11</c:f>
              <c:strCache>
                <c:ptCount val="1"/>
                <c:pt idx="0">
                  <c:v>A3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830249343832053"/>
                  <c:y val="0.47373396033829107"/>
                </c:manualLayout>
              </c:layout>
              <c:numFmt formatCode="General" sourceLinked="0"/>
            </c:trendlineLbl>
          </c:trendline>
          <c:xVal>
            <c:numRef>
              <c:f>'72h-A fumig'!$B$12:$B$42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'72h-A fumig'!$E$12:$E$42</c:f>
              <c:numCache>
                <c:formatCode>General</c:formatCode>
                <c:ptCount val="31"/>
                <c:pt idx="6">
                  <c:v>0.1174</c:v>
                </c:pt>
                <c:pt idx="7">
                  <c:v>0.12429999999999999</c:v>
                </c:pt>
                <c:pt idx="8">
                  <c:v>0.13100000000000001</c:v>
                </c:pt>
                <c:pt idx="9">
                  <c:v>0.13589999999999999</c:v>
                </c:pt>
                <c:pt idx="10">
                  <c:v>0.14069999999999999</c:v>
                </c:pt>
                <c:pt idx="11">
                  <c:v>0.1462</c:v>
                </c:pt>
                <c:pt idx="12">
                  <c:v>0.1517</c:v>
                </c:pt>
                <c:pt idx="13">
                  <c:v>0.156</c:v>
                </c:pt>
                <c:pt idx="14">
                  <c:v>0.16059999999999999</c:v>
                </c:pt>
                <c:pt idx="15">
                  <c:v>0.1651</c:v>
                </c:pt>
                <c:pt idx="16">
                  <c:v>0.1696</c:v>
                </c:pt>
                <c:pt idx="17">
                  <c:v>0.1736</c:v>
                </c:pt>
                <c:pt idx="18">
                  <c:v>0.1779</c:v>
                </c:pt>
                <c:pt idx="19">
                  <c:v>0.18149999999999999</c:v>
                </c:pt>
                <c:pt idx="20">
                  <c:v>0.1855</c:v>
                </c:pt>
                <c:pt idx="21">
                  <c:v>0.189</c:v>
                </c:pt>
                <c:pt idx="22">
                  <c:v>0.1925</c:v>
                </c:pt>
                <c:pt idx="23">
                  <c:v>0.19589999999999999</c:v>
                </c:pt>
                <c:pt idx="24">
                  <c:v>0.19950000000000001</c:v>
                </c:pt>
                <c:pt idx="25">
                  <c:v>0.20230000000000001</c:v>
                </c:pt>
                <c:pt idx="26">
                  <c:v>0.2054</c:v>
                </c:pt>
                <c:pt idx="27">
                  <c:v>0.20849999999999999</c:v>
                </c:pt>
                <c:pt idx="28">
                  <c:v>0.21179999999999999</c:v>
                </c:pt>
                <c:pt idx="29">
                  <c:v>0.21440000000000001</c:v>
                </c:pt>
                <c:pt idx="30">
                  <c:v>0.21740000000000001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190664"/>
        <c:axId val="330191056"/>
      </c:scatterChart>
      <c:valAx>
        <c:axId val="330190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0191056"/>
        <c:crosses val="autoZero"/>
        <c:crossBetween val="midCat"/>
      </c:valAx>
      <c:valAx>
        <c:axId val="330191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01906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'72h-A fumig'!$C$51</c:f>
              <c:strCache>
                <c:ptCount val="1"/>
                <c:pt idx="0">
                  <c:v>A1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2093460192475917"/>
                  <c:y val="-0.18733559346748363"/>
                </c:manualLayout>
              </c:layout>
              <c:numFmt formatCode="General" sourceLinked="0"/>
            </c:trendlineLbl>
          </c:trendline>
          <c:xVal>
            <c:numRef>
              <c:f>'72h-A fumig'!$B$52:$B$82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'72h-A fumig'!$C$52:$C$82</c:f>
              <c:numCache>
                <c:formatCode>General</c:formatCode>
                <c:ptCount val="31"/>
                <c:pt idx="5">
                  <c:v>0.153</c:v>
                </c:pt>
                <c:pt idx="6">
                  <c:v>0.158</c:v>
                </c:pt>
                <c:pt idx="7">
                  <c:v>0.16300000000000001</c:v>
                </c:pt>
                <c:pt idx="8">
                  <c:v>0.16800000000000001</c:v>
                </c:pt>
                <c:pt idx="9">
                  <c:v>0.17019999999999999</c:v>
                </c:pt>
                <c:pt idx="10">
                  <c:v>0.17369999999999999</c:v>
                </c:pt>
                <c:pt idx="11">
                  <c:v>0.1777</c:v>
                </c:pt>
                <c:pt idx="12">
                  <c:v>0.18110000000000001</c:v>
                </c:pt>
                <c:pt idx="13">
                  <c:v>0.18459999999999999</c:v>
                </c:pt>
                <c:pt idx="14">
                  <c:v>0.1875</c:v>
                </c:pt>
                <c:pt idx="15">
                  <c:v>0.191</c:v>
                </c:pt>
                <c:pt idx="16">
                  <c:v>0.1943</c:v>
                </c:pt>
                <c:pt idx="17">
                  <c:v>0.1971</c:v>
                </c:pt>
                <c:pt idx="18">
                  <c:v>0.20030000000000001</c:v>
                </c:pt>
                <c:pt idx="19">
                  <c:v>0.20349999999999999</c:v>
                </c:pt>
                <c:pt idx="20">
                  <c:v>0.2064</c:v>
                </c:pt>
                <c:pt idx="21">
                  <c:v>0.2087</c:v>
                </c:pt>
                <c:pt idx="22">
                  <c:v>0.21199999999999999</c:v>
                </c:pt>
                <c:pt idx="23">
                  <c:v>0.21440000000000001</c:v>
                </c:pt>
                <c:pt idx="24">
                  <c:v>0.21759999999999999</c:v>
                </c:pt>
                <c:pt idx="25">
                  <c:v>0.22020000000000001</c:v>
                </c:pt>
                <c:pt idx="26">
                  <c:v>0.22289999999999999</c:v>
                </c:pt>
                <c:pt idx="27">
                  <c:v>0.22539999999999999</c:v>
                </c:pt>
                <c:pt idx="28">
                  <c:v>0.2278</c:v>
                </c:pt>
                <c:pt idx="29">
                  <c:v>0.22989999999999999</c:v>
                </c:pt>
                <c:pt idx="30">
                  <c:v>0.2319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'72h-A fumig'!$D$51</c:f>
              <c:strCache>
                <c:ptCount val="1"/>
                <c:pt idx="0">
                  <c:v>A2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1.7211067366579177E-2"/>
                  <c:y val="0.21160870516185476"/>
                </c:manualLayout>
              </c:layout>
              <c:numFmt formatCode="General" sourceLinked="0"/>
            </c:trendlineLbl>
          </c:trendline>
          <c:xVal>
            <c:numRef>
              <c:f>'72h-A fumig'!$B$52:$B$82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'72h-A fumig'!$D$52:$D$82</c:f>
              <c:numCache>
                <c:formatCode>General</c:formatCode>
                <c:ptCount val="31"/>
                <c:pt idx="6">
                  <c:v>7.4200000000000002E-2</c:v>
                </c:pt>
                <c:pt idx="7">
                  <c:v>7.8399999999999997E-2</c:v>
                </c:pt>
                <c:pt idx="8">
                  <c:v>8.0699999999999994E-2</c:v>
                </c:pt>
                <c:pt idx="9">
                  <c:v>8.2600000000000007E-2</c:v>
                </c:pt>
                <c:pt idx="10">
                  <c:v>8.4699999999999998E-2</c:v>
                </c:pt>
                <c:pt idx="11">
                  <c:v>8.7099999999999997E-2</c:v>
                </c:pt>
                <c:pt idx="12">
                  <c:v>8.9200000000000002E-2</c:v>
                </c:pt>
                <c:pt idx="13">
                  <c:v>9.0499999999999997E-2</c:v>
                </c:pt>
                <c:pt idx="14">
                  <c:v>9.2700000000000005E-2</c:v>
                </c:pt>
                <c:pt idx="15">
                  <c:v>9.4500000000000001E-2</c:v>
                </c:pt>
                <c:pt idx="16">
                  <c:v>9.6000000000000002E-2</c:v>
                </c:pt>
                <c:pt idx="17">
                  <c:v>9.7199999999999995E-2</c:v>
                </c:pt>
                <c:pt idx="18">
                  <c:v>9.9000000000000005E-2</c:v>
                </c:pt>
                <c:pt idx="19">
                  <c:v>0.10009999999999999</c:v>
                </c:pt>
                <c:pt idx="20">
                  <c:v>0.10249999999999999</c:v>
                </c:pt>
                <c:pt idx="21">
                  <c:v>0.104</c:v>
                </c:pt>
                <c:pt idx="22">
                  <c:v>0.1052</c:v>
                </c:pt>
                <c:pt idx="23">
                  <c:v>0.1062</c:v>
                </c:pt>
                <c:pt idx="24">
                  <c:v>0.10780000000000001</c:v>
                </c:pt>
                <c:pt idx="25">
                  <c:v>0.10920000000000001</c:v>
                </c:pt>
                <c:pt idx="26">
                  <c:v>0.1101</c:v>
                </c:pt>
                <c:pt idx="27">
                  <c:v>0.1108</c:v>
                </c:pt>
                <c:pt idx="28">
                  <c:v>0.1119</c:v>
                </c:pt>
                <c:pt idx="29">
                  <c:v>0.1129</c:v>
                </c:pt>
                <c:pt idx="30">
                  <c:v>0.1142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'72h-A fumig'!$E$51</c:f>
              <c:strCache>
                <c:ptCount val="1"/>
                <c:pt idx="0">
                  <c:v>A3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1443328958880176"/>
                  <c:y val="0.49631270049577186"/>
                </c:manualLayout>
              </c:layout>
              <c:numFmt formatCode="General" sourceLinked="0"/>
            </c:trendlineLbl>
          </c:trendline>
          <c:xVal>
            <c:numRef>
              <c:f>'72h-A fumig'!$B$52:$B$82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'72h-A fumig'!$E$52:$E$82</c:f>
              <c:numCache>
                <c:formatCode>General</c:formatCode>
                <c:ptCount val="31"/>
                <c:pt idx="5">
                  <c:v>0.10630000000000001</c:v>
                </c:pt>
                <c:pt idx="6">
                  <c:v>0.112</c:v>
                </c:pt>
                <c:pt idx="7">
                  <c:v>0.1172</c:v>
                </c:pt>
                <c:pt idx="8">
                  <c:v>0.12139999999999999</c:v>
                </c:pt>
                <c:pt idx="9">
                  <c:v>0.1231</c:v>
                </c:pt>
                <c:pt idx="10">
                  <c:v>0.12659999999999999</c:v>
                </c:pt>
                <c:pt idx="11">
                  <c:v>0.13009999999999999</c:v>
                </c:pt>
                <c:pt idx="12">
                  <c:v>0.1343</c:v>
                </c:pt>
                <c:pt idx="13">
                  <c:v>0.13739999999999999</c:v>
                </c:pt>
                <c:pt idx="14">
                  <c:v>0.14080000000000001</c:v>
                </c:pt>
                <c:pt idx="15">
                  <c:v>0.14369999999999999</c:v>
                </c:pt>
                <c:pt idx="16">
                  <c:v>0.14710000000000001</c:v>
                </c:pt>
                <c:pt idx="17">
                  <c:v>0.15010000000000001</c:v>
                </c:pt>
                <c:pt idx="18">
                  <c:v>0.153</c:v>
                </c:pt>
                <c:pt idx="19">
                  <c:v>0.15620000000000001</c:v>
                </c:pt>
                <c:pt idx="20">
                  <c:v>0.15870000000000001</c:v>
                </c:pt>
                <c:pt idx="21">
                  <c:v>0.1613</c:v>
                </c:pt>
                <c:pt idx="22">
                  <c:v>0.16389999999999999</c:v>
                </c:pt>
                <c:pt idx="23">
                  <c:v>0.1668</c:v>
                </c:pt>
                <c:pt idx="24">
                  <c:v>0.16950000000000001</c:v>
                </c:pt>
                <c:pt idx="25">
                  <c:v>0.17180000000000001</c:v>
                </c:pt>
                <c:pt idx="26">
                  <c:v>0.17449999999999999</c:v>
                </c:pt>
                <c:pt idx="27">
                  <c:v>0.17649999999999999</c:v>
                </c:pt>
                <c:pt idx="28">
                  <c:v>0.17910000000000001</c:v>
                </c:pt>
                <c:pt idx="29">
                  <c:v>0.18160000000000001</c:v>
                </c:pt>
                <c:pt idx="30">
                  <c:v>0.18379999999999999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835872"/>
        <c:axId val="329835480"/>
      </c:scatterChart>
      <c:valAx>
        <c:axId val="32983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835480"/>
        <c:crosses val="autoZero"/>
        <c:crossBetween val="midCat"/>
      </c:valAx>
      <c:valAx>
        <c:axId val="329835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29835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13298337707788E-2"/>
          <c:y val="5.1400554097404488E-2"/>
          <c:w val="0.61412270341207364"/>
          <c:h val="0.79822506561679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'24h-Aterreus'!$C$11</c:f>
              <c:strCache>
                <c:ptCount val="1"/>
                <c:pt idx="0">
                  <c:v>A1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28086176727909"/>
                  <c:y val="0.40693277923592941"/>
                </c:manualLayout>
              </c:layout>
              <c:numFmt formatCode="General" sourceLinked="0"/>
            </c:trendlineLbl>
          </c:trendline>
          <c:xVal>
            <c:numRef>
              <c:f>'24h-Aterreus'!$B$12:$B$44</c:f>
              <c:numCache>
                <c:formatCode>General</c:formatCode>
                <c:ptCount val="3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'24h-Aterreus'!$C$12:$C$44</c:f>
              <c:numCache>
                <c:formatCode>General</c:formatCode>
                <c:ptCount val="33"/>
                <c:pt idx="5">
                  <c:v>0.13669999999999999</c:v>
                </c:pt>
                <c:pt idx="6">
                  <c:v>0.14330000000000001</c:v>
                </c:pt>
                <c:pt idx="7">
                  <c:v>0.14960000000000001</c:v>
                </c:pt>
                <c:pt idx="8">
                  <c:v>0.15290000000000001</c:v>
                </c:pt>
                <c:pt idx="9">
                  <c:v>0.1545</c:v>
                </c:pt>
                <c:pt idx="10">
                  <c:v>0.15870000000000001</c:v>
                </c:pt>
                <c:pt idx="11">
                  <c:v>0.16259999999999999</c:v>
                </c:pt>
                <c:pt idx="12">
                  <c:v>0.1668</c:v>
                </c:pt>
                <c:pt idx="13">
                  <c:v>0.17130000000000001</c:v>
                </c:pt>
                <c:pt idx="14">
                  <c:v>0.1759</c:v>
                </c:pt>
                <c:pt idx="15">
                  <c:v>0.17979999999999999</c:v>
                </c:pt>
                <c:pt idx="16">
                  <c:v>0.1845</c:v>
                </c:pt>
                <c:pt idx="17">
                  <c:v>0.18840000000000001</c:v>
                </c:pt>
                <c:pt idx="18">
                  <c:v>0.1928</c:v>
                </c:pt>
                <c:pt idx="19">
                  <c:v>0.1968</c:v>
                </c:pt>
                <c:pt idx="20">
                  <c:v>0.2014</c:v>
                </c:pt>
                <c:pt idx="21">
                  <c:v>0.20549999999999999</c:v>
                </c:pt>
                <c:pt idx="22">
                  <c:v>0.2099</c:v>
                </c:pt>
                <c:pt idx="23">
                  <c:v>0.21410000000000001</c:v>
                </c:pt>
                <c:pt idx="24">
                  <c:v>0.21829999999999999</c:v>
                </c:pt>
                <c:pt idx="25">
                  <c:v>0.22239999999999999</c:v>
                </c:pt>
                <c:pt idx="26">
                  <c:v>0.2263</c:v>
                </c:pt>
                <c:pt idx="27">
                  <c:v>0.23080000000000001</c:v>
                </c:pt>
                <c:pt idx="28">
                  <c:v>0.2351</c:v>
                </c:pt>
                <c:pt idx="29">
                  <c:v>0.23899999999999999</c:v>
                </c:pt>
                <c:pt idx="30">
                  <c:v>0.24310000000000001</c:v>
                </c:pt>
                <c:pt idx="31">
                  <c:v>0.2472</c:v>
                </c:pt>
                <c:pt idx="32">
                  <c:v>0.25159999999999999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'24h-Aterreus'!$D$11</c:f>
              <c:strCache>
                <c:ptCount val="1"/>
                <c:pt idx="0">
                  <c:v>A2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7885804899387578"/>
                  <c:y val="-5.0417031204432923E-2"/>
                </c:manualLayout>
              </c:layout>
              <c:numFmt formatCode="General" sourceLinked="0"/>
            </c:trendlineLbl>
          </c:trendline>
          <c:xVal>
            <c:numRef>
              <c:f>'24h-Aterreus'!$B$12:$B$44</c:f>
              <c:numCache>
                <c:formatCode>General</c:formatCode>
                <c:ptCount val="3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'24h-Aterreus'!$D$12:$D$44</c:f>
              <c:numCache>
                <c:formatCode>General</c:formatCode>
                <c:ptCount val="33"/>
                <c:pt idx="5">
                  <c:v>0.1148</c:v>
                </c:pt>
                <c:pt idx="6">
                  <c:v>0.1203</c:v>
                </c:pt>
                <c:pt idx="7">
                  <c:v>0.12590000000000001</c:v>
                </c:pt>
                <c:pt idx="8">
                  <c:v>0.13370000000000001</c:v>
                </c:pt>
                <c:pt idx="9">
                  <c:v>0.1341</c:v>
                </c:pt>
                <c:pt idx="10">
                  <c:v>0.1391</c:v>
                </c:pt>
                <c:pt idx="11">
                  <c:v>0.14399999999999999</c:v>
                </c:pt>
                <c:pt idx="12">
                  <c:v>0.14860000000000001</c:v>
                </c:pt>
                <c:pt idx="13">
                  <c:v>0.1532</c:v>
                </c:pt>
                <c:pt idx="14">
                  <c:v>0.15790000000000001</c:v>
                </c:pt>
                <c:pt idx="15">
                  <c:v>0.16270000000000001</c:v>
                </c:pt>
                <c:pt idx="16">
                  <c:v>0.1678</c:v>
                </c:pt>
                <c:pt idx="17">
                  <c:v>0.1724</c:v>
                </c:pt>
                <c:pt idx="18">
                  <c:v>0.17749999999999999</c:v>
                </c:pt>
                <c:pt idx="19">
                  <c:v>0.18210000000000001</c:v>
                </c:pt>
                <c:pt idx="20">
                  <c:v>0.1867</c:v>
                </c:pt>
                <c:pt idx="21">
                  <c:v>0.19139999999999999</c:v>
                </c:pt>
                <c:pt idx="22">
                  <c:v>0.19700000000000001</c:v>
                </c:pt>
                <c:pt idx="23">
                  <c:v>0.20080000000000001</c:v>
                </c:pt>
                <c:pt idx="24">
                  <c:v>0.2051</c:v>
                </c:pt>
                <c:pt idx="25">
                  <c:v>0.21010000000000001</c:v>
                </c:pt>
                <c:pt idx="26">
                  <c:v>0.2145</c:v>
                </c:pt>
                <c:pt idx="27">
                  <c:v>0.21870000000000001</c:v>
                </c:pt>
                <c:pt idx="28">
                  <c:v>0.2233</c:v>
                </c:pt>
                <c:pt idx="29">
                  <c:v>0.22789999999999999</c:v>
                </c:pt>
                <c:pt idx="30">
                  <c:v>0.2326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'24h-Aterreus'!$E$11</c:f>
              <c:strCache>
                <c:ptCount val="1"/>
                <c:pt idx="0">
                  <c:v>A3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830249343832064"/>
                  <c:y val="0.47373396033829107"/>
                </c:manualLayout>
              </c:layout>
              <c:numFmt formatCode="General" sourceLinked="0"/>
            </c:trendlineLbl>
          </c:trendline>
          <c:xVal>
            <c:numRef>
              <c:f>'24h-Aterreus'!$B$12:$B$44</c:f>
              <c:numCache>
                <c:formatCode>General</c:formatCode>
                <c:ptCount val="3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'24h-Aterreus'!$E$12:$E$44</c:f>
              <c:numCache>
                <c:formatCode>General</c:formatCode>
                <c:ptCount val="33"/>
                <c:pt idx="5">
                  <c:v>0.12139999999999999</c:v>
                </c:pt>
                <c:pt idx="6">
                  <c:v>0.126</c:v>
                </c:pt>
                <c:pt idx="7">
                  <c:v>0.13289999999999999</c:v>
                </c:pt>
                <c:pt idx="8">
                  <c:v>0.1358</c:v>
                </c:pt>
                <c:pt idx="9">
                  <c:v>0.13950000000000001</c:v>
                </c:pt>
                <c:pt idx="10">
                  <c:v>0.14330000000000001</c:v>
                </c:pt>
                <c:pt idx="11">
                  <c:v>0.14729999999999999</c:v>
                </c:pt>
                <c:pt idx="12">
                  <c:v>0.152</c:v>
                </c:pt>
                <c:pt idx="13">
                  <c:v>0.15670000000000001</c:v>
                </c:pt>
                <c:pt idx="14">
                  <c:v>0.1608</c:v>
                </c:pt>
                <c:pt idx="15">
                  <c:v>0.1648</c:v>
                </c:pt>
                <c:pt idx="16">
                  <c:v>0.16930000000000001</c:v>
                </c:pt>
                <c:pt idx="17">
                  <c:v>0.1736</c:v>
                </c:pt>
                <c:pt idx="18">
                  <c:v>0.17829999999999999</c:v>
                </c:pt>
                <c:pt idx="19">
                  <c:v>0.1825</c:v>
                </c:pt>
                <c:pt idx="20">
                  <c:v>0.18690000000000001</c:v>
                </c:pt>
                <c:pt idx="21">
                  <c:v>0.1908</c:v>
                </c:pt>
                <c:pt idx="22">
                  <c:v>0.1953</c:v>
                </c:pt>
                <c:pt idx="23">
                  <c:v>0.19950000000000001</c:v>
                </c:pt>
                <c:pt idx="24">
                  <c:v>0.20369999999999999</c:v>
                </c:pt>
                <c:pt idx="25">
                  <c:v>0.20899999999999999</c:v>
                </c:pt>
                <c:pt idx="26">
                  <c:v>0.21260000000000001</c:v>
                </c:pt>
                <c:pt idx="27">
                  <c:v>0.21690000000000001</c:v>
                </c:pt>
                <c:pt idx="28">
                  <c:v>0.2208</c:v>
                </c:pt>
                <c:pt idx="29">
                  <c:v>0.22470000000000001</c:v>
                </c:pt>
                <c:pt idx="30">
                  <c:v>0.2288</c:v>
                </c:pt>
                <c:pt idx="31">
                  <c:v>0.23300000000000001</c:v>
                </c:pt>
                <c:pt idx="3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834696"/>
        <c:axId val="330191840"/>
      </c:scatterChart>
      <c:valAx>
        <c:axId val="32983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0191840"/>
        <c:crosses val="autoZero"/>
        <c:crossBetween val="midCat"/>
      </c:valAx>
      <c:valAx>
        <c:axId val="330191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298346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'24h-Aterreus'!$C$51</c:f>
              <c:strCache>
                <c:ptCount val="1"/>
                <c:pt idx="0">
                  <c:v>A1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1612226596675416"/>
                  <c:y val="3.1120224555263951E-2"/>
                </c:manualLayout>
              </c:layout>
              <c:numFmt formatCode="General" sourceLinked="0"/>
            </c:trendlineLbl>
          </c:trendline>
          <c:xVal>
            <c:numRef>
              <c:f>'24h-Aterreus'!$B$52:$B$82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'24h-Aterreus'!$C$52:$C$82</c:f>
              <c:numCache>
                <c:formatCode>General</c:formatCode>
                <c:ptCount val="31"/>
                <c:pt idx="6">
                  <c:v>0.1459</c:v>
                </c:pt>
                <c:pt idx="7">
                  <c:v>0.15379999999999999</c:v>
                </c:pt>
                <c:pt idx="8">
                  <c:v>0.15129999999999999</c:v>
                </c:pt>
                <c:pt idx="9">
                  <c:v>0.15279999999999999</c:v>
                </c:pt>
                <c:pt idx="10">
                  <c:v>0.15409999999999999</c:v>
                </c:pt>
                <c:pt idx="11">
                  <c:v>0.15790000000000001</c:v>
                </c:pt>
                <c:pt idx="12">
                  <c:v>0.16109999999999999</c:v>
                </c:pt>
                <c:pt idx="13">
                  <c:v>0.16389999999999999</c:v>
                </c:pt>
                <c:pt idx="14">
                  <c:v>0.1676</c:v>
                </c:pt>
                <c:pt idx="15">
                  <c:v>0.17169999999999999</c:v>
                </c:pt>
                <c:pt idx="16">
                  <c:v>0.17780000000000001</c:v>
                </c:pt>
                <c:pt idx="17">
                  <c:v>0.17710000000000001</c:v>
                </c:pt>
                <c:pt idx="18">
                  <c:v>0.1802</c:v>
                </c:pt>
                <c:pt idx="19">
                  <c:v>0.18279999999999999</c:v>
                </c:pt>
                <c:pt idx="20">
                  <c:v>0.1862</c:v>
                </c:pt>
                <c:pt idx="21">
                  <c:v>0.189</c:v>
                </c:pt>
                <c:pt idx="22">
                  <c:v>0.1918</c:v>
                </c:pt>
                <c:pt idx="23">
                  <c:v>0.1951</c:v>
                </c:pt>
                <c:pt idx="24">
                  <c:v>0.1981</c:v>
                </c:pt>
                <c:pt idx="25">
                  <c:v>0.20069999999999999</c:v>
                </c:pt>
                <c:pt idx="26">
                  <c:v>0.2039</c:v>
                </c:pt>
                <c:pt idx="27">
                  <c:v>0.20669999999999999</c:v>
                </c:pt>
                <c:pt idx="28">
                  <c:v>0.20949999999999999</c:v>
                </c:pt>
                <c:pt idx="29">
                  <c:v>0.21240000000000001</c:v>
                </c:pt>
                <c:pt idx="30">
                  <c:v>0.216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'24h-Aterreus'!$D$51</c:f>
              <c:strCache>
                <c:ptCount val="1"/>
                <c:pt idx="0">
                  <c:v>A2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5501115485564329"/>
                  <c:y val="0.46235382035578887"/>
                </c:manualLayout>
              </c:layout>
              <c:numFmt formatCode="General" sourceLinked="0"/>
            </c:trendlineLbl>
          </c:trendline>
          <c:xVal>
            <c:numRef>
              <c:f>'24h-Aterreus'!$B$52:$B$82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'24h-Aterreus'!$D$52:$D$82</c:f>
              <c:numCache>
                <c:formatCode>General</c:formatCode>
                <c:ptCount val="31"/>
                <c:pt idx="6">
                  <c:v>0.12690000000000001</c:v>
                </c:pt>
                <c:pt idx="7">
                  <c:v>0.13170000000000001</c:v>
                </c:pt>
                <c:pt idx="8">
                  <c:v>0.1226</c:v>
                </c:pt>
                <c:pt idx="9">
                  <c:v>0.12609999999999999</c:v>
                </c:pt>
                <c:pt idx="10">
                  <c:v>0.1268</c:v>
                </c:pt>
                <c:pt idx="11">
                  <c:v>0.1295</c:v>
                </c:pt>
                <c:pt idx="12">
                  <c:v>0.1328</c:v>
                </c:pt>
                <c:pt idx="13">
                  <c:v>0.1353</c:v>
                </c:pt>
                <c:pt idx="14">
                  <c:v>0.1386</c:v>
                </c:pt>
                <c:pt idx="15">
                  <c:v>0.14130000000000001</c:v>
                </c:pt>
                <c:pt idx="16">
                  <c:v>0.1449</c:v>
                </c:pt>
                <c:pt idx="17">
                  <c:v>0.14749999999999999</c:v>
                </c:pt>
                <c:pt idx="18">
                  <c:v>0.15049999999999999</c:v>
                </c:pt>
                <c:pt idx="19">
                  <c:v>0.15310000000000001</c:v>
                </c:pt>
                <c:pt idx="20">
                  <c:v>0.15620000000000001</c:v>
                </c:pt>
                <c:pt idx="21">
                  <c:v>0.15890000000000001</c:v>
                </c:pt>
                <c:pt idx="22">
                  <c:v>0.16189999999999999</c:v>
                </c:pt>
                <c:pt idx="23">
                  <c:v>0.1648</c:v>
                </c:pt>
                <c:pt idx="24">
                  <c:v>0.16789999999999999</c:v>
                </c:pt>
                <c:pt idx="25">
                  <c:v>0.17080000000000001</c:v>
                </c:pt>
                <c:pt idx="26">
                  <c:v>0.1736</c:v>
                </c:pt>
                <c:pt idx="27">
                  <c:v>0.17649999999999999</c:v>
                </c:pt>
                <c:pt idx="28">
                  <c:v>0.17960000000000001</c:v>
                </c:pt>
                <c:pt idx="29">
                  <c:v>0.1827</c:v>
                </c:pt>
                <c:pt idx="30">
                  <c:v>0.18609999999999999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'24h-Aterreus'!$E$51</c:f>
              <c:strCache>
                <c:ptCount val="1"/>
                <c:pt idx="0">
                  <c:v>A3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998884514435694"/>
                  <c:y val="0.2028007436570429"/>
                </c:manualLayout>
              </c:layout>
              <c:numFmt formatCode="General" sourceLinked="0"/>
            </c:trendlineLbl>
          </c:trendline>
          <c:xVal>
            <c:numRef>
              <c:f>'24h-Aterreus'!$B$52:$B$82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'24h-Aterreus'!$E$52:$E$82</c:f>
              <c:numCache>
                <c:formatCode>General</c:formatCode>
                <c:ptCount val="31"/>
                <c:pt idx="6">
                  <c:v>0.11310000000000001</c:v>
                </c:pt>
                <c:pt idx="7">
                  <c:v>0.1167</c:v>
                </c:pt>
                <c:pt idx="8">
                  <c:v>0.1149</c:v>
                </c:pt>
                <c:pt idx="9">
                  <c:v>0.11310000000000001</c:v>
                </c:pt>
                <c:pt idx="10">
                  <c:v>0.1142</c:v>
                </c:pt>
                <c:pt idx="11">
                  <c:v>0.1171</c:v>
                </c:pt>
                <c:pt idx="12">
                  <c:v>0.1202</c:v>
                </c:pt>
                <c:pt idx="13">
                  <c:v>0.12230000000000001</c:v>
                </c:pt>
                <c:pt idx="14">
                  <c:v>0.12520000000000001</c:v>
                </c:pt>
                <c:pt idx="15">
                  <c:v>0.127</c:v>
                </c:pt>
                <c:pt idx="16">
                  <c:v>0.12889999999999999</c:v>
                </c:pt>
                <c:pt idx="17">
                  <c:v>0.1313</c:v>
                </c:pt>
                <c:pt idx="18">
                  <c:v>0.13400000000000001</c:v>
                </c:pt>
                <c:pt idx="19">
                  <c:v>0.13650000000000001</c:v>
                </c:pt>
                <c:pt idx="20">
                  <c:v>0.13850000000000001</c:v>
                </c:pt>
                <c:pt idx="21">
                  <c:v>0.14069999999999999</c:v>
                </c:pt>
                <c:pt idx="22">
                  <c:v>0.14280000000000001</c:v>
                </c:pt>
                <c:pt idx="23">
                  <c:v>0.14530000000000001</c:v>
                </c:pt>
                <c:pt idx="24">
                  <c:v>0.1477</c:v>
                </c:pt>
                <c:pt idx="25">
                  <c:v>0.1497</c:v>
                </c:pt>
                <c:pt idx="26">
                  <c:v>0.1522</c:v>
                </c:pt>
                <c:pt idx="27">
                  <c:v>0.1547</c:v>
                </c:pt>
                <c:pt idx="28">
                  <c:v>0.15709999999999999</c:v>
                </c:pt>
                <c:pt idx="29">
                  <c:v>0.1593</c:v>
                </c:pt>
                <c:pt idx="30">
                  <c:v>0.1618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192624"/>
        <c:axId val="330193016"/>
      </c:scatterChart>
      <c:valAx>
        <c:axId val="33019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0193016"/>
        <c:crosses val="autoZero"/>
        <c:crossBetween val="midCat"/>
      </c:valAx>
      <c:valAx>
        <c:axId val="330193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0192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85739282589707E-2"/>
          <c:y val="5.1400554097404488E-2"/>
          <c:w val="0.61412270341207364"/>
          <c:h val="0.79822506561679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'48H Aterreus'!$C$11</c:f>
              <c:strCache>
                <c:ptCount val="1"/>
                <c:pt idx="0">
                  <c:v>A1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28086176727909"/>
                  <c:y val="0.40693277923592952"/>
                </c:manualLayout>
              </c:layout>
              <c:numFmt formatCode="General" sourceLinked="0"/>
            </c:trendlineLbl>
          </c:trendline>
          <c:xVal>
            <c:numRef>
              <c:f>'48H Aterreus'!$B$12:$B$42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'48H Aterreus'!$C$12:$C$42</c:f>
              <c:numCache>
                <c:formatCode>General</c:formatCode>
                <c:ptCount val="31"/>
                <c:pt idx="6">
                  <c:v>0.1429</c:v>
                </c:pt>
                <c:pt idx="7">
                  <c:v>0.1469</c:v>
                </c:pt>
                <c:pt idx="8">
                  <c:v>0.1515</c:v>
                </c:pt>
                <c:pt idx="9">
                  <c:v>0.15609999999999999</c:v>
                </c:pt>
                <c:pt idx="10">
                  <c:v>0.16089999999999999</c:v>
                </c:pt>
                <c:pt idx="11">
                  <c:v>0.1656</c:v>
                </c:pt>
                <c:pt idx="12">
                  <c:v>0.17030000000000001</c:v>
                </c:pt>
                <c:pt idx="13">
                  <c:v>0.1754</c:v>
                </c:pt>
                <c:pt idx="14">
                  <c:v>0.1799</c:v>
                </c:pt>
                <c:pt idx="15">
                  <c:v>0.18529999999999999</c:v>
                </c:pt>
                <c:pt idx="16">
                  <c:v>0.19059999999999999</c:v>
                </c:pt>
                <c:pt idx="17">
                  <c:v>0.1961</c:v>
                </c:pt>
                <c:pt idx="18">
                  <c:v>0.20130000000000001</c:v>
                </c:pt>
                <c:pt idx="19">
                  <c:v>0.20649999999999999</c:v>
                </c:pt>
                <c:pt idx="20">
                  <c:v>0.21260000000000001</c:v>
                </c:pt>
                <c:pt idx="21">
                  <c:v>0.21870000000000001</c:v>
                </c:pt>
                <c:pt idx="22">
                  <c:v>0.22459999999999999</c:v>
                </c:pt>
                <c:pt idx="23">
                  <c:v>0.23050000000000001</c:v>
                </c:pt>
                <c:pt idx="24">
                  <c:v>0.2361</c:v>
                </c:pt>
                <c:pt idx="25">
                  <c:v>0.2422</c:v>
                </c:pt>
                <c:pt idx="26">
                  <c:v>0.24859999999999999</c:v>
                </c:pt>
                <c:pt idx="27">
                  <c:v>0.25490000000000002</c:v>
                </c:pt>
                <c:pt idx="28">
                  <c:v>0.26140000000000002</c:v>
                </c:pt>
                <c:pt idx="29">
                  <c:v>0.26790000000000003</c:v>
                </c:pt>
                <c:pt idx="30">
                  <c:v>0.27450000000000002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'48H Aterreus'!$D$11</c:f>
              <c:strCache>
                <c:ptCount val="1"/>
                <c:pt idx="0">
                  <c:v>A2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7885804899387578"/>
                  <c:y val="-5.0417031204432944E-2"/>
                </c:manualLayout>
              </c:layout>
              <c:numFmt formatCode="General" sourceLinked="0"/>
            </c:trendlineLbl>
          </c:trendline>
          <c:xVal>
            <c:numRef>
              <c:f>'48H Aterreus'!$B$12:$B$42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'48H Aterreus'!$D$12:$D$42</c:f>
              <c:numCache>
                <c:formatCode>General</c:formatCode>
                <c:ptCount val="31"/>
                <c:pt idx="6">
                  <c:v>0.17610000000000001</c:v>
                </c:pt>
                <c:pt idx="7">
                  <c:v>0.1804</c:v>
                </c:pt>
                <c:pt idx="8">
                  <c:v>0.18490000000000001</c:v>
                </c:pt>
                <c:pt idx="9">
                  <c:v>0.18920000000000001</c:v>
                </c:pt>
                <c:pt idx="10">
                  <c:v>0.1943</c:v>
                </c:pt>
                <c:pt idx="11">
                  <c:v>0.19869999999999999</c:v>
                </c:pt>
                <c:pt idx="12">
                  <c:v>0.20380000000000001</c:v>
                </c:pt>
                <c:pt idx="13">
                  <c:v>0.20849999999999999</c:v>
                </c:pt>
                <c:pt idx="14">
                  <c:v>0.2132</c:v>
                </c:pt>
                <c:pt idx="15">
                  <c:v>0.218</c:v>
                </c:pt>
                <c:pt idx="16">
                  <c:v>0.223</c:v>
                </c:pt>
                <c:pt idx="17">
                  <c:v>0.2288</c:v>
                </c:pt>
                <c:pt idx="18">
                  <c:v>0.23350000000000001</c:v>
                </c:pt>
                <c:pt idx="19">
                  <c:v>0.2387</c:v>
                </c:pt>
                <c:pt idx="20">
                  <c:v>0.24410000000000001</c:v>
                </c:pt>
                <c:pt idx="21">
                  <c:v>0.24979999999999999</c:v>
                </c:pt>
                <c:pt idx="22">
                  <c:v>0.2555</c:v>
                </c:pt>
                <c:pt idx="23">
                  <c:v>0.26090000000000002</c:v>
                </c:pt>
                <c:pt idx="24">
                  <c:v>0.26629999999999998</c:v>
                </c:pt>
                <c:pt idx="25">
                  <c:v>0.27200000000000002</c:v>
                </c:pt>
                <c:pt idx="26">
                  <c:v>0.27810000000000001</c:v>
                </c:pt>
                <c:pt idx="27">
                  <c:v>0.28320000000000001</c:v>
                </c:pt>
                <c:pt idx="28">
                  <c:v>0.28949999999999998</c:v>
                </c:pt>
                <c:pt idx="29">
                  <c:v>0.29570000000000002</c:v>
                </c:pt>
                <c:pt idx="30">
                  <c:v>0.3019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'48H Aterreus'!$E$11</c:f>
              <c:strCache>
                <c:ptCount val="1"/>
                <c:pt idx="0">
                  <c:v>A3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830249343832075"/>
                  <c:y val="0.47373396033829107"/>
                </c:manualLayout>
              </c:layout>
              <c:numFmt formatCode="General" sourceLinked="0"/>
            </c:trendlineLbl>
          </c:trendline>
          <c:xVal>
            <c:numRef>
              <c:f>'48H Aterreus'!$B$12:$B$42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'48H Aterreus'!$E$12:$E$42</c:f>
              <c:numCache>
                <c:formatCode>General</c:formatCode>
                <c:ptCount val="31"/>
                <c:pt idx="6">
                  <c:v>0.27279999999999999</c:v>
                </c:pt>
                <c:pt idx="7">
                  <c:v>0.27629999999999999</c:v>
                </c:pt>
                <c:pt idx="8">
                  <c:v>0.28079999999999999</c:v>
                </c:pt>
                <c:pt idx="9">
                  <c:v>0.28339999999999999</c:v>
                </c:pt>
                <c:pt idx="10">
                  <c:v>0.28560000000000002</c:v>
                </c:pt>
                <c:pt idx="11">
                  <c:v>0.28920000000000001</c:v>
                </c:pt>
                <c:pt idx="12">
                  <c:v>0.29270000000000002</c:v>
                </c:pt>
                <c:pt idx="13">
                  <c:v>0.2954</c:v>
                </c:pt>
                <c:pt idx="14">
                  <c:v>0.2984</c:v>
                </c:pt>
                <c:pt idx="15">
                  <c:v>0.30130000000000001</c:v>
                </c:pt>
                <c:pt idx="16">
                  <c:v>0.30470000000000003</c:v>
                </c:pt>
                <c:pt idx="17">
                  <c:v>0.30790000000000001</c:v>
                </c:pt>
                <c:pt idx="18">
                  <c:v>0.31130000000000002</c:v>
                </c:pt>
                <c:pt idx="19">
                  <c:v>0.3145</c:v>
                </c:pt>
                <c:pt idx="20">
                  <c:v>0.318</c:v>
                </c:pt>
                <c:pt idx="21">
                  <c:v>0.3211</c:v>
                </c:pt>
                <c:pt idx="22">
                  <c:v>0.32450000000000001</c:v>
                </c:pt>
                <c:pt idx="23">
                  <c:v>0.3276</c:v>
                </c:pt>
                <c:pt idx="24">
                  <c:v>0.33050000000000002</c:v>
                </c:pt>
                <c:pt idx="25">
                  <c:v>0.33339999999999997</c:v>
                </c:pt>
                <c:pt idx="26">
                  <c:v>0.33650000000000002</c:v>
                </c:pt>
                <c:pt idx="27">
                  <c:v>0.33989999999999998</c:v>
                </c:pt>
                <c:pt idx="28">
                  <c:v>0.3427</c:v>
                </c:pt>
                <c:pt idx="29">
                  <c:v>0.34620000000000001</c:v>
                </c:pt>
                <c:pt idx="30">
                  <c:v>0.34920000000000001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193800"/>
        <c:axId val="330194192"/>
      </c:scatterChart>
      <c:valAx>
        <c:axId val="330193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0194192"/>
        <c:crosses val="autoZero"/>
        <c:crossBetween val="midCat"/>
      </c:valAx>
      <c:valAx>
        <c:axId val="330194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01938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10</xdr:row>
      <xdr:rowOff>95250</xdr:rowOff>
    </xdr:from>
    <xdr:to>
      <xdr:col>14</xdr:col>
      <xdr:colOff>352425</xdr:colOff>
      <xdr:row>27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53</xdr:row>
      <xdr:rowOff>85725</xdr:rowOff>
    </xdr:from>
    <xdr:to>
      <xdr:col>14</xdr:col>
      <xdr:colOff>247650</xdr:colOff>
      <xdr:row>70</xdr:row>
      <xdr:rowOff>76200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10</xdr:row>
      <xdr:rowOff>95250</xdr:rowOff>
    </xdr:from>
    <xdr:to>
      <xdr:col>14</xdr:col>
      <xdr:colOff>352425</xdr:colOff>
      <xdr:row>27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53</xdr:row>
      <xdr:rowOff>85725</xdr:rowOff>
    </xdr:from>
    <xdr:to>
      <xdr:col>14</xdr:col>
      <xdr:colOff>247650</xdr:colOff>
      <xdr:row>70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10</xdr:row>
      <xdr:rowOff>95250</xdr:rowOff>
    </xdr:from>
    <xdr:to>
      <xdr:col>13</xdr:col>
      <xdr:colOff>352425</xdr:colOff>
      <xdr:row>27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53</xdr:row>
      <xdr:rowOff>85725</xdr:rowOff>
    </xdr:from>
    <xdr:to>
      <xdr:col>13</xdr:col>
      <xdr:colOff>247650</xdr:colOff>
      <xdr:row>70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10</xdr:row>
      <xdr:rowOff>95250</xdr:rowOff>
    </xdr:from>
    <xdr:to>
      <xdr:col>13</xdr:col>
      <xdr:colOff>352425</xdr:colOff>
      <xdr:row>27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53</xdr:row>
      <xdr:rowOff>85725</xdr:rowOff>
    </xdr:from>
    <xdr:to>
      <xdr:col>13</xdr:col>
      <xdr:colOff>247650</xdr:colOff>
      <xdr:row>70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10</xdr:row>
      <xdr:rowOff>95250</xdr:rowOff>
    </xdr:from>
    <xdr:to>
      <xdr:col>13</xdr:col>
      <xdr:colOff>352425</xdr:colOff>
      <xdr:row>27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53</xdr:row>
      <xdr:rowOff>85725</xdr:rowOff>
    </xdr:from>
    <xdr:to>
      <xdr:col>13</xdr:col>
      <xdr:colOff>247650</xdr:colOff>
      <xdr:row>70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10</xdr:row>
      <xdr:rowOff>95250</xdr:rowOff>
    </xdr:from>
    <xdr:to>
      <xdr:col>13</xdr:col>
      <xdr:colOff>352425</xdr:colOff>
      <xdr:row>27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53</xdr:row>
      <xdr:rowOff>85725</xdr:rowOff>
    </xdr:from>
    <xdr:to>
      <xdr:col>13</xdr:col>
      <xdr:colOff>247650</xdr:colOff>
      <xdr:row>70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10</xdr:row>
      <xdr:rowOff>152402</xdr:rowOff>
    </xdr:from>
    <xdr:to>
      <xdr:col>7</xdr:col>
      <xdr:colOff>504825</xdr:colOff>
      <xdr:row>28</xdr:row>
      <xdr:rowOff>123826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11</xdr:row>
      <xdr:rowOff>76200</xdr:rowOff>
    </xdr:from>
    <xdr:to>
      <xdr:col>16</xdr:col>
      <xdr:colOff>0</xdr:colOff>
      <xdr:row>28</xdr:row>
      <xdr:rowOff>76200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P73"/>
  <sheetViews>
    <sheetView topLeftCell="V1" workbookViewId="0">
      <selection activeCell="AN34" sqref="AN34"/>
    </sheetView>
  </sheetViews>
  <sheetFormatPr defaultRowHeight="12.75" x14ac:dyDescent="0.2"/>
  <sheetData>
    <row r="3" spans="2:40" x14ac:dyDescent="0.2">
      <c r="C3" s="36">
        <v>1</v>
      </c>
      <c r="D3" s="36"/>
      <c r="E3" s="36"/>
      <c r="F3" s="1"/>
      <c r="G3" s="36">
        <v>2</v>
      </c>
      <c r="H3" s="36"/>
      <c r="I3" s="36"/>
      <c r="K3" s="36">
        <v>3</v>
      </c>
      <c r="L3" s="36"/>
      <c r="M3" s="36"/>
      <c r="N3" s="36"/>
      <c r="O3" s="36"/>
      <c r="Q3" s="36">
        <v>4</v>
      </c>
      <c r="R3" s="36"/>
      <c r="S3" s="36"/>
      <c r="T3" s="36"/>
      <c r="V3" s="36">
        <v>5</v>
      </c>
      <c r="W3" s="36"/>
      <c r="X3" s="36"/>
      <c r="Y3" s="36"/>
      <c r="AA3" s="36">
        <v>6</v>
      </c>
      <c r="AB3" s="36"/>
      <c r="AC3" s="36"/>
      <c r="AD3" s="36"/>
      <c r="AF3" s="36">
        <v>7</v>
      </c>
      <c r="AG3" s="36"/>
      <c r="AH3" s="36"/>
      <c r="AI3" s="36"/>
      <c r="AK3" s="36">
        <v>8</v>
      </c>
      <c r="AL3" s="36"/>
      <c r="AM3" s="36"/>
      <c r="AN3" s="36"/>
    </row>
    <row r="4" spans="2:40" x14ac:dyDescent="0.2">
      <c r="B4">
        <v>0</v>
      </c>
      <c r="C4">
        <v>1.2999999999999999E-3</v>
      </c>
      <c r="D4">
        <v>3.8E-3</v>
      </c>
      <c r="E4">
        <v>2.5999999999999999E-3</v>
      </c>
      <c r="G4">
        <v>1.6000000000000001E-3</v>
      </c>
      <c r="H4">
        <v>-7.4999999999999997E-3</v>
      </c>
      <c r="I4">
        <v>1.6000000000000001E-3</v>
      </c>
      <c r="K4">
        <v>0</v>
      </c>
      <c r="L4">
        <v>2.2000000000000001E-3</v>
      </c>
      <c r="M4">
        <v>2.3999999999999998E-3</v>
      </c>
      <c r="N4">
        <v>2.0999999999999999E-3</v>
      </c>
      <c r="O4">
        <v>1.2999999999999999E-3</v>
      </c>
      <c r="Q4">
        <v>0</v>
      </c>
      <c r="R4">
        <v>3.5999999999999999E-3</v>
      </c>
      <c r="S4">
        <v>9.7999999999999997E-3</v>
      </c>
      <c r="T4">
        <v>8.6999999999999994E-3</v>
      </c>
      <c r="V4">
        <v>0</v>
      </c>
      <c r="W4">
        <v>4.4999999999999997E-3</v>
      </c>
      <c r="X4">
        <v>-3.8999999999999998E-3</v>
      </c>
      <c r="Y4">
        <v>3.0999999999999999E-3</v>
      </c>
      <c r="AA4">
        <v>0</v>
      </c>
      <c r="AB4">
        <v>1.2500000000000001E-2</v>
      </c>
      <c r="AC4">
        <v>2.5999999999999999E-3</v>
      </c>
      <c r="AD4">
        <v>-3.0000000000000001E-3</v>
      </c>
      <c r="AF4">
        <v>0</v>
      </c>
      <c r="AG4">
        <v>-1.04E-2</v>
      </c>
      <c r="AH4">
        <v>-1.9400000000000001E-2</v>
      </c>
      <c r="AI4">
        <v>8.3999999999999995E-3</v>
      </c>
      <c r="AK4">
        <v>0</v>
      </c>
      <c r="AL4">
        <v>2.5999999999999999E-3</v>
      </c>
      <c r="AM4">
        <v>2.3999999999999998E-3</v>
      </c>
      <c r="AN4">
        <v>6.1000000000000004E-3</v>
      </c>
    </row>
    <row r="5" spans="2:40" x14ac:dyDescent="0.2">
      <c r="B5">
        <v>0.1</v>
      </c>
      <c r="C5">
        <v>2.5000000000000001E-3</v>
      </c>
      <c r="D5">
        <v>5.5999999999999999E-3</v>
      </c>
      <c r="E5">
        <v>4.0000000000000001E-3</v>
      </c>
      <c r="G5">
        <v>3.8999999999999998E-3</v>
      </c>
      <c r="H5">
        <v>-7.6E-3</v>
      </c>
      <c r="I5">
        <v>4.5999999999999999E-3</v>
      </c>
      <c r="K5">
        <v>0.1</v>
      </c>
      <c r="L5">
        <v>3.2000000000000002E-3</v>
      </c>
      <c r="M5">
        <v>4.7000000000000002E-3</v>
      </c>
      <c r="N5">
        <v>4.7999999999999996E-3</v>
      </c>
      <c r="O5">
        <v>2E-3</v>
      </c>
      <c r="Q5">
        <v>0.1</v>
      </c>
      <c r="R5">
        <v>3.8E-3</v>
      </c>
      <c r="S5">
        <v>1.0800000000000001E-2</v>
      </c>
      <c r="T5">
        <v>1.0500000000000001E-2</v>
      </c>
      <c r="V5">
        <v>0.1</v>
      </c>
      <c r="W5">
        <v>6.3E-3</v>
      </c>
      <c r="X5">
        <v>0</v>
      </c>
      <c r="Y5">
        <v>1.9E-3</v>
      </c>
      <c r="AA5">
        <v>0.1</v>
      </c>
      <c r="AB5">
        <v>4.3E-3</v>
      </c>
      <c r="AC5">
        <v>3.2000000000000002E-3</v>
      </c>
      <c r="AD5">
        <v>5.9999999999999995E-4</v>
      </c>
      <c r="AF5">
        <v>0.1</v>
      </c>
      <c r="AG5">
        <v>-1.0999999999999999E-2</v>
      </c>
      <c r="AH5">
        <v>-1.21E-2</v>
      </c>
      <c r="AI5">
        <v>6.4999999999999997E-3</v>
      </c>
      <c r="AK5">
        <v>0.1</v>
      </c>
      <c r="AL5">
        <v>1.2999999999999999E-3</v>
      </c>
      <c r="AM5">
        <v>3.8999999999999998E-3</v>
      </c>
      <c r="AN5">
        <v>4.8999999999999998E-3</v>
      </c>
    </row>
    <row r="6" spans="2:40" x14ac:dyDescent="0.2">
      <c r="B6">
        <v>0.2</v>
      </c>
      <c r="C6">
        <v>3.0000000000000001E-3</v>
      </c>
      <c r="D6">
        <v>7.9000000000000008E-3</v>
      </c>
      <c r="E6">
        <v>4.5999999999999999E-3</v>
      </c>
      <c r="G6">
        <v>5.7000000000000002E-3</v>
      </c>
      <c r="H6">
        <v>-6.7000000000000002E-3</v>
      </c>
      <c r="I6">
        <v>6.6E-3</v>
      </c>
      <c r="K6">
        <v>0.2</v>
      </c>
      <c r="L6">
        <v>4.4000000000000003E-3</v>
      </c>
      <c r="M6">
        <v>7.0000000000000001E-3</v>
      </c>
      <c r="N6">
        <v>6.6E-3</v>
      </c>
      <c r="O6">
        <v>2.8E-3</v>
      </c>
      <c r="Q6">
        <v>0.2</v>
      </c>
      <c r="R6">
        <v>3.0000000000000001E-3</v>
      </c>
      <c r="S6">
        <v>1.2E-2</v>
      </c>
      <c r="T6">
        <v>1.2200000000000001E-2</v>
      </c>
      <c r="V6">
        <v>0.2</v>
      </c>
      <c r="W6">
        <v>4.0000000000000002E-4</v>
      </c>
      <c r="X6">
        <v>3.3E-3</v>
      </c>
      <c r="Y6">
        <v>-3.2000000000000002E-3</v>
      </c>
      <c r="AA6">
        <v>0.2</v>
      </c>
      <c r="AB6">
        <v>8.0000000000000004E-4</v>
      </c>
      <c r="AC6">
        <v>1.7899999999999999E-2</v>
      </c>
      <c r="AD6">
        <v>1.14E-2</v>
      </c>
      <c r="AF6">
        <v>0.2</v>
      </c>
      <c r="AG6">
        <v>-4.8999999999999998E-3</v>
      </c>
      <c r="AH6">
        <v>-1.1900000000000001E-2</v>
      </c>
      <c r="AI6">
        <v>1.6299999999999999E-2</v>
      </c>
      <c r="AK6">
        <v>0.2</v>
      </c>
      <c r="AL6">
        <v>1.04E-2</v>
      </c>
      <c r="AM6">
        <v>-3.7000000000000002E-3</v>
      </c>
      <c r="AN6">
        <v>-1.9E-3</v>
      </c>
    </row>
    <row r="7" spans="2:40" x14ac:dyDescent="0.2">
      <c r="B7">
        <v>0.3</v>
      </c>
      <c r="C7">
        <v>-0.27260000000000001</v>
      </c>
      <c r="D7">
        <v>-0.30809999999999998</v>
      </c>
      <c r="E7">
        <v>-0.22140000000000001</v>
      </c>
      <c r="G7">
        <v>-1.0512999999999999</v>
      </c>
      <c r="H7">
        <v>-0.31990000000000002</v>
      </c>
      <c r="I7">
        <v>-0.22389999999999999</v>
      </c>
      <c r="K7">
        <v>0.3</v>
      </c>
      <c r="L7">
        <v>5.4999999999999997E-3</v>
      </c>
      <c r="M7">
        <v>-1.0770999999999999</v>
      </c>
      <c r="N7">
        <v>-1.0857000000000001</v>
      </c>
      <c r="O7">
        <v>-1.1276999999999999</v>
      </c>
      <c r="Q7">
        <v>0.3</v>
      </c>
      <c r="R7">
        <v>-0.61199999999999999</v>
      </c>
      <c r="S7">
        <v>-4.6399999999999997E-2</v>
      </c>
      <c r="T7">
        <v>-1.0818000000000001</v>
      </c>
      <c r="V7">
        <v>0.3</v>
      </c>
      <c r="W7">
        <v>-1.2152000000000001</v>
      </c>
      <c r="X7">
        <v>-1.343</v>
      </c>
      <c r="Y7">
        <v>-0.63060000000000005</v>
      </c>
      <c r="AA7">
        <v>0.3</v>
      </c>
      <c r="AB7">
        <v>-0.44540000000000002</v>
      </c>
      <c r="AC7">
        <v>-1.1896</v>
      </c>
      <c r="AD7">
        <v>-0.5242</v>
      </c>
      <c r="AF7">
        <v>0.3</v>
      </c>
      <c r="AG7">
        <v>-1.4703999999999999</v>
      </c>
      <c r="AH7">
        <v>-1.0525</v>
      </c>
      <c r="AI7">
        <v>-1.3649</v>
      </c>
      <c r="AK7">
        <v>0.3</v>
      </c>
      <c r="AL7">
        <v>-1.6476</v>
      </c>
      <c r="AM7">
        <v>-1.3666</v>
      </c>
      <c r="AN7">
        <v>-1.3329</v>
      </c>
    </row>
    <row r="8" spans="2:40" x14ac:dyDescent="0.2">
      <c r="B8">
        <v>0.4</v>
      </c>
      <c r="C8">
        <v>-0.27289999999999998</v>
      </c>
      <c r="D8">
        <v>-0.24179999999999999</v>
      </c>
      <c r="E8">
        <v>-0.22159999999999999</v>
      </c>
      <c r="G8">
        <v>-0.2009</v>
      </c>
      <c r="H8">
        <v>-0.25159999999999999</v>
      </c>
      <c r="I8">
        <v>-0.22420000000000001</v>
      </c>
      <c r="K8">
        <v>0.4</v>
      </c>
      <c r="L8">
        <v>-0.86509999999999998</v>
      </c>
      <c r="M8">
        <v>-0.18859999999999999</v>
      </c>
      <c r="N8">
        <v>-0.22220000000000001</v>
      </c>
      <c r="O8">
        <v>-0.27010000000000001</v>
      </c>
      <c r="Q8">
        <v>0.4</v>
      </c>
      <c r="R8">
        <v>-0.38550000000000001</v>
      </c>
      <c r="S8">
        <v>-0.21790000000000001</v>
      </c>
      <c r="T8">
        <v>-0.21160000000000001</v>
      </c>
      <c r="V8">
        <v>0.4</v>
      </c>
      <c r="W8">
        <v>-0.39419999999999999</v>
      </c>
      <c r="X8">
        <v>-0.4753</v>
      </c>
      <c r="Y8">
        <v>-0.5292</v>
      </c>
      <c r="AA8">
        <v>0.4</v>
      </c>
      <c r="AB8">
        <v>-0.44619999999999999</v>
      </c>
      <c r="AC8">
        <v>-0.69750000000000001</v>
      </c>
      <c r="AD8">
        <v>-0.52410000000000001</v>
      </c>
      <c r="AF8">
        <v>0.4</v>
      </c>
      <c r="AG8">
        <v>-0.55059999999999998</v>
      </c>
      <c r="AH8">
        <v>-0.50109999999999999</v>
      </c>
      <c r="AI8">
        <v>-0.50770000000000004</v>
      </c>
      <c r="AK8">
        <v>0.4</v>
      </c>
      <c r="AL8">
        <v>-0.5857</v>
      </c>
      <c r="AM8">
        <v>-0.51749999999999996</v>
      </c>
      <c r="AN8">
        <v>-0.48480000000000001</v>
      </c>
    </row>
    <row r="9" spans="2:40" x14ac:dyDescent="0.2">
      <c r="B9">
        <v>0.5</v>
      </c>
      <c r="C9">
        <v>0.1072</v>
      </c>
      <c r="D9">
        <v>8.5900000000000004E-2</v>
      </c>
      <c r="E9">
        <v>0.1012</v>
      </c>
      <c r="G9">
        <v>0.1237</v>
      </c>
      <c r="H9">
        <v>-0.25159999999999999</v>
      </c>
      <c r="I9">
        <v>0.1076</v>
      </c>
      <c r="K9">
        <v>0.5</v>
      </c>
      <c r="L9">
        <v>-0.1885</v>
      </c>
      <c r="M9">
        <v>-0.1888</v>
      </c>
      <c r="N9">
        <v>-0.19869999999999999</v>
      </c>
      <c r="O9">
        <v>0.12939999999999999</v>
      </c>
      <c r="Q9">
        <v>0.5</v>
      </c>
      <c r="R9">
        <v>-0.42</v>
      </c>
      <c r="S9">
        <v>-1.0739000000000001</v>
      </c>
      <c r="T9">
        <v>-0.2114</v>
      </c>
      <c r="V9">
        <v>0.5</v>
      </c>
      <c r="W9">
        <v>-1.2244999999999999</v>
      </c>
      <c r="X9">
        <v>0.1479</v>
      </c>
      <c r="Y9">
        <v>0.10979999999999999</v>
      </c>
      <c r="AA9">
        <v>0.5</v>
      </c>
      <c r="AB9">
        <v>0.153</v>
      </c>
      <c r="AC9">
        <v>-0.70269999999999999</v>
      </c>
      <c r="AD9">
        <v>0.10630000000000001</v>
      </c>
      <c r="AF9">
        <v>0.5</v>
      </c>
      <c r="AG9">
        <v>-0.98129999999999995</v>
      </c>
      <c r="AH9">
        <v>-0.34100000000000003</v>
      </c>
      <c r="AI9">
        <v>-1.3592</v>
      </c>
      <c r="AK9">
        <v>0.5</v>
      </c>
      <c r="AL9">
        <v>-1.5712999999999999</v>
      </c>
      <c r="AM9">
        <v>0.1328</v>
      </c>
      <c r="AN9">
        <v>-0.81259999999999999</v>
      </c>
    </row>
    <row r="10" spans="2:40" x14ac:dyDescent="0.2">
      <c r="B10">
        <v>0.6</v>
      </c>
      <c r="C10">
        <v>0.10920000000000001</v>
      </c>
      <c r="D10">
        <v>8.9599999999999999E-2</v>
      </c>
      <c r="E10">
        <v>0.1046</v>
      </c>
      <c r="G10">
        <v>0.1278</v>
      </c>
      <c r="H10">
        <v>9.4E-2</v>
      </c>
      <c r="I10">
        <v>0.11219999999999999</v>
      </c>
      <c r="K10">
        <v>0.6</v>
      </c>
      <c r="L10">
        <v>-0.1888</v>
      </c>
      <c r="M10">
        <v>-0.189</v>
      </c>
      <c r="N10">
        <v>0.22650000000000001</v>
      </c>
      <c r="O10">
        <v>0.14180000000000001</v>
      </c>
      <c r="Q10">
        <v>0.6</v>
      </c>
      <c r="R10">
        <v>0.24990000000000001</v>
      </c>
      <c r="S10">
        <v>0.20979999999999999</v>
      </c>
      <c r="T10">
        <v>0.16980000000000001</v>
      </c>
      <c r="V10">
        <v>0.6</v>
      </c>
      <c r="W10">
        <v>0.1239</v>
      </c>
      <c r="X10">
        <v>0.15590000000000001</v>
      </c>
      <c r="Y10">
        <v>0.1174</v>
      </c>
      <c r="AA10">
        <v>0.6</v>
      </c>
      <c r="AB10">
        <v>0.158</v>
      </c>
      <c r="AC10">
        <v>7.4200000000000002E-2</v>
      </c>
      <c r="AD10">
        <v>0.112</v>
      </c>
      <c r="AF10">
        <v>0.6</v>
      </c>
      <c r="AG10">
        <v>0.16259999999999999</v>
      </c>
      <c r="AH10">
        <v>0.16070000000000001</v>
      </c>
      <c r="AI10">
        <v>0.1426</v>
      </c>
      <c r="AK10">
        <v>0.6</v>
      </c>
      <c r="AL10">
        <v>9.1600000000000001E-2</v>
      </c>
      <c r="AM10">
        <v>0.13869999999999999</v>
      </c>
      <c r="AN10">
        <v>9.7199999999999995E-2</v>
      </c>
    </row>
    <row r="11" spans="2:40" x14ac:dyDescent="0.2">
      <c r="B11">
        <v>0.7</v>
      </c>
      <c r="C11">
        <v>0.10929999999999999</v>
      </c>
      <c r="D11">
        <v>9.3299999999999994E-2</v>
      </c>
      <c r="E11">
        <v>0.1091</v>
      </c>
      <c r="G11">
        <v>0.1321</v>
      </c>
      <c r="H11">
        <v>9.7000000000000003E-2</v>
      </c>
      <c r="I11">
        <v>0.1162</v>
      </c>
      <c r="K11">
        <v>0.7</v>
      </c>
      <c r="L11">
        <v>-1.0664</v>
      </c>
      <c r="M11">
        <v>-0.1328</v>
      </c>
      <c r="N11">
        <v>0.23269999999999999</v>
      </c>
      <c r="O11">
        <v>0.15459999999999999</v>
      </c>
      <c r="Q11">
        <v>0.7</v>
      </c>
      <c r="R11">
        <v>0.25729999999999997</v>
      </c>
      <c r="S11">
        <v>0.2291</v>
      </c>
      <c r="T11">
        <v>0.18990000000000001</v>
      </c>
      <c r="V11">
        <v>0.7</v>
      </c>
      <c r="W11">
        <v>0.13539999999999999</v>
      </c>
      <c r="X11">
        <v>0.16120000000000001</v>
      </c>
      <c r="Y11">
        <v>0.12429999999999999</v>
      </c>
      <c r="AA11">
        <v>0.7</v>
      </c>
      <c r="AB11">
        <v>0.16300000000000001</v>
      </c>
      <c r="AC11">
        <v>7.8399999999999997E-2</v>
      </c>
      <c r="AD11">
        <v>0.1172</v>
      </c>
      <c r="AF11">
        <v>0.7</v>
      </c>
      <c r="AG11">
        <v>0.1633</v>
      </c>
      <c r="AH11">
        <v>0.16250000000000001</v>
      </c>
      <c r="AI11">
        <v>0.14430000000000001</v>
      </c>
      <c r="AK11">
        <v>0.7</v>
      </c>
      <c r="AL11">
        <v>9.4700000000000006E-2</v>
      </c>
      <c r="AM11">
        <v>0.1406</v>
      </c>
      <c r="AN11">
        <v>0.1024</v>
      </c>
    </row>
    <row r="12" spans="2:40" x14ac:dyDescent="0.2">
      <c r="B12">
        <v>0.8</v>
      </c>
      <c r="C12">
        <v>0.1135</v>
      </c>
      <c r="D12">
        <v>9.5699999999999993E-2</v>
      </c>
      <c r="E12">
        <v>0.1119</v>
      </c>
      <c r="G12">
        <v>0.13339999999999999</v>
      </c>
      <c r="H12">
        <v>9.9599999999999994E-2</v>
      </c>
      <c r="I12">
        <v>0.11550000000000001</v>
      </c>
      <c r="K12">
        <v>0.8</v>
      </c>
      <c r="L12">
        <v>0.157</v>
      </c>
      <c r="M12">
        <v>0.17649999999999999</v>
      </c>
      <c r="N12">
        <v>0.23849999999999999</v>
      </c>
      <c r="O12">
        <v>0.1663</v>
      </c>
      <c r="Q12">
        <v>0.8</v>
      </c>
      <c r="R12">
        <v>0.2651</v>
      </c>
      <c r="S12">
        <v>0.2482</v>
      </c>
      <c r="T12">
        <v>0.21060000000000001</v>
      </c>
      <c r="V12">
        <v>0.8</v>
      </c>
      <c r="W12">
        <v>0.1434</v>
      </c>
      <c r="X12">
        <v>0.16750000000000001</v>
      </c>
      <c r="Y12">
        <v>0.13100000000000001</v>
      </c>
      <c r="AA12">
        <v>0.8</v>
      </c>
      <c r="AB12">
        <v>0.16800000000000001</v>
      </c>
      <c r="AC12">
        <v>8.0699999999999994E-2</v>
      </c>
      <c r="AD12">
        <v>0.12139999999999999</v>
      </c>
      <c r="AF12">
        <v>0.8</v>
      </c>
      <c r="AG12">
        <v>0.1651</v>
      </c>
      <c r="AH12">
        <v>0.1623</v>
      </c>
      <c r="AI12">
        <v>0.14499999999999999</v>
      </c>
      <c r="AK12">
        <v>0.8</v>
      </c>
      <c r="AL12">
        <v>9.7199999999999995E-2</v>
      </c>
      <c r="AM12">
        <v>0.14199999999999999</v>
      </c>
      <c r="AN12">
        <v>0.107</v>
      </c>
    </row>
    <row r="13" spans="2:40" x14ac:dyDescent="0.2">
      <c r="B13">
        <v>0.9</v>
      </c>
      <c r="C13">
        <v>0.1149</v>
      </c>
      <c r="D13">
        <v>9.7000000000000003E-2</v>
      </c>
      <c r="E13">
        <v>0.111</v>
      </c>
      <c r="G13">
        <v>0.13370000000000001</v>
      </c>
      <c r="H13">
        <v>0.1004</v>
      </c>
      <c r="I13">
        <v>0.115</v>
      </c>
      <c r="K13">
        <v>0.9</v>
      </c>
      <c r="L13">
        <v>0.16880000000000001</v>
      </c>
      <c r="M13">
        <v>0.1895</v>
      </c>
      <c r="N13">
        <v>0.24510000000000001</v>
      </c>
      <c r="O13">
        <v>0.1782</v>
      </c>
      <c r="Q13">
        <v>0.9</v>
      </c>
      <c r="R13">
        <v>0.27300000000000002</v>
      </c>
      <c r="S13">
        <v>0.2661</v>
      </c>
      <c r="T13">
        <v>0.22969999999999999</v>
      </c>
      <c r="V13">
        <v>0.9</v>
      </c>
      <c r="W13">
        <v>0.151</v>
      </c>
      <c r="X13">
        <v>0.17230000000000001</v>
      </c>
      <c r="Y13">
        <v>0.13589999999999999</v>
      </c>
      <c r="AA13">
        <v>0.9</v>
      </c>
      <c r="AB13">
        <v>0.17019999999999999</v>
      </c>
      <c r="AC13">
        <v>8.2600000000000007E-2</v>
      </c>
      <c r="AD13">
        <v>0.1231</v>
      </c>
      <c r="AF13">
        <v>0.9</v>
      </c>
      <c r="AG13">
        <v>0.16619999999999999</v>
      </c>
      <c r="AH13">
        <v>0.16350000000000001</v>
      </c>
      <c r="AI13">
        <v>0.14460000000000001</v>
      </c>
      <c r="AK13">
        <v>0.9</v>
      </c>
      <c r="AL13">
        <v>9.9400000000000002E-2</v>
      </c>
      <c r="AM13">
        <v>0.14530000000000001</v>
      </c>
      <c r="AN13">
        <v>0.109</v>
      </c>
    </row>
    <row r="14" spans="2:40" x14ac:dyDescent="0.2">
      <c r="B14">
        <v>1</v>
      </c>
      <c r="C14">
        <v>0.1172</v>
      </c>
      <c r="D14">
        <v>9.9400000000000002E-2</v>
      </c>
      <c r="E14">
        <v>0.1129</v>
      </c>
      <c r="G14">
        <v>0.1356</v>
      </c>
      <c r="H14">
        <v>0.1018</v>
      </c>
      <c r="I14">
        <v>0.11650000000000001</v>
      </c>
      <c r="K14">
        <v>1</v>
      </c>
      <c r="L14">
        <v>0.18110000000000001</v>
      </c>
      <c r="M14">
        <v>0.2016</v>
      </c>
      <c r="N14">
        <v>0.25159999999999999</v>
      </c>
      <c r="O14">
        <v>0.1893</v>
      </c>
      <c r="Q14">
        <v>1</v>
      </c>
      <c r="R14">
        <v>0.28010000000000002</v>
      </c>
      <c r="S14">
        <v>0.28370000000000001</v>
      </c>
      <c r="T14">
        <v>0.24879999999999999</v>
      </c>
      <c r="V14">
        <v>1</v>
      </c>
      <c r="W14">
        <v>0.1578</v>
      </c>
      <c r="X14">
        <v>0.17730000000000001</v>
      </c>
      <c r="Y14">
        <v>0.14069999999999999</v>
      </c>
      <c r="AA14">
        <v>1</v>
      </c>
      <c r="AB14">
        <v>0.17369999999999999</v>
      </c>
      <c r="AC14">
        <v>8.4699999999999998E-2</v>
      </c>
      <c r="AD14">
        <v>0.12659999999999999</v>
      </c>
      <c r="AF14">
        <v>1</v>
      </c>
      <c r="AG14">
        <v>0.1648</v>
      </c>
      <c r="AH14">
        <v>0.1646</v>
      </c>
      <c r="AI14">
        <v>0.14549999999999999</v>
      </c>
      <c r="AK14">
        <v>1</v>
      </c>
      <c r="AL14">
        <v>0.1019</v>
      </c>
      <c r="AM14">
        <v>0.1472</v>
      </c>
      <c r="AN14">
        <v>0.1123</v>
      </c>
    </row>
    <row r="15" spans="2:40" x14ac:dyDescent="0.2">
      <c r="B15">
        <v>1.1000000000000001</v>
      </c>
      <c r="C15">
        <v>0.1191</v>
      </c>
      <c r="D15">
        <v>0.1018</v>
      </c>
      <c r="E15">
        <v>0.11550000000000001</v>
      </c>
      <c r="G15">
        <v>0.13769999999999999</v>
      </c>
      <c r="H15">
        <v>0.1042</v>
      </c>
      <c r="I15">
        <v>0.11849999999999999</v>
      </c>
      <c r="K15">
        <v>1.1000000000000001</v>
      </c>
      <c r="L15">
        <v>0.19400000000000001</v>
      </c>
      <c r="M15">
        <v>0.2135</v>
      </c>
      <c r="N15">
        <v>0.25800000000000001</v>
      </c>
      <c r="O15">
        <v>0.20080000000000001</v>
      </c>
      <c r="Q15">
        <v>1.1000000000000001</v>
      </c>
      <c r="R15">
        <v>0.28660000000000002</v>
      </c>
      <c r="S15">
        <v>0.30120000000000002</v>
      </c>
      <c r="T15">
        <v>0.26679999999999998</v>
      </c>
      <c r="V15">
        <v>1.1000000000000001</v>
      </c>
      <c r="W15">
        <v>0.16439999999999999</v>
      </c>
      <c r="X15">
        <v>0.18290000000000001</v>
      </c>
      <c r="Y15">
        <v>0.1462</v>
      </c>
      <c r="AA15">
        <v>1.1000000000000001</v>
      </c>
      <c r="AB15">
        <v>0.1777</v>
      </c>
      <c r="AC15">
        <v>8.7099999999999997E-2</v>
      </c>
      <c r="AD15">
        <v>0.13009999999999999</v>
      </c>
      <c r="AF15">
        <v>1.1000000000000001</v>
      </c>
      <c r="AG15">
        <v>0.1648</v>
      </c>
      <c r="AH15">
        <v>0.16539999999999999</v>
      </c>
      <c r="AI15">
        <v>0.14610000000000001</v>
      </c>
      <c r="AK15">
        <v>1.1000000000000001</v>
      </c>
      <c r="AL15">
        <v>0.1045</v>
      </c>
      <c r="AM15">
        <v>0.14990000000000001</v>
      </c>
      <c r="AN15">
        <v>0.1158</v>
      </c>
    </row>
    <row r="16" spans="2:40" x14ac:dyDescent="0.2">
      <c r="B16">
        <v>1.2</v>
      </c>
      <c r="C16">
        <v>0.12239999999999999</v>
      </c>
      <c r="D16">
        <v>0.1043</v>
      </c>
      <c r="E16">
        <v>0.1173</v>
      </c>
      <c r="G16">
        <v>0.13850000000000001</v>
      </c>
      <c r="H16">
        <v>0.10589999999999999</v>
      </c>
      <c r="I16">
        <v>0.1205</v>
      </c>
      <c r="K16">
        <v>1.2</v>
      </c>
      <c r="L16">
        <v>0.20599999999999999</v>
      </c>
      <c r="M16">
        <v>0.22509999999999999</v>
      </c>
      <c r="N16">
        <v>0.2651</v>
      </c>
      <c r="O16">
        <v>0.2114</v>
      </c>
      <c r="Q16">
        <v>1.2</v>
      </c>
      <c r="R16">
        <v>0.2928</v>
      </c>
      <c r="S16">
        <v>0.31809999999999999</v>
      </c>
      <c r="T16">
        <v>0.2848</v>
      </c>
      <c r="V16">
        <v>1.2</v>
      </c>
      <c r="W16">
        <v>0.17169999999999999</v>
      </c>
      <c r="X16">
        <v>0.18740000000000001</v>
      </c>
      <c r="Y16">
        <v>0.1517</v>
      </c>
      <c r="AA16">
        <v>1.2</v>
      </c>
      <c r="AB16">
        <v>0.18110000000000001</v>
      </c>
      <c r="AC16">
        <v>8.9200000000000002E-2</v>
      </c>
      <c r="AD16">
        <v>0.1343</v>
      </c>
      <c r="AF16">
        <v>1.2</v>
      </c>
      <c r="AG16">
        <v>0.16500000000000001</v>
      </c>
      <c r="AH16">
        <v>0.1661</v>
      </c>
      <c r="AI16">
        <v>0.14680000000000001</v>
      </c>
      <c r="AK16">
        <v>1.2</v>
      </c>
      <c r="AL16">
        <v>0.1066</v>
      </c>
      <c r="AM16">
        <v>0.15279999999999999</v>
      </c>
      <c r="AN16">
        <v>0.1188</v>
      </c>
    </row>
    <row r="17" spans="2:40" x14ac:dyDescent="0.2">
      <c r="B17">
        <v>1.3</v>
      </c>
      <c r="C17">
        <v>0.12230000000000001</v>
      </c>
      <c r="D17">
        <v>0.1069</v>
      </c>
      <c r="E17">
        <v>0.11990000000000001</v>
      </c>
      <c r="G17">
        <v>0.14069999999999999</v>
      </c>
      <c r="H17">
        <v>0.1082</v>
      </c>
      <c r="I17">
        <v>0.1227</v>
      </c>
      <c r="K17">
        <v>1.3</v>
      </c>
      <c r="L17">
        <v>0.2177</v>
      </c>
      <c r="M17">
        <v>0.2361</v>
      </c>
      <c r="N17">
        <v>0.26910000000000001</v>
      </c>
      <c r="O17">
        <v>0.22189999999999999</v>
      </c>
      <c r="Q17">
        <v>1.3</v>
      </c>
      <c r="R17">
        <v>0.29820000000000002</v>
      </c>
      <c r="S17">
        <v>0.3342</v>
      </c>
      <c r="T17">
        <v>0.30280000000000001</v>
      </c>
      <c r="V17">
        <v>1.3</v>
      </c>
      <c r="W17">
        <v>0.17849999999999999</v>
      </c>
      <c r="X17">
        <v>0.192</v>
      </c>
      <c r="Y17">
        <v>0.156</v>
      </c>
      <c r="AA17">
        <v>1.3</v>
      </c>
      <c r="AB17">
        <v>0.18459999999999999</v>
      </c>
      <c r="AC17">
        <v>9.0499999999999997E-2</v>
      </c>
      <c r="AD17">
        <v>0.13739999999999999</v>
      </c>
      <c r="AF17">
        <v>1.3</v>
      </c>
      <c r="AG17">
        <v>0.16520000000000001</v>
      </c>
      <c r="AH17">
        <v>0.1671</v>
      </c>
      <c r="AI17">
        <v>0.14729999999999999</v>
      </c>
      <c r="AK17">
        <v>1.3</v>
      </c>
      <c r="AL17">
        <v>0.10920000000000001</v>
      </c>
      <c r="AM17">
        <v>0.15429999999999999</v>
      </c>
      <c r="AN17">
        <v>0.122</v>
      </c>
    </row>
    <row r="18" spans="2:40" x14ac:dyDescent="0.2">
      <c r="B18">
        <v>1.4</v>
      </c>
      <c r="C18">
        <v>0.12379999999999999</v>
      </c>
      <c r="D18">
        <v>0.10920000000000001</v>
      </c>
      <c r="E18">
        <v>0.1225</v>
      </c>
      <c r="G18">
        <v>0.14299999999999999</v>
      </c>
      <c r="H18">
        <v>0.1106</v>
      </c>
      <c r="I18">
        <v>0.12429999999999999</v>
      </c>
      <c r="K18">
        <v>1.4</v>
      </c>
      <c r="L18">
        <v>0.22919999999999999</v>
      </c>
      <c r="M18">
        <v>0.24740000000000001</v>
      </c>
      <c r="N18">
        <v>0.2737</v>
      </c>
      <c r="O18">
        <v>0.2326</v>
      </c>
      <c r="Q18">
        <v>1.4</v>
      </c>
      <c r="R18">
        <v>0.30380000000000001</v>
      </c>
      <c r="S18">
        <v>0.35070000000000001</v>
      </c>
      <c r="T18">
        <v>0.3201</v>
      </c>
      <c r="V18">
        <v>1.4</v>
      </c>
      <c r="W18">
        <v>0.18479999999999999</v>
      </c>
      <c r="X18">
        <v>0.1963</v>
      </c>
      <c r="Y18">
        <v>0.16059999999999999</v>
      </c>
      <c r="AA18">
        <v>1.4</v>
      </c>
      <c r="AB18">
        <v>0.1875</v>
      </c>
      <c r="AC18">
        <v>9.2700000000000005E-2</v>
      </c>
      <c r="AD18">
        <v>0.14080000000000001</v>
      </c>
      <c r="AF18">
        <v>1.4</v>
      </c>
      <c r="AG18">
        <v>0.16569999999999999</v>
      </c>
      <c r="AH18">
        <v>0.16769999999999999</v>
      </c>
      <c r="AI18">
        <v>0.14860000000000001</v>
      </c>
      <c r="AK18">
        <v>1.4</v>
      </c>
      <c r="AL18">
        <v>0.11210000000000001</v>
      </c>
      <c r="AM18">
        <v>0.15640000000000001</v>
      </c>
      <c r="AN18">
        <v>0.12520000000000001</v>
      </c>
    </row>
    <row r="19" spans="2:40" x14ac:dyDescent="0.2">
      <c r="B19">
        <v>1.5</v>
      </c>
      <c r="C19">
        <v>0.12470000000000001</v>
      </c>
      <c r="D19">
        <v>0.1113</v>
      </c>
      <c r="E19">
        <v>0.12509999999999999</v>
      </c>
      <c r="G19">
        <v>0.14510000000000001</v>
      </c>
      <c r="H19">
        <v>0.11219999999999999</v>
      </c>
      <c r="I19">
        <v>0.12609999999999999</v>
      </c>
      <c r="K19">
        <v>1.5</v>
      </c>
      <c r="L19">
        <v>0.24010000000000001</v>
      </c>
      <c r="M19">
        <v>0.25829999999999997</v>
      </c>
      <c r="N19">
        <v>0.28029999999999999</v>
      </c>
      <c r="O19">
        <v>0.24249999999999999</v>
      </c>
      <c r="Q19">
        <v>1.5</v>
      </c>
      <c r="R19">
        <v>0.30909999999999999</v>
      </c>
      <c r="S19">
        <v>0.36609999999999998</v>
      </c>
      <c r="T19">
        <v>0.33729999999999999</v>
      </c>
      <c r="V19">
        <v>1.5</v>
      </c>
      <c r="W19">
        <v>0.19159999999999999</v>
      </c>
      <c r="X19">
        <v>0.20039999999999999</v>
      </c>
      <c r="Y19">
        <v>0.1651</v>
      </c>
      <c r="AA19">
        <v>1.5</v>
      </c>
      <c r="AB19">
        <v>0.191</v>
      </c>
      <c r="AC19">
        <v>9.4500000000000001E-2</v>
      </c>
      <c r="AD19">
        <v>0.14369999999999999</v>
      </c>
      <c r="AF19">
        <v>1.5</v>
      </c>
      <c r="AG19">
        <v>0.16669999999999999</v>
      </c>
      <c r="AH19">
        <v>0.16850000000000001</v>
      </c>
      <c r="AI19">
        <v>0.14899999999999999</v>
      </c>
      <c r="AK19">
        <v>1.5</v>
      </c>
      <c r="AL19">
        <v>0.1137</v>
      </c>
      <c r="AM19">
        <v>0.15840000000000001</v>
      </c>
      <c r="AN19">
        <v>0.12820000000000001</v>
      </c>
    </row>
    <row r="20" spans="2:40" x14ac:dyDescent="0.2">
      <c r="B20">
        <v>1.6</v>
      </c>
      <c r="C20">
        <v>0.12590000000000001</v>
      </c>
      <c r="D20">
        <v>0.1137</v>
      </c>
      <c r="E20">
        <v>0.12690000000000001</v>
      </c>
      <c r="G20">
        <v>0.14729999999999999</v>
      </c>
      <c r="H20">
        <v>0.1147</v>
      </c>
      <c r="I20">
        <v>0.1285</v>
      </c>
      <c r="K20">
        <v>1.6</v>
      </c>
      <c r="L20">
        <v>0.25130000000000002</v>
      </c>
      <c r="M20">
        <v>0.26950000000000002</v>
      </c>
      <c r="N20">
        <v>0.28549999999999998</v>
      </c>
      <c r="O20">
        <v>0.253</v>
      </c>
      <c r="Q20">
        <v>1.6</v>
      </c>
      <c r="R20">
        <v>0.31409999999999999</v>
      </c>
      <c r="S20">
        <v>0.38119999999999998</v>
      </c>
      <c r="T20">
        <v>0.35349999999999998</v>
      </c>
      <c r="V20">
        <v>1.6</v>
      </c>
      <c r="W20">
        <v>0.1983</v>
      </c>
      <c r="X20">
        <v>0.2046</v>
      </c>
      <c r="Y20">
        <v>0.1696</v>
      </c>
      <c r="AA20">
        <v>1.6</v>
      </c>
      <c r="AB20">
        <v>0.1943</v>
      </c>
      <c r="AC20">
        <v>9.6000000000000002E-2</v>
      </c>
      <c r="AD20">
        <v>0.14710000000000001</v>
      </c>
      <c r="AF20">
        <v>1.6</v>
      </c>
      <c r="AG20">
        <v>0.1678</v>
      </c>
      <c r="AH20">
        <v>0.16930000000000001</v>
      </c>
      <c r="AI20">
        <v>0.14979999999999999</v>
      </c>
      <c r="AK20">
        <v>1.6</v>
      </c>
      <c r="AL20">
        <v>0.11609999999999999</v>
      </c>
      <c r="AM20">
        <v>0.16</v>
      </c>
      <c r="AN20">
        <v>0.13100000000000001</v>
      </c>
    </row>
    <row r="21" spans="2:40" x14ac:dyDescent="0.2">
      <c r="B21">
        <v>1.7</v>
      </c>
      <c r="C21">
        <v>0.12759999999999999</v>
      </c>
      <c r="D21">
        <v>0.11650000000000001</v>
      </c>
      <c r="E21">
        <v>0.12939999999999999</v>
      </c>
      <c r="G21">
        <v>0.14940000000000001</v>
      </c>
      <c r="H21">
        <v>0.11700000000000001</v>
      </c>
      <c r="I21">
        <v>0.13009999999999999</v>
      </c>
      <c r="K21">
        <v>1.7</v>
      </c>
      <c r="L21">
        <v>0.2621</v>
      </c>
      <c r="M21">
        <v>0.28000000000000003</v>
      </c>
      <c r="N21">
        <v>0.29120000000000001</v>
      </c>
      <c r="O21">
        <v>0.2626</v>
      </c>
      <c r="Q21">
        <v>1.7</v>
      </c>
      <c r="R21">
        <v>0.31900000000000001</v>
      </c>
      <c r="S21">
        <v>0.39600000000000002</v>
      </c>
      <c r="T21">
        <v>0.3695</v>
      </c>
      <c r="V21">
        <v>1.7</v>
      </c>
      <c r="W21">
        <v>0.20469999999999999</v>
      </c>
      <c r="X21">
        <v>0.2087</v>
      </c>
      <c r="Y21">
        <v>0.1736</v>
      </c>
      <c r="AA21">
        <v>1.7</v>
      </c>
      <c r="AB21">
        <v>0.1971</v>
      </c>
      <c r="AC21">
        <v>9.7199999999999995E-2</v>
      </c>
      <c r="AD21">
        <v>0.15010000000000001</v>
      </c>
      <c r="AF21">
        <v>1.7</v>
      </c>
      <c r="AG21">
        <v>0.16830000000000001</v>
      </c>
      <c r="AH21">
        <v>0.17019999999999999</v>
      </c>
      <c r="AI21">
        <v>0.15040000000000001</v>
      </c>
      <c r="AK21">
        <v>1.7</v>
      </c>
      <c r="AL21">
        <v>0.11799999999999999</v>
      </c>
      <c r="AM21">
        <v>0.16200000000000001</v>
      </c>
      <c r="AN21">
        <v>0.13400000000000001</v>
      </c>
    </row>
    <row r="22" spans="2:40" x14ac:dyDescent="0.2">
      <c r="B22">
        <v>1.8</v>
      </c>
      <c r="C22">
        <v>0.12870000000000001</v>
      </c>
      <c r="D22">
        <v>0.11849999999999999</v>
      </c>
      <c r="E22">
        <v>0.13170000000000001</v>
      </c>
      <c r="G22">
        <v>0.15140000000000001</v>
      </c>
      <c r="H22">
        <v>0.11849999999999999</v>
      </c>
      <c r="I22">
        <v>0.13220000000000001</v>
      </c>
      <c r="K22">
        <v>1.8</v>
      </c>
      <c r="L22">
        <v>0.27239999999999998</v>
      </c>
      <c r="M22">
        <v>0.29099999999999998</v>
      </c>
      <c r="N22">
        <v>0.29849999999999999</v>
      </c>
      <c r="O22">
        <v>0.27200000000000002</v>
      </c>
      <c r="Q22">
        <v>1.8</v>
      </c>
      <c r="R22">
        <v>0.3236</v>
      </c>
      <c r="S22">
        <v>0.41060000000000002</v>
      </c>
      <c r="T22">
        <v>0.38569999999999999</v>
      </c>
      <c r="V22">
        <v>1.8</v>
      </c>
      <c r="W22">
        <v>0.2109</v>
      </c>
      <c r="X22">
        <v>0.2127</v>
      </c>
      <c r="Y22">
        <v>0.1779</v>
      </c>
      <c r="AA22">
        <v>1.8</v>
      </c>
      <c r="AB22">
        <v>0.20030000000000001</v>
      </c>
      <c r="AC22">
        <v>9.9000000000000005E-2</v>
      </c>
      <c r="AD22">
        <v>0.153</v>
      </c>
      <c r="AF22">
        <v>1.8</v>
      </c>
      <c r="AG22">
        <v>0.1686</v>
      </c>
      <c r="AH22">
        <v>0.1709</v>
      </c>
      <c r="AI22">
        <v>0.15090000000000001</v>
      </c>
      <c r="AK22">
        <v>1.8</v>
      </c>
      <c r="AL22">
        <v>0.1201</v>
      </c>
      <c r="AM22">
        <v>0.16389999999999999</v>
      </c>
      <c r="AN22">
        <v>0.13700000000000001</v>
      </c>
    </row>
    <row r="23" spans="2:40" x14ac:dyDescent="0.2">
      <c r="B23">
        <v>1.9</v>
      </c>
      <c r="C23">
        <v>0.13159999999999999</v>
      </c>
      <c r="D23">
        <v>0.1211</v>
      </c>
      <c r="E23">
        <v>0.13370000000000001</v>
      </c>
      <c r="G23">
        <v>0.15359999999999999</v>
      </c>
      <c r="H23">
        <v>0.121</v>
      </c>
      <c r="I23">
        <v>0.13389999999999999</v>
      </c>
      <c r="K23">
        <v>1.9</v>
      </c>
      <c r="L23">
        <v>0.28299999999999997</v>
      </c>
      <c r="M23">
        <v>0.30149999999999999</v>
      </c>
      <c r="N23">
        <v>0.30759999999999998</v>
      </c>
      <c r="O23">
        <v>0.28120000000000001</v>
      </c>
      <c r="Q23">
        <v>1.9</v>
      </c>
      <c r="R23">
        <v>0.32779999999999998</v>
      </c>
      <c r="S23">
        <v>0.4244</v>
      </c>
      <c r="T23">
        <v>0.4</v>
      </c>
      <c r="V23">
        <v>1.9</v>
      </c>
      <c r="W23">
        <v>0.21740000000000001</v>
      </c>
      <c r="X23">
        <v>0.2165</v>
      </c>
      <c r="Y23">
        <v>0.18149999999999999</v>
      </c>
      <c r="AA23">
        <v>1.9</v>
      </c>
      <c r="AB23">
        <v>0.20349999999999999</v>
      </c>
      <c r="AC23">
        <v>0.10009999999999999</v>
      </c>
      <c r="AD23">
        <v>0.15620000000000001</v>
      </c>
      <c r="AF23">
        <v>1.9</v>
      </c>
      <c r="AG23">
        <v>0.1696</v>
      </c>
      <c r="AH23">
        <v>0.17199999999999999</v>
      </c>
      <c r="AI23">
        <v>0.15179999999999999</v>
      </c>
      <c r="AK23">
        <v>1.9</v>
      </c>
      <c r="AL23">
        <v>0.1221</v>
      </c>
      <c r="AM23">
        <v>0.16600000000000001</v>
      </c>
      <c r="AN23">
        <v>0.13969999999999999</v>
      </c>
    </row>
    <row r="24" spans="2:40" x14ac:dyDescent="0.2">
      <c r="B24">
        <v>2</v>
      </c>
      <c r="C24">
        <v>0.13289999999999999</v>
      </c>
      <c r="D24">
        <v>0.1234</v>
      </c>
      <c r="E24">
        <v>0.1368</v>
      </c>
      <c r="G24">
        <v>0.15570000000000001</v>
      </c>
      <c r="H24">
        <v>0.1232</v>
      </c>
      <c r="I24">
        <v>0.13669999999999999</v>
      </c>
      <c r="K24">
        <v>2</v>
      </c>
      <c r="L24">
        <v>0.29299999999999998</v>
      </c>
      <c r="M24">
        <v>0.31190000000000001</v>
      </c>
      <c r="N24">
        <v>0.31730000000000003</v>
      </c>
      <c r="O24">
        <v>0.29049999999999998</v>
      </c>
      <c r="Q24">
        <v>2</v>
      </c>
      <c r="R24">
        <v>0.33189999999999997</v>
      </c>
      <c r="S24">
        <v>0.43790000000000001</v>
      </c>
      <c r="T24">
        <v>0.41520000000000001</v>
      </c>
      <c r="V24">
        <v>2</v>
      </c>
      <c r="W24">
        <v>0.22359999999999999</v>
      </c>
      <c r="X24">
        <v>0.21940000000000001</v>
      </c>
      <c r="Y24">
        <v>0.1855</v>
      </c>
      <c r="AA24">
        <v>2</v>
      </c>
      <c r="AB24">
        <v>0.2064</v>
      </c>
      <c r="AC24">
        <v>0.10249999999999999</v>
      </c>
      <c r="AD24">
        <v>0.15870000000000001</v>
      </c>
      <c r="AF24">
        <v>2</v>
      </c>
      <c r="AG24">
        <v>0.17019999999999999</v>
      </c>
      <c r="AH24">
        <v>0.17269999999999999</v>
      </c>
      <c r="AI24">
        <v>0.1525</v>
      </c>
      <c r="AK24">
        <v>2</v>
      </c>
      <c r="AL24">
        <v>0.1239</v>
      </c>
      <c r="AM24">
        <v>0.1678</v>
      </c>
      <c r="AN24">
        <v>0.14249999999999999</v>
      </c>
    </row>
    <row r="25" spans="2:40" x14ac:dyDescent="0.2">
      <c r="B25">
        <v>2.1</v>
      </c>
      <c r="C25">
        <v>0.13539999999999999</v>
      </c>
      <c r="D25">
        <v>0.12609999999999999</v>
      </c>
      <c r="E25">
        <v>0.13869999999999999</v>
      </c>
      <c r="G25">
        <v>0.1575</v>
      </c>
      <c r="H25">
        <v>0.125</v>
      </c>
      <c r="I25">
        <v>0.1386</v>
      </c>
      <c r="K25">
        <v>2.1</v>
      </c>
      <c r="L25">
        <v>0.30320000000000003</v>
      </c>
      <c r="M25">
        <v>0.32279999999999998</v>
      </c>
      <c r="N25">
        <v>0.3271</v>
      </c>
      <c r="O25">
        <v>0.29930000000000001</v>
      </c>
      <c r="Q25">
        <v>2.1</v>
      </c>
      <c r="R25">
        <v>0.33560000000000001</v>
      </c>
      <c r="S25">
        <v>0.45090000000000002</v>
      </c>
      <c r="T25">
        <v>0.42949999999999999</v>
      </c>
      <c r="V25">
        <v>2.1</v>
      </c>
      <c r="W25">
        <v>0.22969999999999999</v>
      </c>
      <c r="X25">
        <v>0.22309999999999999</v>
      </c>
      <c r="Y25">
        <v>0.189</v>
      </c>
      <c r="AA25">
        <v>2.1</v>
      </c>
      <c r="AB25">
        <v>0.2087</v>
      </c>
      <c r="AC25">
        <v>0.104</v>
      </c>
      <c r="AD25">
        <v>0.1613</v>
      </c>
      <c r="AF25">
        <v>2.1</v>
      </c>
      <c r="AG25">
        <v>0.17150000000000001</v>
      </c>
      <c r="AH25">
        <v>0.17380000000000001</v>
      </c>
      <c r="AI25">
        <v>0.15310000000000001</v>
      </c>
      <c r="AK25">
        <v>2.1</v>
      </c>
      <c r="AL25">
        <v>0.12520000000000001</v>
      </c>
      <c r="AM25">
        <v>0.16969999999999999</v>
      </c>
      <c r="AN25">
        <v>0.14510000000000001</v>
      </c>
    </row>
    <row r="26" spans="2:40" x14ac:dyDescent="0.2">
      <c r="B26">
        <v>2.2000000000000002</v>
      </c>
      <c r="C26">
        <v>0.13739999999999999</v>
      </c>
      <c r="D26">
        <v>0.1285</v>
      </c>
      <c r="E26">
        <v>0.1414</v>
      </c>
      <c r="G26">
        <v>0.15939999999999999</v>
      </c>
      <c r="H26">
        <v>0.127</v>
      </c>
      <c r="I26">
        <v>0.1404</v>
      </c>
      <c r="K26">
        <v>2.2000000000000002</v>
      </c>
      <c r="L26">
        <v>0.31330000000000002</v>
      </c>
      <c r="M26">
        <v>0.33300000000000002</v>
      </c>
      <c r="N26">
        <v>0.33579999999999999</v>
      </c>
      <c r="O26">
        <v>0.30819999999999997</v>
      </c>
      <c r="Q26">
        <v>2.2000000000000002</v>
      </c>
      <c r="R26">
        <v>0.33929999999999999</v>
      </c>
      <c r="S26">
        <v>0.46360000000000001</v>
      </c>
      <c r="T26">
        <v>0.44369999999999998</v>
      </c>
      <c r="V26">
        <v>2.2000000000000002</v>
      </c>
      <c r="W26">
        <v>0.23519999999999999</v>
      </c>
      <c r="X26">
        <v>0.2266</v>
      </c>
      <c r="Y26">
        <v>0.1925</v>
      </c>
      <c r="AA26">
        <v>2.2000000000000002</v>
      </c>
      <c r="AB26">
        <v>0.21199999999999999</v>
      </c>
      <c r="AC26">
        <v>0.1052</v>
      </c>
      <c r="AD26">
        <v>0.16389999999999999</v>
      </c>
      <c r="AF26">
        <v>2.2000000000000002</v>
      </c>
      <c r="AG26">
        <v>0.17269999999999999</v>
      </c>
      <c r="AH26">
        <v>0.17499999999999999</v>
      </c>
      <c r="AI26">
        <v>0.1535</v>
      </c>
      <c r="AK26">
        <v>2.2000000000000002</v>
      </c>
      <c r="AL26">
        <v>0.12740000000000001</v>
      </c>
      <c r="AM26">
        <v>0.1716</v>
      </c>
      <c r="AN26">
        <v>0.14749999999999999</v>
      </c>
    </row>
    <row r="27" spans="2:40" x14ac:dyDescent="0.2">
      <c r="B27">
        <v>2.2999999999999998</v>
      </c>
      <c r="C27">
        <v>0.1389</v>
      </c>
      <c r="D27">
        <v>0.1305</v>
      </c>
      <c r="E27">
        <v>0.14330000000000001</v>
      </c>
      <c r="G27">
        <v>0.1618</v>
      </c>
      <c r="H27">
        <v>0.12809999999999999</v>
      </c>
      <c r="I27">
        <v>0.14230000000000001</v>
      </c>
      <c r="K27">
        <v>2.2999999999999998</v>
      </c>
      <c r="L27">
        <v>0.32300000000000001</v>
      </c>
      <c r="M27">
        <v>0.34160000000000001</v>
      </c>
      <c r="N27">
        <v>0.34410000000000002</v>
      </c>
      <c r="O27">
        <v>0.31640000000000001</v>
      </c>
      <c r="Q27">
        <v>2.2999999999999998</v>
      </c>
      <c r="R27">
        <v>0.34289999999999998</v>
      </c>
      <c r="S27">
        <v>0.47599999999999998</v>
      </c>
      <c r="T27">
        <v>0.45739999999999997</v>
      </c>
      <c r="V27">
        <v>2.2999999999999998</v>
      </c>
      <c r="W27">
        <v>0.2414</v>
      </c>
      <c r="X27">
        <v>0.2298</v>
      </c>
      <c r="Y27">
        <v>0.19589999999999999</v>
      </c>
      <c r="AA27">
        <v>2.2999999999999998</v>
      </c>
      <c r="AB27">
        <v>0.21440000000000001</v>
      </c>
      <c r="AC27">
        <v>0.1062</v>
      </c>
      <c r="AD27">
        <v>0.1668</v>
      </c>
      <c r="AF27">
        <v>2.2999999999999998</v>
      </c>
      <c r="AG27">
        <v>0.17299999999999999</v>
      </c>
      <c r="AH27">
        <v>0.17560000000000001</v>
      </c>
      <c r="AI27">
        <v>0.15440000000000001</v>
      </c>
      <c r="AK27">
        <v>2.2999999999999998</v>
      </c>
      <c r="AL27">
        <v>0.12920000000000001</v>
      </c>
      <c r="AM27">
        <v>0.17369999999999999</v>
      </c>
      <c r="AN27">
        <v>0.15</v>
      </c>
    </row>
    <row r="28" spans="2:40" x14ac:dyDescent="0.2">
      <c r="B28">
        <v>2.4</v>
      </c>
      <c r="C28">
        <v>0.1411</v>
      </c>
      <c r="D28">
        <v>0.13250000000000001</v>
      </c>
      <c r="E28">
        <v>0.14549999999999999</v>
      </c>
      <c r="G28">
        <v>0.1636</v>
      </c>
      <c r="H28">
        <v>0.13020000000000001</v>
      </c>
      <c r="I28">
        <v>0.14410000000000001</v>
      </c>
      <c r="K28">
        <v>2.4</v>
      </c>
      <c r="L28">
        <v>0.33239999999999997</v>
      </c>
      <c r="M28">
        <v>0.35049999999999998</v>
      </c>
      <c r="N28">
        <v>0.35270000000000001</v>
      </c>
      <c r="O28">
        <v>0.3251</v>
      </c>
      <c r="Q28">
        <v>2.4</v>
      </c>
      <c r="R28">
        <v>0.34620000000000001</v>
      </c>
      <c r="S28">
        <v>0.48820000000000002</v>
      </c>
      <c r="T28">
        <v>0.47049999999999997</v>
      </c>
      <c r="V28">
        <v>2.4</v>
      </c>
      <c r="W28">
        <v>0.24679999999999999</v>
      </c>
      <c r="X28">
        <v>0.23300000000000001</v>
      </c>
      <c r="Y28">
        <v>0.19950000000000001</v>
      </c>
      <c r="AA28">
        <v>2.4</v>
      </c>
      <c r="AB28">
        <v>0.21759999999999999</v>
      </c>
      <c r="AC28">
        <v>0.10780000000000001</v>
      </c>
      <c r="AD28">
        <v>0.16950000000000001</v>
      </c>
      <c r="AF28">
        <v>2.4</v>
      </c>
      <c r="AG28">
        <v>0.1739</v>
      </c>
      <c r="AH28">
        <v>0.1764</v>
      </c>
      <c r="AI28">
        <v>0.15490000000000001</v>
      </c>
      <c r="AK28">
        <v>2.4</v>
      </c>
      <c r="AL28">
        <v>0.13109999999999999</v>
      </c>
      <c r="AM28">
        <v>0.17510000000000001</v>
      </c>
      <c r="AN28">
        <v>0.15279999999999999</v>
      </c>
    </row>
    <row r="29" spans="2:40" x14ac:dyDescent="0.2">
      <c r="B29">
        <v>2.5</v>
      </c>
      <c r="C29">
        <v>0.14349999999999999</v>
      </c>
      <c r="D29">
        <v>0.13469999999999999</v>
      </c>
      <c r="E29">
        <v>0.14779999999999999</v>
      </c>
      <c r="G29">
        <v>0.16539999999999999</v>
      </c>
      <c r="H29">
        <v>0.1321</v>
      </c>
      <c r="I29">
        <v>0.1467</v>
      </c>
      <c r="K29">
        <v>2.5</v>
      </c>
      <c r="L29">
        <v>0.34179999999999999</v>
      </c>
      <c r="M29">
        <v>0.35920000000000002</v>
      </c>
      <c r="N29">
        <v>0.36099999999999999</v>
      </c>
      <c r="O29">
        <v>0.33350000000000002</v>
      </c>
      <c r="Q29">
        <v>2.5</v>
      </c>
      <c r="R29">
        <v>0.34989999999999999</v>
      </c>
      <c r="S29">
        <v>0.49959999999999999</v>
      </c>
      <c r="T29">
        <v>0.4834</v>
      </c>
      <c r="V29">
        <v>2.5</v>
      </c>
      <c r="W29">
        <v>0.25259999999999999</v>
      </c>
      <c r="X29">
        <v>0.23599999999999999</v>
      </c>
      <c r="Y29">
        <v>0.20230000000000001</v>
      </c>
      <c r="AA29">
        <v>2.5</v>
      </c>
      <c r="AB29">
        <v>0.22020000000000001</v>
      </c>
      <c r="AC29">
        <v>0.10920000000000001</v>
      </c>
      <c r="AD29">
        <v>0.17180000000000001</v>
      </c>
      <c r="AF29">
        <v>2.5</v>
      </c>
      <c r="AG29">
        <v>0.17499999999999999</v>
      </c>
      <c r="AH29">
        <v>0.17749999999999999</v>
      </c>
      <c r="AI29">
        <v>0.156</v>
      </c>
      <c r="AK29">
        <v>2.5</v>
      </c>
      <c r="AL29">
        <v>0.13270000000000001</v>
      </c>
      <c r="AM29">
        <v>0.1774</v>
      </c>
      <c r="AN29">
        <v>0.15509999999999999</v>
      </c>
    </row>
    <row r="30" spans="2:40" x14ac:dyDescent="0.2">
      <c r="B30">
        <v>2.6</v>
      </c>
      <c r="C30">
        <v>0.1462</v>
      </c>
      <c r="D30">
        <v>0.13669999999999999</v>
      </c>
      <c r="E30">
        <v>0.15010000000000001</v>
      </c>
      <c r="G30">
        <v>0.16700000000000001</v>
      </c>
      <c r="H30">
        <v>0.13420000000000001</v>
      </c>
      <c r="I30">
        <v>0.1482</v>
      </c>
      <c r="K30">
        <v>2.6</v>
      </c>
      <c r="L30">
        <v>0.35110000000000002</v>
      </c>
      <c r="M30">
        <v>0.36809999999999998</v>
      </c>
      <c r="N30">
        <v>0.36880000000000002</v>
      </c>
      <c r="O30">
        <v>0.34139999999999998</v>
      </c>
      <c r="Q30">
        <v>2.6</v>
      </c>
      <c r="R30">
        <v>0.35320000000000001</v>
      </c>
      <c r="S30">
        <v>0.51080000000000003</v>
      </c>
      <c r="T30">
        <v>0.49559999999999998</v>
      </c>
      <c r="V30">
        <v>2.6</v>
      </c>
      <c r="W30">
        <v>0.2581</v>
      </c>
      <c r="X30">
        <v>0.23899999999999999</v>
      </c>
      <c r="Y30">
        <v>0.2054</v>
      </c>
      <c r="AA30">
        <v>2.6</v>
      </c>
      <c r="AB30">
        <v>0.22289999999999999</v>
      </c>
      <c r="AC30">
        <v>0.1101</v>
      </c>
      <c r="AD30">
        <v>0.17449999999999999</v>
      </c>
      <c r="AF30">
        <v>2.6</v>
      </c>
      <c r="AG30">
        <v>0.17530000000000001</v>
      </c>
      <c r="AH30">
        <v>0.1782</v>
      </c>
      <c r="AI30">
        <v>0.15670000000000001</v>
      </c>
      <c r="AK30">
        <v>2.6</v>
      </c>
      <c r="AL30">
        <v>0.13439999999999999</v>
      </c>
      <c r="AM30">
        <v>0.17810000000000001</v>
      </c>
      <c r="AN30">
        <v>0.1575</v>
      </c>
    </row>
    <row r="31" spans="2:40" x14ac:dyDescent="0.2">
      <c r="B31">
        <v>2.7</v>
      </c>
      <c r="C31">
        <v>0.14810000000000001</v>
      </c>
      <c r="D31">
        <v>0.13880000000000001</v>
      </c>
      <c r="E31">
        <v>0.15179999999999999</v>
      </c>
      <c r="G31">
        <v>0.16889999999999999</v>
      </c>
      <c r="H31">
        <v>0.13639999999999999</v>
      </c>
      <c r="I31">
        <v>0.15010000000000001</v>
      </c>
      <c r="K31">
        <v>2.7</v>
      </c>
      <c r="L31">
        <v>0.36009999999999998</v>
      </c>
      <c r="M31">
        <v>0.37669999999999998</v>
      </c>
      <c r="N31">
        <v>0.37659999999999999</v>
      </c>
      <c r="O31">
        <v>0.34960000000000002</v>
      </c>
      <c r="Q31">
        <v>2.7</v>
      </c>
      <c r="R31">
        <v>0.35599999999999998</v>
      </c>
      <c r="S31">
        <v>0.52149999999999996</v>
      </c>
      <c r="T31">
        <v>0.50760000000000005</v>
      </c>
      <c r="V31">
        <v>2.7</v>
      </c>
      <c r="W31">
        <v>0.26369999999999999</v>
      </c>
      <c r="X31">
        <v>0.2419</v>
      </c>
      <c r="Y31">
        <v>0.20849999999999999</v>
      </c>
      <c r="AA31">
        <v>2.7</v>
      </c>
      <c r="AB31">
        <v>0.22539999999999999</v>
      </c>
      <c r="AC31">
        <v>0.1108</v>
      </c>
      <c r="AD31">
        <v>0.17649999999999999</v>
      </c>
      <c r="AF31">
        <v>2.7</v>
      </c>
      <c r="AG31">
        <v>0.17610000000000001</v>
      </c>
      <c r="AH31">
        <v>0.1792</v>
      </c>
      <c r="AI31">
        <v>0.15759999999999999</v>
      </c>
      <c r="AK31">
        <v>2.7</v>
      </c>
      <c r="AL31">
        <v>0.1368</v>
      </c>
      <c r="AM31">
        <v>0.1797</v>
      </c>
      <c r="AN31">
        <v>0.15959999999999999</v>
      </c>
    </row>
    <row r="32" spans="2:40" x14ac:dyDescent="0.2">
      <c r="B32">
        <v>2.8</v>
      </c>
      <c r="C32">
        <v>0.15</v>
      </c>
      <c r="D32">
        <v>0.1409</v>
      </c>
      <c r="E32">
        <v>0.1545</v>
      </c>
      <c r="G32">
        <v>0.17080000000000001</v>
      </c>
      <c r="H32">
        <v>0.13800000000000001</v>
      </c>
      <c r="I32">
        <v>0.15160000000000001</v>
      </c>
      <c r="K32">
        <v>2.8</v>
      </c>
      <c r="L32">
        <v>0.36870000000000003</v>
      </c>
      <c r="M32">
        <v>0.38550000000000001</v>
      </c>
      <c r="N32">
        <v>0.38429999999999997</v>
      </c>
      <c r="O32">
        <v>0.35730000000000001</v>
      </c>
      <c r="Q32">
        <v>2.8</v>
      </c>
      <c r="R32">
        <v>0.3594</v>
      </c>
      <c r="S32">
        <v>0.53180000000000005</v>
      </c>
      <c r="T32">
        <v>0.51880000000000004</v>
      </c>
      <c r="V32">
        <v>2.8</v>
      </c>
      <c r="W32">
        <v>0.26860000000000001</v>
      </c>
      <c r="X32">
        <v>0.2447</v>
      </c>
      <c r="Y32">
        <v>0.21179999999999999</v>
      </c>
      <c r="AA32">
        <v>2.8</v>
      </c>
      <c r="AB32">
        <v>0.2278</v>
      </c>
      <c r="AC32">
        <v>0.1119</v>
      </c>
      <c r="AD32">
        <v>0.17910000000000001</v>
      </c>
      <c r="AF32">
        <v>2.8</v>
      </c>
      <c r="AG32">
        <v>0.1769</v>
      </c>
      <c r="AH32">
        <v>0.1797</v>
      </c>
      <c r="AI32">
        <v>0.1578</v>
      </c>
      <c r="AK32">
        <v>2.8</v>
      </c>
      <c r="AL32">
        <v>0.13750000000000001</v>
      </c>
      <c r="AM32">
        <v>0.18110000000000001</v>
      </c>
      <c r="AN32">
        <v>0.16200000000000001</v>
      </c>
    </row>
    <row r="33" spans="2:42" x14ac:dyDescent="0.2">
      <c r="B33">
        <v>2.9</v>
      </c>
      <c r="C33">
        <v>0.15179999999999999</v>
      </c>
      <c r="D33">
        <v>0.1426</v>
      </c>
      <c r="E33">
        <v>0.15620000000000001</v>
      </c>
      <c r="G33">
        <v>0.17299999999999999</v>
      </c>
      <c r="H33">
        <v>0.14130000000000001</v>
      </c>
      <c r="I33">
        <v>0.15340000000000001</v>
      </c>
      <c r="K33">
        <v>2.9</v>
      </c>
      <c r="L33">
        <v>0.37730000000000002</v>
      </c>
      <c r="M33">
        <v>0.39319999999999999</v>
      </c>
      <c r="N33">
        <v>0.39190000000000003</v>
      </c>
      <c r="O33">
        <v>0.36470000000000002</v>
      </c>
      <c r="Q33">
        <v>2.9</v>
      </c>
      <c r="R33">
        <v>0.36199999999999999</v>
      </c>
      <c r="S33">
        <v>0.54190000000000005</v>
      </c>
      <c r="T33">
        <v>0.52990000000000004</v>
      </c>
      <c r="V33">
        <v>2.9</v>
      </c>
      <c r="W33">
        <v>0.2737</v>
      </c>
      <c r="X33">
        <v>0.248</v>
      </c>
      <c r="Y33">
        <v>0.21440000000000001</v>
      </c>
      <c r="AA33">
        <v>2.9</v>
      </c>
      <c r="AB33">
        <v>0.22989999999999999</v>
      </c>
      <c r="AC33">
        <v>0.1129</v>
      </c>
      <c r="AD33">
        <v>0.18160000000000001</v>
      </c>
      <c r="AF33">
        <v>2.9</v>
      </c>
      <c r="AG33">
        <v>0.17699999999999999</v>
      </c>
      <c r="AH33">
        <v>0.18110000000000001</v>
      </c>
      <c r="AI33">
        <v>0.15859999999999999</v>
      </c>
      <c r="AK33">
        <v>2.9</v>
      </c>
      <c r="AL33">
        <v>0.1389</v>
      </c>
      <c r="AM33">
        <v>0.18240000000000001</v>
      </c>
      <c r="AN33">
        <v>0.1641</v>
      </c>
    </row>
    <row r="34" spans="2:42" x14ac:dyDescent="0.2">
      <c r="B34">
        <v>3</v>
      </c>
      <c r="C34">
        <v>0.15379999999999999</v>
      </c>
      <c r="D34">
        <v>0.1452</v>
      </c>
      <c r="E34">
        <v>0.1575</v>
      </c>
      <c r="G34">
        <v>0.1749</v>
      </c>
      <c r="H34">
        <v>0.14169999999999999</v>
      </c>
      <c r="I34">
        <v>0.1555</v>
      </c>
      <c r="K34">
        <v>3</v>
      </c>
      <c r="L34">
        <v>0.38600000000000001</v>
      </c>
      <c r="M34">
        <v>0.40150000000000002</v>
      </c>
      <c r="N34">
        <v>0.39910000000000001</v>
      </c>
      <c r="O34">
        <v>0.37219999999999998</v>
      </c>
      <c r="Q34">
        <v>3</v>
      </c>
      <c r="R34">
        <v>0.36470000000000002</v>
      </c>
      <c r="S34">
        <v>0.5514</v>
      </c>
      <c r="T34">
        <v>0.54100000000000004</v>
      </c>
      <c r="V34">
        <v>3</v>
      </c>
      <c r="W34">
        <v>0.27860000000000001</v>
      </c>
      <c r="X34">
        <v>0.25040000000000001</v>
      </c>
      <c r="Y34">
        <v>0.21740000000000001</v>
      </c>
      <c r="AA34">
        <v>3</v>
      </c>
      <c r="AB34">
        <v>0.2319</v>
      </c>
      <c r="AC34">
        <v>0.1142</v>
      </c>
      <c r="AD34">
        <v>0.18379999999999999</v>
      </c>
      <c r="AF34">
        <v>3</v>
      </c>
      <c r="AG34">
        <v>0.17749999999999999</v>
      </c>
      <c r="AH34">
        <v>0.18190000000000001</v>
      </c>
      <c r="AI34">
        <v>0.15909999999999999</v>
      </c>
      <c r="AK34">
        <v>3</v>
      </c>
      <c r="AL34">
        <v>0.1411</v>
      </c>
      <c r="AM34">
        <v>0.18379999999999999</v>
      </c>
      <c r="AN34">
        <v>0.1663</v>
      </c>
    </row>
    <row r="35" spans="2:42" x14ac:dyDescent="0.2">
      <c r="B35">
        <v>3.1</v>
      </c>
      <c r="C35" t="s">
        <v>0</v>
      </c>
      <c r="D35" t="s">
        <v>0</v>
      </c>
      <c r="E35">
        <v>0.15959999999999999</v>
      </c>
      <c r="G35" t="s">
        <v>0</v>
      </c>
      <c r="H35" t="s">
        <v>0</v>
      </c>
      <c r="I35" t="s">
        <v>0</v>
      </c>
    </row>
    <row r="40" spans="2:42" x14ac:dyDescent="0.2">
      <c r="C40" s="36">
        <v>9</v>
      </c>
      <c r="D40" s="36"/>
      <c r="E40" s="36"/>
      <c r="F40" s="1"/>
      <c r="G40" s="36">
        <v>10</v>
      </c>
      <c r="H40" s="36"/>
      <c r="I40" s="36"/>
      <c r="K40" s="36">
        <v>11</v>
      </c>
      <c r="L40" s="36"/>
      <c r="M40" s="36"/>
      <c r="N40" s="36"/>
      <c r="Q40" s="36">
        <v>12</v>
      </c>
      <c r="R40" s="36"/>
      <c r="V40" s="36">
        <v>13</v>
      </c>
      <c r="W40" s="36"/>
      <c r="X40" s="36"/>
      <c r="Y40" s="36"/>
      <c r="AB40">
        <v>14</v>
      </c>
      <c r="AG40" s="36">
        <v>15</v>
      </c>
      <c r="AH40" s="36"/>
      <c r="AI40" s="36"/>
      <c r="AJ40" s="36"/>
      <c r="AM40" s="36">
        <v>16</v>
      </c>
      <c r="AN40" s="36"/>
      <c r="AO40" s="36"/>
      <c r="AP40" s="36"/>
    </row>
    <row r="41" spans="2:42" x14ac:dyDescent="0.2">
      <c r="C41">
        <v>-2.7000000000000001E-3</v>
      </c>
      <c r="D41">
        <v>-2.9999999999999997E-4</v>
      </c>
      <c r="E41">
        <v>5.0000000000000001E-3</v>
      </c>
      <c r="G41">
        <v>-2.9999999999999997E-4</v>
      </c>
      <c r="H41">
        <v>-1.1000000000000001E-3</v>
      </c>
      <c r="I41">
        <v>2.3999999999999998E-3</v>
      </c>
      <c r="K41">
        <v>0</v>
      </c>
      <c r="L41">
        <v>1.4E-3</v>
      </c>
      <c r="M41">
        <v>7.7000000000000002E-3</v>
      </c>
      <c r="N41">
        <v>1.1299999999999999E-2</v>
      </c>
      <c r="Q41">
        <v>0</v>
      </c>
      <c r="R41">
        <v>5.4000000000000003E-3</v>
      </c>
      <c r="V41">
        <v>0</v>
      </c>
      <c r="W41">
        <v>-9.9000000000000008E-3</v>
      </c>
      <c r="X41">
        <v>-2.8999999999999998E-3</v>
      </c>
      <c r="Y41">
        <v>-1.46E-2</v>
      </c>
      <c r="AB41">
        <v>0</v>
      </c>
      <c r="AC41">
        <v>-2.0000000000000001E-4</v>
      </c>
      <c r="AD41">
        <v>-8.0000000000000002E-3</v>
      </c>
      <c r="AE41">
        <v>1.0800000000000001E-2</v>
      </c>
      <c r="AG41">
        <v>0</v>
      </c>
      <c r="AH41">
        <v>3.5000000000000001E-3</v>
      </c>
      <c r="AI41">
        <v>-1.26E-2</v>
      </c>
      <c r="AJ41">
        <v>-3.5999999999999999E-3</v>
      </c>
      <c r="AM41">
        <v>0</v>
      </c>
      <c r="AN41">
        <v>2.3999999999999998E-3</v>
      </c>
      <c r="AO41">
        <v>3.0000000000000001E-3</v>
      </c>
      <c r="AP41">
        <v>6.7999999999999996E-3</v>
      </c>
    </row>
    <row r="42" spans="2:42" x14ac:dyDescent="0.2">
      <c r="C42">
        <v>-1.6999999999999999E-3</v>
      </c>
      <c r="D42">
        <v>2.8999999999999998E-3</v>
      </c>
      <c r="E42">
        <v>7.6E-3</v>
      </c>
      <c r="G42">
        <v>3.3E-3</v>
      </c>
      <c r="H42">
        <v>1.4E-3</v>
      </c>
      <c r="I42">
        <v>0</v>
      </c>
      <c r="K42">
        <v>0.1</v>
      </c>
      <c r="L42">
        <v>2.3E-3</v>
      </c>
      <c r="M42">
        <v>9.9000000000000008E-3</v>
      </c>
      <c r="N42">
        <v>1.3100000000000001E-2</v>
      </c>
      <c r="Q42">
        <v>0.1</v>
      </c>
      <c r="R42">
        <v>8.3000000000000001E-3</v>
      </c>
      <c r="V42">
        <v>0.1</v>
      </c>
      <c r="W42">
        <v>-1.1299999999999999E-2</v>
      </c>
      <c r="X42">
        <v>1.2999999999999999E-3</v>
      </c>
      <c r="Y42">
        <v>-8.3000000000000001E-3</v>
      </c>
      <c r="AB42">
        <v>0.1</v>
      </c>
      <c r="AC42">
        <v>5.4000000000000003E-3</v>
      </c>
      <c r="AD42">
        <v>-4.4999999999999997E-3</v>
      </c>
      <c r="AE42">
        <v>7.0000000000000001E-3</v>
      </c>
      <c r="AG42">
        <v>0.1</v>
      </c>
      <c r="AH42">
        <v>9.5999999999999992E-3</v>
      </c>
      <c r="AI42">
        <v>-2.5999999999999999E-3</v>
      </c>
      <c r="AJ42">
        <v>-4.7000000000000002E-3</v>
      </c>
      <c r="AM42">
        <v>0.1</v>
      </c>
      <c r="AN42">
        <v>2E-3</v>
      </c>
      <c r="AO42">
        <v>2.5999999999999999E-3</v>
      </c>
      <c r="AP42">
        <v>5.5999999999999999E-3</v>
      </c>
    </row>
    <row r="43" spans="2:42" x14ac:dyDescent="0.2">
      <c r="C43">
        <v>2.5000000000000001E-3</v>
      </c>
      <c r="D43">
        <v>5.5999999999999999E-3</v>
      </c>
      <c r="E43">
        <v>1.01E-2</v>
      </c>
      <c r="G43">
        <v>5.4999999999999997E-3</v>
      </c>
      <c r="H43">
        <v>4.7999999999999996E-3</v>
      </c>
      <c r="I43">
        <v>1.1999999999999999E-3</v>
      </c>
      <c r="K43">
        <v>0.2</v>
      </c>
      <c r="L43">
        <v>3.2000000000000002E-3</v>
      </c>
      <c r="M43">
        <v>1.2200000000000001E-2</v>
      </c>
      <c r="N43">
        <v>1.46E-2</v>
      </c>
      <c r="Q43">
        <v>0.2</v>
      </c>
      <c r="R43">
        <v>1.17E-2</v>
      </c>
      <c r="V43">
        <v>0.2</v>
      </c>
      <c r="W43">
        <v>-1.01E-2</v>
      </c>
      <c r="X43">
        <v>-1.5800000000000002E-2</v>
      </c>
      <c r="Y43">
        <v>8.9999999999999998E-4</v>
      </c>
      <c r="AB43">
        <v>0.2</v>
      </c>
      <c r="AC43">
        <v>3.0999999999999999E-3</v>
      </c>
      <c r="AD43">
        <v>-4.4999999999999997E-3</v>
      </c>
      <c r="AE43">
        <v>1.11E-2</v>
      </c>
      <c r="AG43">
        <v>0.2</v>
      </c>
      <c r="AH43">
        <v>8.8999999999999999E-3</v>
      </c>
      <c r="AI43">
        <v>-8.9999999999999998E-4</v>
      </c>
      <c r="AJ43">
        <v>-1.11E-2</v>
      </c>
      <c r="AM43">
        <v>0.2</v>
      </c>
      <c r="AN43">
        <v>2.5000000000000001E-3</v>
      </c>
      <c r="AO43">
        <v>3.3999999999999998E-3</v>
      </c>
      <c r="AP43">
        <v>1.5E-3</v>
      </c>
    </row>
    <row r="44" spans="2:42" x14ac:dyDescent="0.2">
      <c r="C44">
        <v>-0.2326</v>
      </c>
      <c r="D44">
        <v>-0.24049999999999999</v>
      </c>
      <c r="E44">
        <v>-0.25080000000000002</v>
      </c>
      <c r="G44">
        <v>-0.2266</v>
      </c>
      <c r="H44">
        <v>-0.27389999999999998</v>
      </c>
      <c r="I44">
        <v>-0.3579</v>
      </c>
      <c r="K44">
        <v>0.3</v>
      </c>
      <c r="L44">
        <v>-1.2202</v>
      </c>
      <c r="M44">
        <v>-1.1022000000000001</v>
      </c>
      <c r="N44">
        <v>-1.4124000000000001</v>
      </c>
      <c r="Q44">
        <v>0.3</v>
      </c>
      <c r="R44">
        <v>-1.1027</v>
      </c>
      <c r="V44">
        <v>0.3</v>
      </c>
      <c r="W44">
        <v>-0.53559999999999997</v>
      </c>
      <c r="X44">
        <v>-1.4612000000000001</v>
      </c>
      <c r="Y44">
        <v>-1.3527</v>
      </c>
      <c r="AB44">
        <v>0.3</v>
      </c>
      <c r="AC44">
        <v>-0.5242</v>
      </c>
      <c r="AD44">
        <v>-1.4825999999999999</v>
      </c>
      <c r="AE44">
        <v>-0.63859999999999995</v>
      </c>
      <c r="AG44">
        <v>0.3</v>
      </c>
      <c r="AH44">
        <v>-1.4225000000000001</v>
      </c>
      <c r="AI44">
        <v>-0.64339999999999997</v>
      </c>
      <c r="AJ44">
        <v>-0.58409999999999995</v>
      </c>
      <c r="AM44">
        <v>0.3</v>
      </c>
      <c r="AN44">
        <v>-0.3987</v>
      </c>
      <c r="AO44">
        <v>-0.40460000000000002</v>
      </c>
      <c r="AP44">
        <v>-0.49859999999999999</v>
      </c>
    </row>
    <row r="45" spans="2:42" x14ac:dyDescent="0.2">
      <c r="C45">
        <v>-0.29360000000000003</v>
      </c>
      <c r="D45">
        <v>-0.2407</v>
      </c>
      <c r="E45">
        <v>-0.25090000000000001</v>
      </c>
      <c r="G45">
        <v>-0.22639999999999999</v>
      </c>
      <c r="H45">
        <v>-0.27400000000000002</v>
      </c>
      <c r="I45">
        <v>-0.35809999999999997</v>
      </c>
      <c r="K45">
        <v>0.4</v>
      </c>
      <c r="L45">
        <v>-0.24479999999999999</v>
      </c>
      <c r="M45">
        <v>-0.25490000000000002</v>
      </c>
      <c r="N45">
        <v>-0.37959999999999999</v>
      </c>
      <c r="Q45">
        <v>0.4</v>
      </c>
      <c r="R45">
        <v>-0.29920000000000002</v>
      </c>
      <c r="V45">
        <v>0.4</v>
      </c>
      <c r="W45">
        <v>-0.56459999999999999</v>
      </c>
      <c r="X45">
        <v>-0.60529999999999995</v>
      </c>
      <c r="Y45">
        <v>-0.50770000000000004</v>
      </c>
      <c r="AB45">
        <v>0.4</v>
      </c>
      <c r="AC45">
        <v>-0.52429999999999999</v>
      </c>
      <c r="AD45">
        <v>-0.60389999999999999</v>
      </c>
      <c r="AE45">
        <v>-0.49109999999999998</v>
      </c>
      <c r="AG45">
        <v>0.4</v>
      </c>
      <c r="AH45">
        <v>-0.56599999999999995</v>
      </c>
      <c r="AI45">
        <v>-0.63700000000000001</v>
      </c>
      <c r="AJ45">
        <v>-0.58399999999999996</v>
      </c>
      <c r="AM45">
        <v>0.4</v>
      </c>
      <c r="AN45">
        <v>-0.59440000000000004</v>
      </c>
      <c r="AO45">
        <v>-1.2734000000000001</v>
      </c>
      <c r="AP45">
        <v>-0.57609999999999995</v>
      </c>
    </row>
    <row r="46" spans="2:42" x14ac:dyDescent="0.2">
      <c r="C46">
        <v>0.13669999999999999</v>
      </c>
      <c r="D46">
        <v>0.1148</v>
      </c>
      <c r="E46">
        <v>0.12139999999999999</v>
      </c>
      <c r="G46">
        <v>0.14069999999999999</v>
      </c>
      <c r="H46">
        <v>0.11650000000000001</v>
      </c>
      <c r="I46">
        <v>-1.2035</v>
      </c>
      <c r="K46">
        <v>0.5</v>
      </c>
      <c r="L46">
        <v>0.13780000000000001</v>
      </c>
      <c r="M46">
        <v>-1.2516</v>
      </c>
      <c r="N46">
        <v>-0.37980000000000003</v>
      </c>
      <c r="Q46">
        <v>0.5</v>
      </c>
      <c r="R46">
        <v>-0.29920000000000002</v>
      </c>
      <c r="V46">
        <v>0.5</v>
      </c>
      <c r="W46">
        <v>2.1100000000000001E-2</v>
      </c>
      <c r="X46">
        <v>-0.8125</v>
      </c>
      <c r="Y46">
        <v>0.15190000000000001</v>
      </c>
      <c r="AB46">
        <v>0.5</v>
      </c>
      <c r="AC46">
        <v>0.16450000000000001</v>
      </c>
      <c r="AD46">
        <v>0.13619999999999999</v>
      </c>
      <c r="AE46">
        <v>0.1245</v>
      </c>
      <c r="AG46">
        <v>0.5</v>
      </c>
      <c r="AH46">
        <v>-0.32350000000000001</v>
      </c>
      <c r="AI46">
        <v>1.61E-2</v>
      </c>
      <c r="AJ46">
        <v>6.7799999999999999E-2</v>
      </c>
      <c r="AM46">
        <v>0.5</v>
      </c>
      <c r="AN46">
        <v>0.1532</v>
      </c>
      <c r="AO46">
        <v>9.6000000000000002E-2</v>
      </c>
      <c r="AP46">
        <v>0.14130000000000001</v>
      </c>
    </row>
    <row r="47" spans="2:42" x14ac:dyDescent="0.2">
      <c r="C47">
        <v>0.14330000000000001</v>
      </c>
      <c r="D47">
        <v>0.1203</v>
      </c>
      <c r="E47">
        <v>0.126</v>
      </c>
      <c r="G47">
        <v>0.1459</v>
      </c>
      <c r="H47">
        <v>0.12690000000000001</v>
      </c>
      <c r="I47">
        <v>0.11310000000000001</v>
      </c>
      <c r="K47">
        <v>0.6</v>
      </c>
      <c r="L47">
        <v>0.1429</v>
      </c>
      <c r="M47">
        <v>0.17610000000000001</v>
      </c>
      <c r="N47">
        <v>0.27279999999999999</v>
      </c>
      <c r="Q47">
        <v>0.6</v>
      </c>
      <c r="R47">
        <v>-1.1718</v>
      </c>
      <c r="V47">
        <v>0.6</v>
      </c>
      <c r="W47">
        <v>2.4199999999999999E-2</v>
      </c>
      <c r="X47">
        <v>5.0500000000000003E-2</v>
      </c>
      <c r="Y47">
        <v>0.1552</v>
      </c>
      <c r="AB47">
        <v>0.6</v>
      </c>
      <c r="AC47">
        <v>0.16950000000000001</v>
      </c>
      <c r="AD47">
        <v>0.1401</v>
      </c>
      <c r="AE47">
        <v>0.1295</v>
      </c>
      <c r="AG47">
        <v>0.6</v>
      </c>
      <c r="AH47">
        <v>0.12770000000000001</v>
      </c>
      <c r="AI47">
        <v>1.8700000000000001E-2</v>
      </c>
      <c r="AJ47">
        <v>7.3099999999999998E-2</v>
      </c>
      <c r="AM47">
        <v>0.6</v>
      </c>
      <c r="AN47">
        <v>0.1547</v>
      </c>
      <c r="AO47">
        <v>9.8000000000000004E-2</v>
      </c>
      <c r="AP47">
        <v>0.14330000000000001</v>
      </c>
    </row>
    <row r="48" spans="2:42" x14ac:dyDescent="0.2">
      <c r="C48">
        <v>0.14960000000000001</v>
      </c>
      <c r="D48">
        <v>0.12590000000000001</v>
      </c>
      <c r="E48">
        <v>0.13289999999999999</v>
      </c>
      <c r="G48">
        <v>0.15379999999999999</v>
      </c>
      <c r="H48">
        <v>0.13170000000000001</v>
      </c>
      <c r="I48">
        <v>0.1167</v>
      </c>
      <c r="K48">
        <v>0.7</v>
      </c>
      <c r="L48">
        <v>0.1469</v>
      </c>
      <c r="M48">
        <v>0.1804</v>
      </c>
      <c r="N48">
        <v>0.27629999999999999</v>
      </c>
      <c r="Q48">
        <v>0.7</v>
      </c>
      <c r="R48">
        <v>0.20619999999999999</v>
      </c>
      <c r="V48">
        <v>0.7</v>
      </c>
      <c r="W48">
        <v>2.6800000000000001E-2</v>
      </c>
      <c r="X48">
        <v>5.33E-2</v>
      </c>
      <c r="Y48">
        <v>0.15709999999999999</v>
      </c>
      <c r="AB48">
        <v>0.7</v>
      </c>
      <c r="AC48">
        <v>0.17169999999999999</v>
      </c>
      <c r="AD48">
        <v>0.14280000000000001</v>
      </c>
      <c r="AE48">
        <v>0.13270000000000001</v>
      </c>
      <c r="AG48">
        <v>0.7</v>
      </c>
      <c r="AH48">
        <v>0.13009999999999999</v>
      </c>
      <c r="AI48">
        <v>2.1499999999999998E-2</v>
      </c>
      <c r="AJ48">
        <v>7.7600000000000002E-2</v>
      </c>
      <c r="AM48">
        <v>0.7</v>
      </c>
      <c r="AN48">
        <v>0.15609999999999999</v>
      </c>
      <c r="AO48">
        <v>9.9199999999999997E-2</v>
      </c>
      <c r="AP48">
        <v>0.14610000000000001</v>
      </c>
    </row>
    <row r="49" spans="3:42" x14ac:dyDescent="0.2">
      <c r="C49">
        <v>0.15290000000000001</v>
      </c>
      <c r="D49">
        <v>0.13370000000000001</v>
      </c>
      <c r="E49">
        <v>0.1358</v>
      </c>
      <c r="G49">
        <v>0.15129999999999999</v>
      </c>
      <c r="H49">
        <v>0.1226</v>
      </c>
      <c r="I49">
        <v>0.1149</v>
      </c>
      <c r="K49">
        <v>0.8</v>
      </c>
      <c r="L49">
        <v>0.1515</v>
      </c>
      <c r="M49">
        <v>0.18490000000000001</v>
      </c>
      <c r="N49">
        <v>0.28079999999999999</v>
      </c>
      <c r="Q49">
        <v>0.8</v>
      </c>
      <c r="R49">
        <v>0.2077</v>
      </c>
      <c r="V49">
        <v>0.8</v>
      </c>
      <c r="W49">
        <v>3.1600000000000003E-2</v>
      </c>
      <c r="X49">
        <v>5.57E-2</v>
      </c>
      <c r="Y49">
        <v>0.15909999999999999</v>
      </c>
      <c r="AB49">
        <v>0.8</v>
      </c>
      <c r="AC49">
        <v>0.17649999999999999</v>
      </c>
      <c r="AD49">
        <v>0.1459</v>
      </c>
      <c r="AE49">
        <v>0.1381</v>
      </c>
      <c r="AG49">
        <v>0.8</v>
      </c>
      <c r="AH49">
        <v>0.13159999999999999</v>
      </c>
      <c r="AI49">
        <v>2.3699999999999999E-2</v>
      </c>
      <c r="AJ49">
        <v>7.9799999999999996E-2</v>
      </c>
      <c r="AM49">
        <v>0.8</v>
      </c>
      <c r="AN49">
        <v>0.15770000000000001</v>
      </c>
      <c r="AO49">
        <v>0.10199999999999999</v>
      </c>
      <c r="AP49">
        <v>0.14530000000000001</v>
      </c>
    </row>
    <row r="50" spans="3:42" x14ac:dyDescent="0.2">
      <c r="C50">
        <v>0.1545</v>
      </c>
      <c r="D50">
        <v>0.1341</v>
      </c>
      <c r="E50">
        <v>0.13950000000000001</v>
      </c>
      <c r="G50">
        <v>0.15279999999999999</v>
      </c>
      <c r="H50">
        <v>0.12609999999999999</v>
      </c>
      <c r="I50">
        <v>0.11310000000000001</v>
      </c>
      <c r="K50">
        <v>0.9</v>
      </c>
      <c r="L50">
        <v>0.15609999999999999</v>
      </c>
      <c r="M50">
        <v>0.18920000000000001</v>
      </c>
      <c r="N50">
        <v>0.28339999999999999</v>
      </c>
      <c r="Q50">
        <v>0.9</v>
      </c>
      <c r="R50">
        <v>0.21129999999999999</v>
      </c>
      <c r="V50">
        <v>0.9</v>
      </c>
      <c r="W50">
        <v>3.4500000000000003E-2</v>
      </c>
      <c r="X50">
        <v>5.8299999999999998E-2</v>
      </c>
      <c r="Y50">
        <v>0.16170000000000001</v>
      </c>
      <c r="AB50">
        <v>0.9</v>
      </c>
      <c r="AC50">
        <v>0.17910000000000001</v>
      </c>
      <c r="AD50">
        <v>0.14940000000000001</v>
      </c>
      <c r="AE50">
        <v>0.14130000000000001</v>
      </c>
      <c r="AG50">
        <v>0.9</v>
      </c>
      <c r="AH50">
        <v>0.1341</v>
      </c>
      <c r="AI50">
        <v>2.7300000000000001E-2</v>
      </c>
      <c r="AJ50">
        <v>8.2400000000000001E-2</v>
      </c>
      <c r="AM50">
        <v>0.9</v>
      </c>
      <c r="AN50">
        <v>0.1595</v>
      </c>
      <c r="AO50">
        <v>0.1019</v>
      </c>
      <c r="AP50">
        <v>0.1457</v>
      </c>
    </row>
    <row r="51" spans="3:42" x14ac:dyDescent="0.2">
      <c r="C51">
        <v>0.15870000000000001</v>
      </c>
      <c r="D51">
        <v>0.1391</v>
      </c>
      <c r="E51">
        <v>0.14330000000000001</v>
      </c>
      <c r="G51">
        <v>0.15409999999999999</v>
      </c>
      <c r="H51">
        <v>0.1268</v>
      </c>
      <c r="I51">
        <v>0.1142</v>
      </c>
      <c r="K51">
        <v>1</v>
      </c>
      <c r="L51">
        <v>0.16089999999999999</v>
      </c>
      <c r="M51">
        <v>0.1943</v>
      </c>
      <c r="N51">
        <v>0.28560000000000002</v>
      </c>
      <c r="Q51">
        <v>1</v>
      </c>
      <c r="R51">
        <v>0.21099999999999999</v>
      </c>
      <c r="V51">
        <v>1</v>
      </c>
      <c r="W51">
        <v>3.8600000000000002E-2</v>
      </c>
      <c r="X51">
        <v>6.1699999999999998E-2</v>
      </c>
      <c r="Y51">
        <v>0.16550000000000001</v>
      </c>
      <c r="AB51">
        <v>1</v>
      </c>
      <c r="AC51">
        <v>0.1799</v>
      </c>
      <c r="AD51">
        <v>0.152</v>
      </c>
      <c r="AE51">
        <v>0.14560000000000001</v>
      </c>
      <c r="AG51">
        <v>1</v>
      </c>
      <c r="AH51">
        <v>0.13689999999999999</v>
      </c>
      <c r="AI51">
        <v>2.9100000000000001E-2</v>
      </c>
      <c r="AJ51">
        <v>8.6099999999999996E-2</v>
      </c>
      <c r="AM51">
        <v>1</v>
      </c>
      <c r="AN51">
        <v>0.1613</v>
      </c>
      <c r="AO51">
        <v>0.1032</v>
      </c>
      <c r="AP51">
        <v>0.14749999999999999</v>
      </c>
    </row>
    <row r="52" spans="3:42" x14ac:dyDescent="0.2">
      <c r="C52">
        <v>0.16259999999999999</v>
      </c>
      <c r="D52">
        <v>0.14399999999999999</v>
      </c>
      <c r="E52">
        <v>0.14729999999999999</v>
      </c>
      <c r="G52">
        <v>0.15790000000000001</v>
      </c>
      <c r="H52">
        <v>0.1295</v>
      </c>
      <c r="I52">
        <v>0.1171</v>
      </c>
      <c r="K52">
        <v>1.1000000000000001</v>
      </c>
      <c r="L52">
        <v>0.1656</v>
      </c>
      <c r="M52">
        <v>0.19869999999999999</v>
      </c>
      <c r="N52">
        <v>0.28920000000000001</v>
      </c>
      <c r="Q52">
        <v>1.1000000000000001</v>
      </c>
      <c r="R52">
        <v>0.21199999999999999</v>
      </c>
      <c r="V52">
        <v>1.1000000000000001</v>
      </c>
      <c r="W52">
        <v>4.0099999999999997E-2</v>
      </c>
      <c r="X52">
        <v>6.3500000000000001E-2</v>
      </c>
      <c r="Y52">
        <v>0.16719999999999999</v>
      </c>
      <c r="AB52">
        <v>1.1000000000000001</v>
      </c>
      <c r="AC52">
        <v>0.18310000000000001</v>
      </c>
      <c r="AD52">
        <v>0.15479999999999999</v>
      </c>
      <c r="AE52">
        <v>0.14990000000000001</v>
      </c>
      <c r="AG52">
        <v>1.1000000000000001</v>
      </c>
      <c r="AH52">
        <v>0.13869999999999999</v>
      </c>
      <c r="AI52">
        <v>3.2000000000000001E-2</v>
      </c>
      <c r="AJ52">
        <v>8.8999999999999996E-2</v>
      </c>
      <c r="AM52">
        <v>1.1000000000000001</v>
      </c>
      <c r="AN52">
        <v>0.1623</v>
      </c>
      <c r="AO52">
        <v>0.10489999999999999</v>
      </c>
      <c r="AP52">
        <v>0.14879999999999999</v>
      </c>
    </row>
    <row r="53" spans="3:42" x14ac:dyDescent="0.2">
      <c r="C53">
        <v>0.1668</v>
      </c>
      <c r="D53">
        <v>0.14860000000000001</v>
      </c>
      <c r="E53">
        <v>0.152</v>
      </c>
      <c r="G53">
        <v>0.16109999999999999</v>
      </c>
      <c r="H53">
        <v>0.1328</v>
      </c>
      <c r="I53">
        <v>0.1202</v>
      </c>
      <c r="K53">
        <v>1.2</v>
      </c>
      <c r="L53">
        <v>0.17030000000000001</v>
      </c>
      <c r="M53">
        <v>0.20380000000000001</v>
      </c>
      <c r="N53">
        <v>0.29270000000000002</v>
      </c>
      <c r="Q53">
        <v>1.2</v>
      </c>
      <c r="R53">
        <v>0.21360000000000001</v>
      </c>
      <c r="V53">
        <v>1.2</v>
      </c>
      <c r="W53">
        <v>4.3200000000000002E-2</v>
      </c>
      <c r="X53">
        <v>6.6199999999999995E-2</v>
      </c>
      <c r="Y53">
        <v>0.16950000000000001</v>
      </c>
      <c r="AB53">
        <v>1.2</v>
      </c>
      <c r="AC53">
        <v>0.186</v>
      </c>
      <c r="AD53">
        <v>0.1578</v>
      </c>
      <c r="AE53">
        <v>0.15429999999999999</v>
      </c>
      <c r="AG53">
        <v>1.2</v>
      </c>
      <c r="AH53">
        <v>0.14000000000000001</v>
      </c>
      <c r="AI53">
        <v>3.4599999999999999E-2</v>
      </c>
      <c r="AJ53">
        <v>9.2499999999999999E-2</v>
      </c>
      <c r="AM53">
        <v>1.2</v>
      </c>
      <c r="AN53">
        <v>0.1633</v>
      </c>
      <c r="AO53">
        <v>0.1067</v>
      </c>
      <c r="AP53">
        <v>0.14979999999999999</v>
      </c>
    </row>
    <row r="54" spans="3:42" x14ac:dyDescent="0.2">
      <c r="C54">
        <v>0.17130000000000001</v>
      </c>
      <c r="D54">
        <v>0.1532</v>
      </c>
      <c r="E54">
        <v>0.15670000000000001</v>
      </c>
      <c r="G54">
        <v>0.16389999999999999</v>
      </c>
      <c r="H54">
        <v>0.1353</v>
      </c>
      <c r="I54">
        <v>0.12230000000000001</v>
      </c>
      <c r="K54">
        <v>1.3</v>
      </c>
      <c r="L54">
        <v>0.1754</v>
      </c>
      <c r="M54">
        <v>0.20849999999999999</v>
      </c>
      <c r="N54">
        <v>0.2954</v>
      </c>
      <c r="Q54">
        <v>1.3</v>
      </c>
      <c r="R54">
        <v>0.21510000000000001</v>
      </c>
      <c r="V54">
        <v>1.3</v>
      </c>
      <c r="W54">
        <v>4.5100000000000001E-2</v>
      </c>
      <c r="X54">
        <v>6.8699999999999997E-2</v>
      </c>
      <c r="Y54">
        <v>0.17219999999999999</v>
      </c>
      <c r="AB54">
        <v>1.3</v>
      </c>
      <c r="AC54">
        <v>0.18920000000000001</v>
      </c>
      <c r="AD54">
        <v>0.16089999999999999</v>
      </c>
      <c r="AE54">
        <v>0.1583</v>
      </c>
      <c r="AG54">
        <v>1.3</v>
      </c>
      <c r="AH54">
        <v>0.14280000000000001</v>
      </c>
      <c r="AI54">
        <v>3.7199999999999997E-2</v>
      </c>
      <c r="AJ54">
        <v>9.5699999999999993E-2</v>
      </c>
      <c r="AM54">
        <v>1.3</v>
      </c>
      <c r="AN54">
        <v>0.16520000000000001</v>
      </c>
      <c r="AO54">
        <v>0.1079</v>
      </c>
      <c r="AP54">
        <v>0.15140000000000001</v>
      </c>
    </row>
    <row r="55" spans="3:42" x14ac:dyDescent="0.2">
      <c r="C55">
        <v>0.1759</v>
      </c>
      <c r="D55">
        <v>0.15790000000000001</v>
      </c>
      <c r="E55">
        <v>0.1608</v>
      </c>
      <c r="G55">
        <v>0.1676</v>
      </c>
      <c r="H55">
        <v>0.1386</v>
      </c>
      <c r="I55">
        <v>0.12520000000000001</v>
      </c>
      <c r="K55">
        <v>1.4</v>
      </c>
      <c r="L55">
        <v>0.1799</v>
      </c>
      <c r="M55">
        <v>0.2132</v>
      </c>
      <c r="N55">
        <v>0.2984</v>
      </c>
      <c r="Q55">
        <v>1.4</v>
      </c>
      <c r="R55">
        <v>0.21640000000000001</v>
      </c>
      <c r="V55">
        <v>1.4</v>
      </c>
      <c r="W55">
        <v>4.8300000000000003E-2</v>
      </c>
      <c r="X55">
        <v>7.0900000000000005E-2</v>
      </c>
      <c r="Y55">
        <v>0.1749</v>
      </c>
      <c r="AB55">
        <v>1.4</v>
      </c>
      <c r="AC55">
        <v>0.19209999999999999</v>
      </c>
      <c r="AD55">
        <v>0.1636</v>
      </c>
      <c r="AE55">
        <v>0.16250000000000001</v>
      </c>
      <c r="AG55">
        <v>1.4</v>
      </c>
      <c r="AH55">
        <v>0.14419999999999999</v>
      </c>
      <c r="AI55">
        <v>3.9600000000000003E-2</v>
      </c>
      <c r="AJ55">
        <v>9.9400000000000002E-2</v>
      </c>
      <c r="AM55">
        <v>1.4</v>
      </c>
      <c r="AN55">
        <v>0.16669999999999999</v>
      </c>
      <c r="AO55">
        <v>0.1091</v>
      </c>
      <c r="AP55">
        <v>0.15279999999999999</v>
      </c>
    </row>
    <row r="56" spans="3:42" x14ac:dyDescent="0.2">
      <c r="C56">
        <v>0.17979999999999999</v>
      </c>
      <c r="D56">
        <v>0.16270000000000001</v>
      </c>
      <c r="E56">
        <v>0.1648</v>
      </c>
      <c r="G56">
        <v>0.17169999999999999</v>
      </c>
      <c r="H56">
        <v>0.14130000000000001</v>
      </c>
      <c r="I56">
        <v>0.127</v>
      </c>
      <c r="K56">
        <v>1.5</v>
      </c>
      <c r="L56">
        <v>0.18529999999999999</v>
      </c>
      <c r="M56">
        <v>0.218</v>
      </c>
      <c r="N56">
        <v>0.30130000000000001</v>
      </c>
      <c r="Q56">
        <v>1.5</v>
      </c>
      <c r="R56">
        <v>0.21790000000000001</v>
      </c>
      <c r="V56">
        <v>1.5</v>
      </c>
      <c r="W56">
        <v>5.1999999999999998E-2</v>
      </c>
      <c r="X56">
        <v>7.3499999999999996E-2</v>
      </c>
      <c r="Y56">
        <v>0.1772</v>
      </c>
      <c r="AB56">
        <v>1.5</v>
      </c>
      <c r="AC56">
        <v>0.1958</v>
      </c>
      <c r="AD56">
        <v>0.16689999999999999</v>
      </c>
      <c r="AE56">
        <v>0.1668</v>
      </c>
      <c r="AG56">
        <v>1.5</v>
      </c>
      <c r="AH56">
        <v>0.14610000000000001</v>
      </c>
      <c r="AI56">
        <v>4.24E-2</v>
      </c>
      <c r="AJ56">
        <v>0.1028</v>
      </c>
      <c r="AM56">
        <v>1.5</v>
      </c>
      <c r="AN56">
        <v>0.1681</v>
      </c>
      <c r="AO56">
        <v>0.1101</v>
      </c>
      <c r="AP56">
        <v>0.15440000000000001</v>
      </c>
    </row>
    <row r="57" spans="3:42" x14ac:dyDescent="0.2">
      <c r="C57">
        <v>0.1845</v>
      </c>
      <c r="D57">
        <v>0.1678</v>
      </c>
      <c r="E57">
        <v>0.16930000000000001</v>
      </c>
      <c r="G57">
        <v>0.17780000000000001</v>
      </c>
      <c r="H57">
        <v>0.1449</v>
      </c>
      <c r="I57">
        <v>0.12889999999999999</v>
      </c>
      <c r="K57">
        <v>1.6</v>
      </c>
      <c r="L57">
        <v>0.19059999999999999</v>
      </c>
      <c r="M57">
        <v>0.223</v>
      </c>
      <c r="N57">
        <v>0.30470000000000003</v>
      </c>
      <c r="Q57">
        <v>1.6</v>
      </c>
      <c r="R57">
        <v>0.21959999999999999</v>
      </c>
      <c r="V57">
        <v>1.6</v>
      </c>
      <c r="W57">
        <v>5.5100000000000003E-2</v>
      </c>
      <c r="X57">
        <v>7.6600000000000001E-2</v>
      </c>
      <c r="Y57">
        <v>0.1797</v>
      </c>
      <c r="AB57">
        <v>1.6</v>
      </c>
      <c r="AC57">
        <v>0.19919999999999999</v>
      </c>
      <c r="AD57">
        <v>0.16980000000000001</v>
      </c>
      <c r="AE57">
        <v>0.17100000000000001</v>
      </c>
      <c r="AG57">
        <v>1.6</v>
      </c>
      <c r="AH57">
        <v>0.1479</v>
      </c>
      <c r="AI57">
        <v>4.5100000000000001E-2</v>
      </c>
      <c r="AJ57">
        <v>0.10680000000000001</v>
      </c>
      <c r="AM57">
        <v>1.6</v>
      </c>
      <c r="AN57">
        <v>0.16980000000000001</v>
      </c>
      <c r="AO57">
        <v>0.1114</v>
      </c>
      <c r="AP57">
        <v>0.15609999999999999</v>
      </c>
    </row>
    <row r="58" spans="3:42" x14ac:dyDescent="0.2">
      <c r="C58">
        <v>0.18840000000000001</v>
      </c>
      <c r="D58">
        <v>0.1724</v>
      </c>
      <c r="E58">
        <v>0.1736</v>
      </c>
      <c r="G58">
        <v>0.17710000000000001</v>
      </c>
      <c r="H58">
        <v>0.14749999999999999</v>
      </c>
      <c r="I58">
        <v>0.1313</v>
      </c>
      <c r="K58">
        <v>1.7</v>
      </c>
      <c r="L58">
        <v>0.1961</v>
      </c>
      <c r="M58">
        <v>0.2288</v>
      </c>
      <c r="N58">
        <v>0.30790000000000001</v>
      </c>
      <c r="Q58">
        <v>1.7</v>
      </c>
      <c r="R58">
        <v>0.22059999999999999</v>
      </c>
      <c r="V58">
        <v>1.7</v>
      </c>
      <c r="W58">
        <v>5.8000000000000003E-2</v>
      </c>
      <c r="X58">
        <v>7.9299999999999995E-2</v>
      </c>
      <c r="Y58">
        <v>0.18229999999999999</v>
      </c>
      <c r="AB58">
        <v>1.7</v>
      </c>
      <c r="AC58">
        <v>0.20269999999999999</v>
      </c>
      <c r="AD58">
        <v>0.17269999999999999</v>
      </c>
      <c r="AE58">
        <v>0.17510000000000001</v>
      </c>
      <c r="AG58">
        <v>1.7</v>
      </c>
      <c r="AH58">
        <v>0.15010000000000001</v>
      </c>
      <c r="AI58">
        <v>4.7600000000000003E-2</v>
      </c>
      <c r="AJ58">
        <v>0.1099</v>
      </c>
      <c r="AM58">
        <v>1.7</v>
      </c>
      <c r="AN58">
        <v>0.1714</v>
      </c>
      <c r="AO58">
        <v>0.11260000000000001</v>
      </c>
      <c r="AP58">
        <v>0.1575</v>
      </c>
    </row>
    <row r="59" spans="3:42" x14ac:dyDescent="0.2">
      <c r="C59">
        <v>0.1928</v>
      </c>
      <c r="D59">
        <v>0.17749999999999999</v>
      </c>
      <c r="E59">
        <v>0.17829999999999999</v>
      </c>
      <c r="G59">
        <v>0.1802</v>
      </c>
      <c r="H59">
        <v>0.15049999999999999</v>
      </c>
      <c r="I59">
        <v>0.13400000000000001</v>
      </c>
      <c r="K59">
        <v>1.8</v>
      </c>
      <c r="L59">
        <v>0.20130000000000001</v>
      </c>
      <c r="M59">
        <v>0.23350000000000001</v>
      </c>
      <c r="N59">
        <v>0.31130000000000002</v>
      </c>
      <c r="Q59">
        <v>1.8</v>
      </c>
      <c r="R59">
        <v>0.22209999999999999</v>
      </c>
      <c r="V59">
        <v>1.8</v>
      </c>
      <c r="W59">
        <v>6.1600000000000002E-2</v>
      </c>
      <c r="X59">
        <v>8.2000000000000003E-2</v>
      </c>
      <c r="Y59">
        <v>0.18459999999999999</v>
      </c>
      <c r="AB59">
        <v>1.8</v>
      </c>
      <c r="AC59">
        <v>0.2059</v>
      </c>
      <c r="AD59">
        <v>0.1757</v>
      </c>
      <c r="AE59">
        <v>0.1797</v>
      </c>
      <c r="AG59">
        <v>1.8</v>
      </c>
      <c r="AH59">
        <v>0.15210000000000001</v>
      </c>
      <c r="AI59">
        <v>5.0799999999999998E-2</v>
      </c>
      <c r="AJ59">
        <v>0.11360000000000001</v>
      </c>
      <c r="AM59">
        <v>1.8</v>
      </c>
      <c r="AN59">
        <v>0.17299999999999999</v>
      </c>
      <c r="AO59">
        <v>0.11550000000000001</v>
      </c>
      <c r="AP59">
        <v>0.1593</v>
      </c>
    </row>
    <row r="60" spans="3:42" x14ac:dyDescent="0.2">
      <c r="C60">
        <v>0.1968</v>
      </c>
      <c r="D60">
        <v>0.18210000000000001</v>
      </c>
      <c r="E60">
        <v>0.1825</v>
      </c>
      <c r="G60">
        <v>0.18279999999999999</v>
      </c>
      <c r="H60">
        <v>0.15310000000000001</v>
      </c>
      <c r="I60">
        <v>0.13650000000000001</v>
      </c>
      <c r="K60">
        <v>1.9</v>
      </c>
      <c r="L60">
        <v>0.20649999999999999</v>
      </c>
      <c r="M60">
        <v>0.2387</v>
      </c>
      <c r="N60">
        <v>0.3145</v>
      </c>
      <c r="Q60">
        <v>1.9</v>
      </c>
      <c r="R60">
        <v>0.2235</v>
      </c>
      <c r="V60">
        <v>1.9</v>
      </c>
      <c r="W60">
        <v>6.4000000000000001E-2</v>
      </c>
      <c r="X60">
        <v>8.48E-2</v>
      </c>
      <c r="Y60">
        <v>0.1875</v>
      </c>
      <c r="AB60">
        <v>1.9</v>
      </c>
      <c r="AC60">
        <v>0.20910000000000001</v>
      </c>
      <c r="AD60">
        <v>0.17860000000000001</v>
      </c>
      <c r="AE60">
        <v>0.18379999999999999</v>
      </c>
      <c r="AG60">
        <v>1.9</v>
      </c>
      <c r="AH60">
        <v>0.1542</v>
      </c>
      <c r="AI60">
        <v>5.3699999999999998E-2</v>
      </c>
      <c r="AJ60">
        <v>0.11840000000000001</v>
      </c>
      <c r="AM60">
        <v>1.9</v>
      </c>
      <c r="AN60">
        <v>0.17480000000000001</v>
      </c>
      <c r="AO60">
        <v>0.1154</v>
      </c>
      <c r="AP60">
        <v>0.1608</v>
      </c>
    </row>
    <row r="61" spans="3:42" x14ac:dyDescent="0.2">
      <c r="C61">
        <v>0.2014</v>
      </c>
      <c r="D61">
        <v>0.1867</v>
      </c>
      <c r="E61">
        <v>0.18690000000000001</v>
      </c>
      <c r="G61">
        <v>0.1862</v>
      </c>
      <c r="H61">
        <v>0.15620000000000001</v>
      </c>
      <c r="I61">
        <v>0.13850000000000001</v>
      </c>
      <c r="K61">
        <v>2</v>
      </c>
      <c r="L61">
        <v>0.21260000000000001</v>
      </c>
      <c r="M61">
        <v>0.24410000000000001</v>
      </c>
      <c r="N61">
        <v>0.318</v>
      </c>
      <c r="Q61">
        <v>2</v>
      </c>
      <c r="R61">
        <v>0.2253</v>
      </c>
      <c r="V61">
        <v>2</v>
      </c>
      <c r="W61">
        <v>6.7199999999999996E-2</v>
      </c>
      <c r="X61">
        <v>8.7099999999999997E-2</v>
      </c>
      <c r="Y61">
        <v>0.1905</v>
      </c>
      <c r="AB61">
        <v>2</v>
      </c>
      <c r="AC61">
        <v>0.21240000000000001</v>
      </c>
      <c r="AD61">
        <v>0.18160000000000001</v>
      </c>
      <c r="AE61">
        <v>0.18809999999999999</v>
      </c>
      <c r="AG61">
        <v>2</v>
      </c>
      <c r="AH61">
        <v>0.156</v>
      </c>
      <c r="AI61">
        <v>5.6099999999999997E-2</v>
      </c>
      <c r="AJ61">
        <v>0.121</v>
      </c>
      <c r="AM61">
        <v>2</v>
      </c>
      <c r="AN61">
        <v>0.17660000000000001</v>
      </c>
      <c r="AO61">
        <v>0.1164</v>
      </c>
      <c r="AP61">
        <v>0.16239999999999999</v>
      </c>
    </row>
    <row r="62" spans="3:42" x14ac:dyDescent="0.2">
      <c r="C62">
        <v>0.20549999999999999</v>
      </c>
      <c r="D62">
        <v>0.19139999999999999</v>
      </c>
      <c r="E62">
        <v>0.1908</v>
      </c>
      <c r="G62">
        <v>0.189</v>
      </c>
      <c r="H62">
        <v>0.15890000000000001</v>
      </c>
      <c r="I62">
        <v>0.14069999999999999</v>
      </c>
      <c r="K62">
        <v>2.1</v>
      </c>
      <c r="L62">
        <v>0.21870000000000001</v>
      </c>
      <c r="M62">
        <v>0.24979999999999999</v>
      </c>
      <c r="N62">
        <v>0.3211</v>
      </c>
      <c r="Q62">
        <v>2.1</v>
      </c>
      <c r="R62">
        <v>0.2268</v>
      </c>
      <c r="V62">
        <v>2.1</v>
      </c>
      <c r="W62">
        <v>7.1499999999999994E-2</v>
      </c>
      <c r="X62">
        <v>9.0200000000000002E-2</v>
      </c>
      <c r="Y62">
        <v>0.1933</v>
      </c>
      <c r="AB62">
        <v>2.1</v>
      </c>
      <c r="AC62">
        <v>0.21560000000000001</v>
      </c>
      <c r="AD62">
        <v>0.1847</v>
      </c>
      <c r="AE62">
        <v>0.1923</v>
      </c>
      <c r="AG62">
        <v>2.1</v>
      </c>
      <c r="AH62">
        <v>0.15840000000000001</v>
      </c>
      <c r="AI62">
        <v>5.91E-2</v>
      </c>
      <c r="AJ62">
        <v>0.1245</v>
      </c>
      <c r="AM62">
        <v>2.1</v>
      </c>
      <c r="AN62">
        <v>0.1782</v>
      </c>
      <c r="AO62">
        <v>0.1176</v>
      </c>
      <c r="AP62">
        <v>0.1638</v>
      </c>
    </row>
    <row r="63" spans="3:42" x14ac:dyDescent="0.2">
      <c r="C63">
        <v>0.2099</v>
      </c>
      <c r="D63">
        <v>0.19700000000000001</v>
      </c>
      <c r="E63">
        <v>0.1953</v>
      </c>
      <c r="G63">
        <v>0.1918</v>
      </c>
      <c r="H63">
        <v>0.16189999999999999</v>
      </c>
      <c r="I63">
        <v>0.14280000000000001</v>
      </c>
      <c r="K63">
        <v>2.2000000000000002</v>
      </c>
      <c r="L63">
        <v>0.22459999999999999</v>
      </c>
      <c r="M63">
        <v>0.2555</v>
      </c>
      <c r="N63">
        <v>0.32450000000000001</v>
      </c>
      <c r="Q63">
        <v>2.2000000000000002</v>
      </c>
      <c r="R63">
        <v>0.2281</v>
      </c>
      <c r="V63">
        <v>2.2000000000000002</v>
      </c>
      <c r="W63">
        <v>7.3899999999999993E-2</v>
      </c>
      <c r="X63">
        <v>9.3200000000000005E-2</v>
      </c>
      <c r="Y63">
        <v>0.19570000000000001</v>
      </c>
      <c r="AB63">
        <v>2.2000000000000002</v>
      </c>
      <c r="AC63">
        <v>0.21890000000000001</v>
      </c>
      <c r="AD63">
        <v>0.1875</v>
      </c>
      <c r="AE63">
        <v>0.19670000000000001</v>
      </c>
      <c r="AG63">
        <v>2.2000000000000002</v>
      </c>
      <c r="AH63">
        <v>0.16039999999999999</v>
      </c>
      <c r="AI63">
        <v>6.2300000000000001E-2</v>
      </c>
      <c r="AJ63">
        <v>0.128</v>
      </c>
      <c r="AM63">
        <v>2.2000000000000002</v>
      </c>
      <c r="AN63">
        <v>0.18</v>
      </c>
      <c r="AO63">
        <v>0.1188</v>
      </c>
      <c r="AP63">
        <v>0.1651</v>
      </c>
    </row>
    <row r="64" spans="3:42" x14ac:dyDescent="0.2">
      <c r="C64">
        <v>0.21410000000000001</v>
      </c>
      <c r="D64">
        <v>0.20080000000000001</v>
      </c>
      <c r="E64">
        <v>0.19950000000000001</v>
      </c>
      <c r="G64">
        <v>0.1951</v>
      </c>
      <c r="H64">
        <v>0.1648</v>
      </c>
      <c r="I64">
        <v>0.14530000000000001</v>
      </c>
      <c r="K64">
        <v>2.2999999999999998</v>
      </c>
      <c r="L64">
        <v>0.23050000000000001</v>
      </c>
      <c r="M64">
        <v>0.26090000000000002</v>
      </c>
      <c r="N64">
        <v>0.3276</v>
      </c>
      <c r="Q64">
        <v>2.2999999999999998</v>
      </c>
      <c r="R64">
        <v>0.2291</v>
      </c>
      <c r="V64">
        <v>2.2999999999999998</v>
      </c>
      <c r="W64">
        <v>7.8600000000000003E-2</v>
      </c>
      <c r="X64">
        <v>9.5799999999999996E-2</v>
      </c>
      <c r="Y64">
        <v>0.19819999999999999</v>
      </c>
      <c r="AB64">
        <v>2.2999999999999998</v>
      </c>
      <c r="AC64">
        <v>0.2225</v>
      </c>
      <c r="AD64">
        <v>0.1903</v>
      </c>
      <c r="AE64">
        <v>0.2011</v>
      </c>
      <c r="AG64">
        <v>2.2999999999999998</v>
      </c>
      <c r="AH64">
        <v>0.16270000000000001</v>
      </c>
      <c r="AI64">
        <v>6.5100000000000005E-2</v>
      </c>
      <c r="AJ64">
        <v>0.13159999999999999</v>
      </c>
      <c r="AM64">
        <v>2.2999999999999998</v>
      </c>
      <c r="AN64">
        <v>0.18160000000000001</v>
      </c>
      <c r="AO64">
        <v>0.1201</v>
      </c>
      <c r="AP64">
        <v>0.16639999999999999</v>
      </c>
    </row>
    <row r="65" spans="3:42" x14ac:dyDescent="0.2">
      <c r="C65">
        <v>0.21829999999999999</v>
      </c>
      <c r="D65">
        <v>0.2051</v>
      </c>
      <c r="E65">
        <v>0.20369999999999999</v>
      </c>
      <c r="G65">
        <v>0.1981</v>
      </c>
      <c r="H65">
        <v>0.16789999999999999</v>
      </c>
      <c r="I65">
        <v>0.1477</v>
      </c>
      <c r="K65">
        <v>2.4</v>
      </c>
      <c r="L65">
        <v>0.2361</v>
      </c>
      <c r="M65">
        <v>0.26629999999999998</v>
      </c>
      <c r="N65">
        <v>0.33050000000000002</v>
      </c>
      <c r="Q65">
        <v>2.4</v>
      </c>
      <c r="R65">
        <v>0.23050000000000001</v>
      </c>
      <c r="V65">
        <v>2.4</v>
      </c>
      <c r="W65">
        <v>8.14E-2</v>
      </c>
      <c r="X65">
        <v>9.8699999999999996E-2</v>
      </c>
      <c r="Y65">
        <v>0.2006</v>
      </c>
      <c r="AB65">
        <v>2.4</v>
      </c>
      <c r="AC65">
        <v>0.22520000000000001</v>
      </c>
      <c r="AD65">
        <v>0.19350000000000001</v>
      </c>
      <c r="AE65">
        <v>0.20499999999999999</v>
      </c>
      <c r="AG65">
        <v>2.4</v>
      </c>
      <c r="AH65">
        <v>0.16470000000000001</v>
      </c>
      <c r="AI65">
        <v>6.8000000000000005E-2</v>
      </c>
      <c r="AJ65">
        <v>0.1353</v>
      </c>
      <c r="AM65">
        <v>2.4</v>
      </c>
      <c r="AN65">
        <v>0.1837</v>
      </c>
      <c r="AO65">
        <v>0.1215</v>
      </c>
      <c r="AP65">
        <v>0.16819999999999999</v>
      </c>
    </row>
    <row r="66" spans="3:42" x14ac:dyDescent="0.2">
      <c r="C66">
        <v>0.22239999999999999</v>
      </c>
      <c r="D66">
        <v>0.21010000000000001</v>
      </c>
      <c r="E66">
        <v>0.20899999999999999</v>
      </c>
      <c r="G66">
        <v>0.20069999999999999</v>
      </c>
      <c r="H66">
        <v>0.17080000000000001</v>
      </c>
      <c r="I66">
        <v>0.1497</v>
      </c>
      <c r="K66">
        <v>2.5</v>
      </c>
      <c r="L66">
        <v>0.2422</v>
      </c>
      <c r="M66">
        <v>0.27200000000000002</v>
      </c>
      <c r="N66">
        <v>0.33339999999999997</v>
      </c>
      <c r="Q66">
        <v>2.5</v>
      </c>
      <c r="R66">
        <v>0.23089999999999999</v>
      </c>
      <c r="V66">
        <v>2.5</v>
      </c>
      <c r="W66">
        <v>8.43E-2</v>
      </c>
      <c r="X66">
        <v>0.1013</v>
      </c>
      <c r="Y66">
        <v>0.20349999999999999</v>
      </c>
      <c r="AB66">
        <v>2.5</v>
      </c>
      <c r="AC66">
        <v>0.2293</v>
      </c>
      <c r="AD66">
        <v>0.1971</v>
      </c>
      <c r="AE66">
        <v>0.2094</v>
      </c>
      <c r="AG66">
        <v>2.5</v>
      </c>
      <c r="AH66">
        <v>0.1666</v>
      </c>
      <c r="AI66">
        <v>7.0599999999999996E-2</v>
      </c>
      <c r="AJ66">
        <v>0.13869999999999999</v>
      </c>
      <c r="AM66">
        <v>2.5</v>
      </c>
      <c r="AN66">
        <v>0.1852</v>
      </c>
      <c r="AO66">
        <v>0.12330000000000001</v>
      </c>
      <c r="AP66">
        <v>0.1699</v>
      </c>
    </row>
    <row r="67" spans="3:42" x14ac:dyDescent="0.2">
      <c r="C67">
        <v>0.2263</v>
      </c>
      <c r="D67">
        <v>0.2145</v>
      </c>
      <c r="E67">
        <v>0.21260000000000001</v>
      </c>
      <c r="G67">
        <v>0.2039</v>
      </c>
      <c r="H67">
        <v>0.1736</v>
      </c>
      <c r="I67">
        <v>0.1522</v>
      </c>
      <c r="K67">
        <v>2.6</v>
      </c>
      <c r="L67">
        <v>0.24859999999999999</v>
      </c>
      <c r="M67">
        <v>0.27810000000000001</v>
      </c>
      <c r="N67">
        <v>0.33650000000000002</v>
      </c>
      <c r="Q67">
        <v>2.6</v>
      </c>
      <c r="R67">
        <v>0.2326</v>
      </c>
      <c r="V67">
        <v>2.6</v>
      </c>
      <c r="W67">
        <v>8.7099999999999997E-2</v>
      </c>
      <c r="X67">
        <v>0.1037</v>
      </c>
      <c r="Y67">
        <v>0.20569999999999999</v>
      </c>
      <c r="AB67">
        <v>2.6</v>
      </c>
      <c r="AC67">
        <v>0.23269999999999999</v>
      </c>
      <c r="AD67">
        <v>0.19989999999999999</v>
      </c>
      <c r="AE67">
        <v>0.21329999999999999</v>
      </c>
      <c r="AG67">
        <v>2.6</v>
      </c>
      <c r="AH67">
        <v>0.16880000000000001</v>
      </c>
      <c r="AI67">
        <v>7.3400000000000007E-2</v>
      </c>
      <c r="AJ67">
        <v>0.14299999999999999</v>
      </c>
      <c r="AM67">
        <v>2.6</v>
      </c>
      <c r="AN67">
        <v>0.1867</v>
      </c>
      <c r="AO67">
        <v>0.1242</v>
      </c>
      <c r="AP67">
        <v>0.17069999999999999</v>
      </c>
    </row>
    <row r="68" spans="3:42" x14ac:dyDescent="0.2">
      <c r="C68">
        <v>0.23080000000000001</v>
      </c>
      <c r="D68">
        <v>0.21870000000000001</v>
      </c>
      <c r="E68">
        <v>0.21690000000000001</v>
      </c>
      <c r="G68">
        <v>0.20669999999999999</v>
      </c>
      <c r="H68">
        <v>0.17649999999999999</v>
      </c>
      <c r="I68">
        <v>0.1547</v>
      </c>
      <c r="K68">
        <v>2.7</v>
      </c>
      <c r="L68">
        <v>0.25490000000000002</v>
      </c>
      <c r="M68">
        <v>0.28320000000000001</v>
      </c>
      <c r="N68">
        <v>0.33989999999999998</v>
      </c>
      <c r="Q68">
        <v>2.7</v>
      </c>
      <c r="R68">
        <v>0.23369999999999999</v>
      </c>
      <c r="V68">
        <v>2.7</v>
      </c>
      <c r="W68">
        <v>9.0200000000000002E-2</v>
      </c>
      <c r="X68">
        <v>0.10639999999999999</v>
      </c>
      <c r="Y68">
        <v>0.2087</v>
      </c>
      <c r="AB68">
        <v>2.7</v>
      </c>
      <c r="AC68">
        <v>0.23599999999999999</v>
      </c>
      <c r="AD68">
        <v>0.2029</v>
      </c>
      <c r="AE68">
        <v>0.21740000000000001</v>
      </c>
      <c r="AG68">
        <v>2.7</v>
      </c>
      <c r="AH68">
        <v>0.17069999999999999</v>
      </c>
      <c r="AI68">
        <v>7.6300000000000007E-2</v>
      </c>
      <c r="AJ68">
        <v>0.14630000000000001</v>
      </c>
      <c r="AM68">
        <v>2.7</v>
      </c>
      <c r="AN68">
        <v>0.18809999999999999</v>
      </c>
      <c r="AO68">
        <v>0.126</v>
      </c>
      <c r="AP68">
        <v>0.17280000000000001</v>
      </c>
    </row>
    <row r="69" spans="3:42" x14ac:dyDescent="0.2">
      <c r="C69">
        <v>0.2351</v>
      </c>
      <c r="D69">
        <v>0.2233</v>
      </c>
      <c r="E69">
        <v>0.2208</v>
      </c>
      <c r="G69">
        <v>0.20949999999999999</v>
      </c>
      <c r="H69">
        <v>0.17960000000000001</v>
      </c>
      <c r="I69">
        <v>0.15709999999999999</v>
      </c>
      <c r="K69">
        <v>2.8</v>
      </c>
      <c r="L69">
        <v>0.26140000000000002</v>
      </c>
      <c r="M69">
        <v>0.28949999999999998</v>
      </c>
      <c r="N69">
        <v>0.3427</v>
      </c>
      <c r="Q69">
        <v>2.8</v>
      </c>
      <c r="R69">
        <v>0.23549999999999999</v>
      </c>
      <c r="V69">
        <v>2.8</v>
      </c>
      <c r="W69">
        <v>9.4E-2</v>
      </c>
      <c r="X69">
        <v>0.10879999999999999</v>
      </c>
      <c r="Y69">
        <v>0.21129999999999999</v>
      </c>
      <c r="AB69">
        <v>2.8</v>
      </c>
      <c r="AC69">
        <v>0.23949999999999999</v>
      </c>
      <c r="AD69">
        <v>0.20610000000000001</v>
      </c>
      <c r="AE69">
        <v>0.22189999999999999</v>
      </c>
      <c r="AG69">
        <v>2.8</v>
      </c>
      <c r="AH69">
        <v>0.17299999999999999</v>
      </c>
      <c r="AI69">
        <v>7.9200000000000007E-2</v>
      </c>
      <c r="AJ69">
        <v>0.1497</v>
      </c>
      <c r="AM69">
        <v>2.8</v>
      </c>
      <c r="AN69">
        <v>0.19009999999999999</v>
      </c>
      <c r="AO69">
        <v>0.1278</v>
      </c>
      <c r="AP69">
        <v>0.1739</v>
      </c>
    </row>
    <row r="70" spans="3:42" x14ac:dyDescent="0.2">
      <c r="C70">
        <v>0.23899999999999999</v>
      </c>
      <c r="D70">
        <v>0.22789999999999999</v>
      </c>
      <c r="E70">
        <v>0.22470000000000001</v>
      </c>
      <c r="G70">
        <v>0.21240000000000001</v>
      </c>
      <c r="H70">
        <v>0.1827</v>
      </c>
      <c r="I70">
        <v>0.1593</v>
      </c>
      <c r="K70">
        <v>2.9</v>
      </c>
      <c r="L70">
        <v>0.26790000000000003</v>
      </c>
      <c r="M70">
        <v>0.29570000000000002</v>
      </c>
      <c r="N70">
        <v>0.34620000000000001</v>
      </c>
      <c r="Q70">
        <v>2.9</v>
      </c>
      <c r="R70">
        <v>0.23669999999999999</v>
      </c>
      <c r="V70">
        <v>2.9</v>
      </c>
      <c r="W70">
        <v>9.69E-2</v>
      </c>
      <c r="X70">
        <v>0.112</v>
      </c>
      <c r="Y70">
        <v>0.2142</v>
      </c>
      <c r="AB70">
        <v>2.9</v>
      </c>
      <c r="AC70">
        <v>0.2432</v>
      </c>
      <c r="AD70">
        <v>0.2094</v>
      </c>
      <c r="AE70">
        <v>0.22639999999999999</v>
      </c>
      <c r="AG70">
        <v>2.9</v>
      </c>
      <c r="AH70">
        <v>0.17449999999999999</v>
      </c>
      <c r="AI70">
        <v>8.2000000000000003E-2</v>
      </c>
      <c r="AJ70">
        <v>0.15340000000000001</v>
      </c>
      <c r="AM70">
        <v>2.9</v>
      </c>
      <c r="AN70">
        <v>0.19189999999999999</v>
      </c>
      <c r="AO70">
        <v>0.12889999999999999</v>
      </c>
      <c r="AP70">
        <v>0.17530000000000001</v>
      </c>
    </row>
    <row r="71" spans="3:42" x14ac:dyDescent="0.2">
      <c r="C71">
        <v>0.24310000000000001</v>
      </c>
      <c r="D71">
        <v>0.2326</v>
      </c>
      <c r="E71">
        <v>0.2288</v>
      </c>
      <c r="G71">
        <v>0.216</v>
      </c>
      <c r="H71">
        <v>0.18609999999999999</v>
      </c>
      <c r="I71">
        <v>0.1618</v>
      </c>
      <c r="K71">
        <v>3</v>
      </c>
      <c r="L71">
        <v>0.27450000000000002</v>
      </c>
      <c r="M71">
        <v>0.3019</v>
      </c>
      <c r="N71">
        <v>0.34920000000000001</v>
      </c>
      <c r="Q71">
        <v>3</v>
      </c>
      <c r="R71">
        <v>0.23780000000000001</v>
      </c>
      <c r="V71">
        <v>3</v>
      </c>
      <c r="W71">
        <v>0.1002</v>
      </c>
      <c r="X71">
        <v>0.1148</v>
      </c>
      <c r="Y71">
        <v>0.21679999999999999</v>
      </c>
      <c r="AB71">
        <v>3</v>
      </c>
      <c r="AC71">
        <v>0.24629999999999999</v>
      </c>
      <c r="AD71">
        <v>0.21260000000000001</v>
      </c>
      <c r="AE71">
        <v>0.23039999999999999</v>
      </c>
      <c r="AG71">
        <v>3</v>
      </c>
      <c r="AH71">
        <v>0.1772</v>
      </c>
      <c r="AI71">
        <v>8.4900000000000003E-2</v>
      </c>
      <c r="AJ71">
        <v>0.1573</v>
      </c>
      <c r="AM71">
        <v>3</v>
      </c>
      <c r="AN71">
        <v>0.19320000000000001</v>
      </c>
      <c r="AO71">
        <v>0.12959999999999999</v>
      </c>
      <c r="AP71">
        <v>0.1769</v>
      </c>
    </row>
    <row r="72" spans="3:42" x14ac:dyDescent="0.2">
      <c r="C72">
        <v>0.2472</v>
      </c>
      <c r="D72" t="s">
        <v>0</v>
      </c>
      <c r="E72">
        <v>0.23300000000000001</v>
      </c>
      <c r="G72">
        <v>0.2185</v>
      </c>
      <c r="H72">
        <v>0.18820000000000001</v>
      </c>
      <c r="I72" t="s">
        <v>0</v>
      </c>
    </row>
    <row r="73" spans="3:42" x14ac:dyDescent="0.2">
      <c r="C73">
        <v>0.25159999999999999</v>
      </c>
      <c r="D73" t="s">
        <v>0</v>
      </c>
      <c r="E73" t="s">
        <v>0</v>
      </c>
      <c r="G73" t="s">
        <v>0</v>
      </c>
      <c r="H73" t="s">
        <v>0</v>
      </c>
      <c r="I73" t="s">
        <v>0</v>
      </c>
    </row>
  </sheetData>
  <mergeCells count="15">
    <mergeCell ref="Q3:T3"/>
    <mergeCell ref="K40:N40"/>
    <mergeCell ref="Q40:R40"/>
    <mergeCell ref="C3:E3"/>
    <mergeCell ref="G3:I3"/>
    <mergeCell ref="C40:E40"/>
    <mergeCell ref="G40:I40"/>
    <mergeCell ref="K3:O3"/>
    <mergeCell ref="V3:Y3"/>
    <mergeCell ref="AA3:AD3"/>
    <mergeCell ref="AF3:AI3"/>
    <mergeCell ref="AK3:AN3"/>
    <mergeCell ref="V40:Y40"/>
    <mergeCell ref="AG40:AJ40"/>
    <mergeCell ref="AM40:AP40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topLeftCell="A4" workbookViewId="0">
      <selection activeCell="P24" sqref="P24:Q29"/>
    </sheetView>
  </sheetViews>
  <sheetFormatPr defaultRowHeight="12.75" x14ac:dyDescent="0.2"/>
  <cols>
    <col min="9" max="9" width="13.140625" bestFit="1" customWidth="1"/>
    <col min="16" max="16" width="15.85546875" bestFit="1" customWidth="1"/>
    <col min="17" max="17" width="11.85546875" bestFit="1" customWidth="1"/>
  </cols>
  <sheetData>
    <row r="1" spans="2:18" ht="15" x14ac:dyDescent="0.25">
      <c r="B1" s="4" t="s">
        <v>22</v>
      </c>
    </row>
    <row r="2" spans="2:18" x14ac:dyDescent="0.2">
      <c r="B2" s="5" t="s">
        <v>32</v>
      </c>
    </row>
    <row r="3" spans="2:18" x14ac:dyDescent="0.2">
      <c r="B3" s="5" t="s">
        <v>30</v>
      </c>
      <c r="C3" s="6"/>
      <c r="D3" s="6"/>
    </row>
    <row r="4" spans="2:18" x14ac:dyDescent="0.2">
      <c r="B4" s="7"/>
      <c r="C4" s="6"/>
      <c r="D4" s="6"/>
    </row>
    <row r="5" spans="2:18" x14ac:dyDescent="0.2">
      <c r="B5" s="7"/>
      <c r="C5" s="6"/>
      <c r="D5" s="6"/>
    </row>
    <row r="6" spans="2:18" ht="15" x14ac:dyDescent="0.25">
      <c r="C6" s="37" t="s">
        <v>15</v>
      </c>
      <c r="D6" s="37"/>
      <c r="E6" s="37" t="s">
        <v>14</v>
      </c>
      <c r="F6" s="37"/>
      <c r="I6" s="8" t="s">
        <v>18</v>
      </c>
      <c r="J6" s="9" t="s">
        <v>2</v>
      </c>
      <c r="K6" s="9" t="s">
        <v>3</v>
      </c>
    </row>
    <row r="7" spans="2:18" ht="15" x14ac:dyDescent="0.25">
      <c r="C7" s="2" t="s">
        <v>16</v>
      </c>
      <c r="D7" s="2" t="s">
        <v>5</v>
      </c>
      <c r="E7" s="21" t="s">
        <v>16</v>
      </c>
      <c r="F7" s="21" t="s">
        <v>5</v>
      </c>
      <c r="I7" s="10">
        <f>(0.022+0.023+0.018)/3</f>
        <v>2.1000000000000001E-2</v>
      </c>
      <c r="J7" s="11">
        <f>(I7*0.12641*2.5)/0.05</f>
        <v>0.1327305</v>
      </c>
      <c r="K7" s="12">
        <f>(J7*75)/15</f>
        <v>0.66365249999999998</v>
      </c>
    </row>
    <row r="8" spans="2:18" x14ac:dyDescent="0.2">
      <c r="C8" s="13">
        <v>62.18</v>
      </c>
      <c r="D8" s="2">
        <v>61.2</v>
      </c>
      <c r="E8">
        <v>5.74</v>
      </c>
      <c r="F8">
        <v>5.75</v>
      </c>
    </row>
    <row r="9" spans="2:18" x14ac:dyDescent="0.2">
      <c r="C9" s="6"/>
      <c r="D9" s="6"/>
      <c r="E9" s="36"/>
      <c r="F9" s="36"/>
      <c r="P9" s="33" t="s">
        <v>21</v>
      </c>
      <c r="Q9" s="29"/>
    </row>
    <row r="10" spans="2:18" x14ac:dyDescent="0.2">
      <c r="B10" s="38" t="s">
        <v>19</v>
      </c>
      <c r="C10" s="38"/>
      <c r="D10" s="38"/>
      <c r="E10" s="38"/>
      <c r="P10" s="30">
        <f>(0.66+0.59)/2</f>
        <v>0.625</v>
      </c>
      <c r="Q10" s="30">
        <f>STDEV(K7,K47)</f>
        <v>5.2141464789045119E-2</v>
      </c>
    </row>
    <row r="11" spans="2:18" x14ac:dyDescent="0.2">
      <c r="B11" s="14" t="s">
        <v>17</v>
      </c>
      <c r="C11" s="14" t="s">
        <v>6</v>
      </c>
      <c r="D11" s="14" t="s">
        <v>7</v>
      </c>
      <c r="E11" s="14" t="s">
        <v>8</v>
      </c>
      <c r="Q11" s="31"/>
      <c r="R11" s="31"/>
    </row>
    <row r="12" spans="2:18" x14ac:dyDescent="0.2">
      <c r="B12" s="14">
        <v>0</v>
      </c>
      <c r="Q12" s="32"/>
      <c r="R12" s="32"/>
    </row>
    <row r="13" spans="2:18" x14ac:dyDescent="0.2">
      <c r="B13" s="14">
        <v>0.1</v>
      </c>
      <c r="Q13" s="32"/>
      <c r="R13" s="32"/>
    </row>
    <row r="14" spans="2:18" x14ac:dyDescent="0.2">
      <c r="B14" s="14">
        <v>0.2</v>
      </c>
    </row>
    <row r="15" spans="2:18" x14ac:dyDescent="0.2">
      <c r="B15" s="14">
        <v>0.3</v>
      </c>
    </row>
    <row r="16" spans="2:18" x14ac:dyDescent="0.2">
      <c r="B16" s="14">
        <v>0.4</v>
      </c>
      <c r="Q16" s="7" t="s">
        <v>27</v>
      </c>
    </row>
    <row r="17" spans="2:17" x14ac:dyDescent="0.2">
      <c r="B17" s="14">
        <v>0.5</v>
      </c>
      <c r="C17">
        <v>0.1072</v>
      </c>
      <c r="D17">
        <v>8.5900000000000004E-2</v>
      </c>
      <c r="E17">
        <v>0.1012</v>
      </c>
      <c r="P17" s="7" t="s">
        <v>28</v>
      </c>
      <c r="Q17">
        <f>AVERAGE(D8,D48)</f>
        <v>60.870000000000005</v>
      </c>
    </row>
    <row r="18" spans="2:17" x14ac:dyDescent="0.2">
      <c r="B18" s="14">
        <v>0.6</v>
      </c>
      <c r="C18">
        <v>0.10920000000000001</v>
      </c>
      <c r="D18">
        <v>8.9599999999999999E-2</v>
      </c>
      <c r="E18">
        <v>0.1046</v>
      </c>
      <c r="P18" s="7" t="s">
        <v>29</v>
      </c>
      <c r="Q18" s="16">
        <f>STDEV(D8,D48)</f>
        <v>0.46669047558312399</v>
      </c>
    </row>
    <row r="19" spans="2:17" x14ac:dyDescent="0.2">
      <c r="B19" s="14">
        <v>0.7</v>
      </c>
      <c r="C19">
        <v>0.10929999999999999</v>
      </c>
      <c r="D19">
        <v>9.3299999999999994E-2</v>
      </c>
      <c r="E19">
        <v>0.1091</v>
      </c>
    </row>
    <row r="20" spans="2:17" x14ac:dyDescent="0.2">
      <c r="B20" s="14">
        <v>0.8</v>
      </c>
      <c r="C20">
        <v>0.1135</v>
      </c>
      <c r="D20">
        <v>9.5699999999999993E-2</v>
      </c>
      <c r="E20">
        <v>0.1119</v>
      </c>
      <c r="P20" t="s">
        <v>14</v>
      </c>
      <c r="Q20">
        <f>AVERAGE(F8,F48)</f>
        <v>5.75</v>
      </c>
    </row>
    <row r="21" spans="2:17" x14ac:dyDescent="0.2">
      <c r="B21" s="14">
        <v>0.9</v>
      </c>
      <c r="C21">
        <v>0.1149</v>
      </c>
      <c r="D21">
        <v>9.7000000000000003E-2</v>
      </c>
      <c r="E21">
        <v>0.111</v>
      </c>
      <c r="P21" s="7" t="s">
        <v>29</v>
      </c>
      <c r="Q21" s="24">
        <f>STDEV(F8,F48)</f>
        <v>0</v>
      </c>
    </row>
    <row r="22" spans="2:17" x14ac:dyDescent="0.2">
      <c r="B22" s="14">
        <v>1</v>
      </c>
      <c r="C22">
        <v>0.1172</v>
      </c>
      <c r="D22">
        <v>9.9400000000000002E-2</v>
      </c>
      <c r="E22">
        <v>0.1129</v>
      </c>
    </row>
    <row r="23" spans="2:17" x14ac:dyDescent="0.2">
      <c r="B23" s="14">
        <v>1.1000000000000001</v>
      </c>
      <c r="C23">
        <v>0.1191</v>
      </c>
      <c r="D23">
        <v>0.1018</v>
      </c>
      <c r="E23">
        <v>0.11550000000000001</v>
      </c>
    </row>
    <row r="24" spans="2:17" x14ac:dyDescent="0.2">
      <c r="B24" s="14">
        <v>1.2</v>
      </c>
      <c r="C24">
        <v>0.12239999999999999</v>
      </c>
      <c r="D24">
        <v>0.1043</v>
      </c>
      <c r="E24">
        <v>0.1173</v>
      </c>
      <c r="Q24" s="7" t="s">
        <v>37</v>
      </c>
    </row>
    <row r="25" spans="2:17" x14ac:dyDescent="0.2">
      <c r="B25" s="14">
        <v>1.3</v>
      </c>
      <c r="C25">
        <v>0.12230000000000001</v>
      </c>
      <c r="D25">
        <v>0.1069</v>
      </c>
      <c r="E25">
        <v>0.11990000000000001</v>
      </c>
      <c r="P25" s="7" t="s">
        <v>28</v>
      </c>
      <c r="Q25" s="16">
        <f>AVERAGE(C8,C48)</f>
        <v>62.924999999999997</v>
      </c>
    </row>
    <row r="26" spans="2:17" x14ac:dyDescent="0.2">
      <c r="B26" s="14">
        <v>1.4</v>
      </c>
      <c r="C26">
        <v>0.12379999999999999</v>
      </c>
      <c r="D26">
        <v>0.10920000000000001</v>
      </c>
      <c r="E26">
        <v>0.1225</v>
      </c>
      <c r="P26" s="7" t="s">
        <v>29</v>
      </c>
      <c r="Q26" s="16">
        <f>STDEV(C8,C48)</f>
        <v>1.0535891039679572</v>
      </c>
    </row>
    <row r="27" spans="2:17" x14ac:dyDescent="0.2">
      <c r="B27" s="14">
        <v>1.5</v>
      </c>
      <c r="C27">
        <v>0.12470000000000001</v>
      </c>
      <c r="D27">
        <v>0.1113</v>
      </c>
      <c r="E27">
        <v>0.12509999999999999</v>
      </c>
    </row>
    <row r="28" spans="2:17" x14ac:dyDescent="0.2">
      <c r="B28" s="14">
        <v>1.6</v>
      </c>
      <c r="C28">
        <v>0.12590000000000001</v>
      </c>
      <c r="D28">
        <v>0.1137</v>
      </c>
      <c r="E28">
        <v>0.12690000000000001</v>
      </c>
      <c r="P28" t="s">
        <v>14</v>
      </c>
      <c r="Q28">
        <f>MEDIAN(E8,E48)</f>
        <v>5.7350000000000003</v>
      </c>
    </row>
    <row r="29" spans="2:17" x14ac:dyDescent="0.2">
      <c r="B29" s="14">
        <v>1.7</v>
      </c>
      <c r="C29">
        <v>0.12759999999999999</v>
      </c>
      <c r="D29">
        <v>0.11650000000000001</v>
      </c>
      <c r="E29">
        <v>0.12939999999999999</v>
      </c>
      <c r="P29" s="7" t="s">
        <v>29</v>
      </c>
      <c r="Q29">
        <f>AVEDEV(E8,E48)</f>
        <v>4.9999999999998934E-3</v>
      </c>
    </row>
    <row r="30" spans="2:17" x14ac:dyDescent="0.2">
      <c r="B30" s="14">
        <v>1.8</v>
      </c>
      <c r="C30">
        <v>0.12870000000000001</v>
      </c>
      <c r="D30">
        <v>0.11849999999999999</v>
      </c>
      <c r="E30">
        <v>0.13170000000000001</v>
      </c>
    </row>
    <row r="31" spans="2:17" x14ac:dyDescent="0.2">
      <c r="B31" s="14">
        <v>1.9</v>
      </c>
      <c r="C31">
        <v>0.13159999999999999</v>
      </c>
      <c r="D31">
        <v>0.1211</v>
      </c>
      <c r="E31">
        <v>0.13370000000000001</v>
      </c>
    </row>
    <row r="32" spans="2:17" x14ac:dyDescent="0.2">
      <c r="B32" s="14">
        <v>2</v>
      </c>
      <c r="C32">
        <v>0.13289999999999999</v>
      </c>
      <c r="D32">
        <v>0.1234</v>
      </c>
      <c r="E32">
        <v>0.1368</v>
      </c>
    </row>
    <row r="33" spans="2:11" x14ac:dyDescent="0.2">
      <c r="B33" s="14">
        <v>2.1</v>
      </c>
      <c r="C33">
        <v>0.13539999999999999</v>
      </c>
      <c r="D33">
        <v>0.12609999999999999</v>
      </c>
      <c r="E33">
        <v>0.13869999999999999</v>
      </c>
    </row>
    <row r="34" spans="2:11" x14ac:dyDescent="0.2">
      <c r="B34" s="14">
        <v>2.2000000000000002</v>
      </c>
      <c r="C34">
        <v>0.13739999999999999</v>
      </c>
      <c r="D34">
        <v>0.1285</v>
      </c>
      <c r="E34">
        <v>0.1414</v>
      </c>
    </row>
    <row r="35" spans="2:11" x14ac:dyDescent="0.2">
      <c r="B35" s="14">
        <v>2.2999999999999998</v>
      </c>
      <c r="C35">
        <v>0.1389</v>
      </c>
      <c r="D35">
        <v>0.1305</v>
      </c>
      <c r="E35">
        <v>0.14330000000000001</v>
      </c>
    </row>
    <row r="36" spans="2:11" x14ac:dyDescent="0.2">
      <c r="B36" s="14">
        <v>2.4</v>
      </c>
      <c r="C36">
        <v>0.1411</v>
      </c>
      <c r="D36">
        <v>0.13250000000000001</v>
      </c>
      <c r="E36">
        <v>0.14549999999999999</v>
      </c>
    </row>
    <row r="37" spans="2:11" x14ac:dyDescent="0.2">
      <c r="B37" s="14">
        <v>2.5</v>
      </c>
      <c r="C37">
        <v>0.14349999999999999</v>
      </c>
      <c r="D37">
        <v>0.13469999999999999</v>
      </c>
      <c r="E37">
        <v>0.14779999999999999</v>
      </c>
    </row>
    <row r="38" spans="2:11" x14ac:dyDescent="0.2">
      <c r="B38" s="14">
        <v>2.6</v>
      </c>
      <c r="C38">
        <v>0.1462</v>
      </c>
      <c r="D38">
        <v>0.13669999999999999</v>
      </c>
      <c r="E38">
        <v>0.15010000000000001</v>
      </c>
    </row>
    <row r="39" spans="2:11" x14ac:dyDescent="0.2">
      <c r="B39" s="14">
        <v>2.7</v>
      </c>
      <c r="C39">
        <v>0.14810000000000001</v>
      </c>
      <c r="D39">
        <v>0.13880000000000001</v>
      </c>
      <c r="E39">
        <v>0.15179999999999999</v>
      </c>
    </row>
    <row r="40" spans="2:11" x14ac:dyDescent="0.2">
      <c r="B40" s="14">
        <v>2.8</v>
      </c>
      <c r="C40">
        <v>0.15</v>
      </c>
      <c r="D40">
        <v>0.1409</v>
      </c>
      <c r="E40">
        <v>0.1545</v>
      </c>
    </row>
    <row r="41" spans="2:11" x14ac:dyDescent="0.2">
      <c r="B41" s="14">
        <v>2.9</v>
      </c>
      <c r="C41">
        <v>0.15179999999999999</v>
      </c>
      <c r="D41">
        <v>0.1426</v>
      </c>
      <c r="E41">
        <v>0.15620000000000001</v>
      </c>
    </row>
    <row r="42" spans="2:11" x14ac:dyDescent="0.2">
      <c r="B42" s="14">
        <v>3</v>
      </c>
      <c r="C42">
        <v>0.15379999999999999</v>
      </c>
      <c r="D42">
        <v>0.1452</v>
      </c>
      <c r="E42">
        <v>0.1575</v>
      </c>
    </row>
    <row r="43" spans="2:11" x14ac:dyDescent="0.2">
      <c r="C43" t="s">
        <v>0</v>
      </c>
      <c r="D43" t="s">
        <v>0</v>
      </c>
    </row>
    <row r="45" spans="2:11" x14ac:dyDescent="0.2">
      <c r="B45" s="38" t="s">
        <v>20</v>
      </c>
      <c r="C45" s="38"/>
      <c r="D45" s="38"/>
      <c r="E45" s="38"/>
    </row>
    <row r="46" spans="2:11" ht="15" x14ac:dyDescent="0.25">
      <c r="C46" s="37" t="s">
        <v>1</v>
      </c>
      <c r="D46" s="37"/>
      <c r="E46" s="37" t="s">
        <v>14</v>
      </c>
      <c r="F46" s="37"/>
      <c r="I46" s="8" t="s">
        <v>10</v>
      </c>
      <c r="J46" s="9" t="s">
        <v>2</v>
      </c>
      <c r="K46" s="9" t="s">
        <v>3</v>
      </c>
    </row>
    <row r="47" spans="2:11" ht="15" x14ac:dyDescent="0.25">
      <c r="C47" s="2" t="s">
        <v>4</v>
      </c>
      <c r="D47" s="2" t="s">
        <v>5</v>
      </c>
      <c r="E47" s="21" t="s">
        <v>4</v>
      </c>
      <c r="F47" s="21" t="s">
        <v>5</v>
      </c>
      <c r="I47" s="10">
        <f>(0.019+0.018+0.019)/3</f>
        <v>1.8666666666666665E-2</v>
      </c>
      <c r="J47" s="11">
        <f>(I47*0.12641*2.5)/0.05</f>
        <v>0.11798266666666664</v>
      </c>
      <c r="K47" s="12">
        <f>(J47*75)/15</f>
        <v>0.58991333333333318</v>
      </c>
    </row>
    <row r="48" spans="2:11" x14ac:dyDescent="0.2">
      <c r="C48" s="13">
        <v>63.67</v>
      </c>
      <c r="D48" s="2">
        <v>60.54</v>
      </c>
      <c r="E48">
        <v>5.73</v>
      </c>
      <c r="F48">
        <v>5.75</v>
      </c>
    </row>
    <row r="49" spans="2:5" x14ac:dyDescent="0.2">
      <c r="C49" s="2"/>
      <c r="D49" s="2"/>
    </row>
    <row r="51" spans="2:5" x14ac:dyDescent="0.2">
      <c r="B51" s="14" t="s">
        <v>36</v>
      </c>
      <c r="C51" s="14" t="s">
        <v>6</v>
      </c>
      <c r="D51" s="14" t="s">
        <v>7</v>
      </c>
      <c r="E51" s="14" t="s">
        <v>8</v>
      </c>
    </row>
    <row r="52" spans="2:5" x14ac:dyDescent="0.2">
      <c r="B52" s="14">
        <v>0</v>
      </c>
    </row>
    <row r="53" spans="2:5" x14ac:dyDescent="0.2">
      <c r="B53" s="14">
        <v>0.1</v>
      </c>
    </row>
    <row r="54" spans="2:5" x14ac:dyDescent="0.2">
      <c r="B54" s="14">
        <v>0.2</v>
      </c>
    </row>
    <row r="55" spans="2:5" x14ac:dyDescent="0.2">
      <c r="B55" s="14">
        <v>0.3</v>
      </c>
    </row>
    <row r="56" spans="2:5" x14ac:dyDescent="0.2">
      <c r="B56" s="14">
        <v>0.4</v>
      </c>
    </row>
    <row r="57" spans="2:5" x14ac:dyDescent="0.2">
      <c r="B57" s="14">
        <v>0.5</v>
      </c>
      <c r="C57">
        <v>0.1237</v>
      </c>
      <c r="E57">
        <v>0.1076</v>
      </c>
    </row>
    <row r="58" spans="2:5" x14ac:dyDescent="0.2">
      <c r="B58" s="14">
        <v>0.6</v>
      </c>
      <c r="C58">
        <v>0.1278</v>
      </c>
      <c r="D58">
        <v>9.4E-2</v>
      </c>
      <c r="E58">
        <v>0.11219999999999999</v>
      </c>
    </row>
    <row r="59" spans="2:5" x14ac:dyDescent="0.2">
      <c r="B59" s="14">
        <v>0.7</v>
      </c>
      <c r="C59">
        <v>0.1321</v>
      </c>
      <c r="D59">
        <v>9.7000000000000003E-2</v>
      </c>
      <c r="E59">
        <v>0.1162</v>
      </c>
    </row>
    <row r="60" spans="2:5" x14ac:dyDescent="0.2">
      <c r="B60" s="14">
        <v>0.8</v>
      </c>
      <c r="C60">
        <v>0.13339999999999999</v>
      </c>
      <c r="D60">
        <v>9.9599999999999994E-2</v>
      </c>
      <c r="E60">
        <v>0.11550000000000001</v>
      </c>
    </row>
    <row r="61" spans="2:5" x14ac:dyDescent="0.2">
      <c r="B61" s="14">
        <v>0.9</v>
      </c>
      <c r="C61">
        <v>0.13370000000000001</v>
      </c>
      <c r="D61">
        <v>0.1004</v>
      </c>
      <c r="E61">
        <v>0.115</v>
      </c>
    </row>
    <row r="62" spans="2:5" x14ac:dyDescent="0.2">
      <c r="B62" s="14">
        <v>1</v>
      </c>
      <c r="C62">
        <v>0.1356</v>
      </c>
      <c r="D62">
        <v>0.1018</v>
      </c>
      <c r="E62">
        <v>0.11650000000000001</v>
      </c>
    </row>
    <row r="63" spans="2:5" x14ac:dyDescent="0.2">
      <c r="B63" s="14">
        <v>1.1000000000000001</v>
      </c>
      <c r="C63">
        <v>0.13769999999999999</v>
      </c>
      <c r="D63">
        <v>0.1042</v>
      </c>
      <c r="E63">
        <v>0.11849999999999999</v>
      </c>
    </row>
    <row r="64" spans="2:5" x14ac:dyDescent="0.2">
      <c r="B64" s="14">
        <v>1.2</v>
      </c>
      <c r="C64">
        <v>0.13850000000000001</v>
      </c>
      <c r="D64">
        <v>0.10589999999999999</v>
      </c>
      <c r="E64">
        <v>0.1205</v>
      </c>
    </row>
    <row r="65" spans="2:5" x14ac:dyDescent="0.2">
      <c r="B65" s="14">
        <v>1.3</v>
      </c>
      <c r="C65">
        <v>0.14069999999999999</v>
      </c>
      <c r="D65">
        <v>0.1082</v>
      </c>
      <c r="E65">
        <v>0.1227</v>
      </c>
    </row>
    <row r="66" spans="2:5" x14ac:dyDescent="0.2">
      <c r="B66" s="14">
        <v>1.4</v>
      </c>
      <c r="C66">
        <v>0.14299999999999999</v>
      </c>
      <c r="D66">
        <v>0.1106</v>
      </c>
      <c r="E66">
        <v>0.12429999999999999</v>
      </c>
    </row>
    <row r="67" spans="2:5" x14ac:dyDescent="0.2">
      <c r="B67" s="14">
        <v>1.5</v>
      </c>
      <c r="C67">
        <v>0.14510000000000001</v>
      </c>
      <c r="D67">
        <v>0.11219999999999999</v>
      </c>
      <c r="E67">
        <v>0.12609999999999999</v>
      </c>
    </row>
    <row r="68" spans="2:5" x14ac:dyDescent="0.2">
      <c r="B68" s="14">
        <v>1.6</v>
      </c>
      <c r="C68">
        <v>0.14729999999999999</v>
      </c>
      <c r="D68">
        <v>0.1147</v>
      </c>
      <c r="E68">
        <v>0.1285</v>
      </c>
    </row>
    <row r="69" spans="2:5" x14ac:dyDescent="0.2">
      <c r="B69" s="14">
        <v>1.7</v>
      </c>
      <c r="C69">
        <v>0.14940000000000001</v>
      </c>
      <c r="D69">
        <v>0.11700000000000001</v>
      </c>
      <c r="E69">
        <v>0.13009999999999999</v>
      </c>
    </row>
    <row r="70" spans="2:5" x14ac:dyDescent="0.2">
      <c r="B70" s="14">
        <v>1.8</v>
      </c>
      <c r="C70">
        <v>0.15140000000000001</v>
      </c>
      <c r="D70">
        <v>0.11849999999999999</v>
      </c>
      <c r="E70">
        <v>0.13220000000000001</v>
      </c>
    </row>
    <row r="71" spans="2:5" x14ac:dyDescent="0.2">
      <c r="B71" s="14">
        <v>1.9</v>
      </c>
      <c r="C71">
        <v>0.15359999999999999</v>
      </c>
      <c r="D71">
        <v>0.121</v>
      </c>
      <c r="E71">
        <v>0.13389999999999999</v>
      </c>
    </row>
    <row r="72" spans="2:5" x14ac:dyDescent="0.2">
      <c r="B72" s="14">
        <v>2</v>
      </c>
      <c r="C72">
        <v>0.15570000000000001</v>
      </c>
      <c r="D72">
        <v>0.1232</v>
      </c>
      <c r="E72">
        <v>0.13669999999999999</v>
      </c>
    </row>
    <row r="73" spans="2:5" x14ac:dyDescent="0.2">
      <c r="B73" s="14">
        <v>2.1</v>
      </c>
      <c r="C73">
        <v>0.1575</v>
      </c>
      <c r="D73">
        <v>0.125</v>
      </c>
      <c r="E73">
        <v>0.1386</v>
      </c>
    </row>
    <row r="74" spans="2:5" x14ac:dyDescent="0.2">
      <c r="B74" s="14">
        <v>2.2000000000000002</v>
      </c>
      <c r="C74">
        <v>0.15939999999999999</v>
      </c>
      <c r="D74">
        <v>0.127</v>
      </c>
      <c r="E74">
        <v>0.1404</v>
      </c>
    </row>
    <row r="75" spans="2:5" x14ac:dyDescent="0.2">
      <c r="B75" s="14">
        <v>2.2999999999999998</v>
      </c>
      <c r="C75">
        <v>0.1618</v>
      </c>
      <c r="D75">
        <v>0.12809999999999999</v>
      </c>
      <c r="E75">
        <v>0.14230000000000001</v>
      </c>
    </row>
    <row r="76" spans="2:5" x14ac:dyDescent="0.2">
      <c r="B76" s="14">
        <v>2.4</v>
      </c>
      <c r="C76">
        <v>0.1636</v>
      </c>
      <c r="D76">
        <v>0.13020000000000001</v>
      </c>
      <c r="E76">
        <v>0.14410000000000001</v>
      </c>
    </row>
    <row r="77" spans="2:5" x14ac:dyDescent="0.2">
      <c r="B77" s="14">
        <v>2.5</v>
      </c>
      <c r="C77">
        <v>0.16539999999999999</v>
      </c>
      <c r="D77">
        <v>0.1321</v>
      </c>
      <c r="E77">
        <v>0.1467</v>
      </c>
    </row>
    <row r="78" spans="2:5" x14ac:dyDescent="0.2">
      <c r="B78" s="14">
        <v>2.6</v>
      </c>
      <c r="C78">
        <v>0.16700000000000001</v>
      </c>
      <c r="D78">
        <v>0.13420000000000001</v>
      </c>
      <c r="E78">
        <v>0.1482</v>
      </c>
    </row>
    <row r="79" spans="2:5" x14ac:dyDescent="0.2">
      <c r="B79" s="14">
        <v>2.7</v>
      </c>
      <c r="C79">
        <v>0.16889999999999999</v>
      </c>
      <c r="D79">
        <v>0.13639999999999999</v>
      </c>
      <c r="E79">
        <v>0.15010000000000001</v>
      </c>
    </row>
    <row r="80" spans="2:5" x14ac:dyDescent="0.2">
      <c r="B80" s="14">
        <v>2.8</v>
      </c>
      <c r="C80">
        <v>0.17080000000000001</v>
      </c>
      <c r="D80">
        <v>0.13800000000000001</v>
      </c>
      <c r="E80">
        <v>0.15160000000000001</v>
      </c>
    </row>
    <row r="81" spans="2:5" x14ac:dyDescent="0.2">
      <c r="B81" s="14">
        <v>2.9</v>
      </c>
      <c r="C81">
        <v>0.17299999999999999</v>
      </c>
      <c r="D81">
        <v>0.14130000000000001</v>
      </c>
      <c r="E81">
        <v>0.15340000000000001</v>
      </c>
    </row>
    <row r="82" spans="2:5" x14ac:dyDescent="0.2">
      <c r="B82" s="14">
        <v>3</v>
      </c>
      <c r="C82">
        <v>0.1749</v>
      </c>
      <c r="D82">
        <v>0.14169999999999999</v>
      </c>
      <c r="E82">
        <v>0.1555</v>
      </c>
    </row>
  </sheetData>
  <mergeCells count="7">
    <mergeCell ref="C6:D6"/>
    <mergeCell ref="B10:E10"/>
    <mergeCell ref="C46:D46"/>
    <mergeCell ref="B45:E45"/>
    <mergeCell ref="E6:F6"/>
    <mergeCell ref="E9:F9"/>
    <mergeCell ref="E46:F46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2"/>
  <sheetViews>
    <sheetView workbookViewId="0">
      <selection activeCell="B2" sqref="B2"/>
    </sheetView>
  </sheetViews>
  <sheetFormatPr defaultRowHeight="12.75" x14ac:dyDescent="0.2"/>
  <cols>
    <col min="9" max="9" width="13.140625" bestFit="1" customWidth="1"/>
    <col min="16" max="16" width="15.85546875" bestFit="1" customWidth="1"/>
    <col min="17" max="17" width="11.85546875" bestFit="1" customWidth="1"/>
  </cols>
  <sheetData>
    <row r="1" spans="2:18" ht="15" x14ac:dyDescent="0.25">
      <c r="B1" s="4" t="s">
        <v>53</v>
      </c>
    </row>
    <row r="2" spans="2:18" x14ac:dyDescent="0.2">
      <c r="B2" s="5" t="s">
        <v>31</v>
      </c>
    </row>
    <row r="3" spans="2:18" x14ac:dyDescent="0.2">
      <c r="B3" s="5" t="s">
        <v>30</v>
      </c>
      <c r="C3" s="6"/>
      <c r="D3" s="6"/>
    </row>
    <row r="4" spans="2:18" x14ac:dyDescent="0.2">
      <c r="B4" s="7"/>
      <c r="C4" s="6"/>
      <c r="D4" s="6"/>
    </row>
    <row r="5" spans="2:18" x14ac:dyDescent="0.2">
      <c r="B5" s="7"/>
      <c r="C5" s="6"/>
      <c r="D5" s="6"/>
    </row>
    <row r="6" spans="2:18" ht="15" x14ac:dyDescent="0.25">
      <c r="C6" s="37" t="s">
        <v>15</v>
      </c>
      <c r="D6" s="37"/>
      <c r="E6" s="37" t="s">
        <v>14</v>
      </c>
      <c r="F6" s="37"/>
      <c r="I6" s="8" t="s">
        <v>18</v>
      </c>
      <c r="J6" s="9" t="s">
        <v>2</v>
      </c>
      <c r="K6" s="9" t="s">
        <v>3</v>
      </c>
    </row>
    <row r="7" spans="2:18" ht="15" x14ac:dyDescent="0.25">
      <c r="C7" s="13" t="s">
        <v>16</v>
      </c>
      <c r="D7" s="2" t="s">
        <v>5</v>
      </c>
      <c r="E7" s="13" t="s">
        <v>16</v>
      </c>
      <c r="F7" s="21" t="s">
        <v>5</v>
      </c>
      <c r="I7" s="10">
        <f>(0.093+0.102+0.103)/3</f>
        <v>9.9333333333333329E-2</v>
      </c>
      <c r="J7" s="11">
        <f>(I7*0.12641*2.5)/0.05</f>
        <v>0.62783633333333322</v>
      </c>
      <c r="K7" s="12">
        <f>(J7*75)/15</f>
        <v>3.1391816666666661</v>
      </c>
      <c r="P7" s="28"/>
      <c r="Q7" s="28"/>
    </row>
    <row r="8" spans="2:18" x14ac:dyDescent="0.2">
      <c r="C8" s="13">
        <v>65.540000000000006</v>
      </c>
      <c r="D8" s="2">
        <v>59.61</v>
      </c>
      <c r="E8">
        <v>5.77</v>
      </c>
      <c r="F8">
        <v>8.0399999999999991</v>
      </c>
      <c r="P8" s="34" t="s">
        <v>21</v>
      </c>
      <c r="Q8" s="31"/>
      <c r="R8" s="32"/>
    </row>
    <row r="9" spans="2:18" x14ac:dyDescent="0.2">
      <c r="C9" s="2"/>
      <c r="D9" s="2"/>
      <c r="P9" s="18">
        <f>(3.14+4.68)/2</f>
        <v>3.91</v>
      </c>
      <c r="Q9" s="18">
        <f>STDEV(K7,K47)</f>
        <v>1.0875219798857974</v>
      </c>
    </row>
    <row r="10" spans="2:18" x14ac:dyDescent="0.2">
      <c r="B10" s="38" t="s">
        <v>24</v>
      </c>
      <c r="C10" s="38"/>
      <c r="D10" s="38"/>
      <c r="E10" s="38"/>
      <c r="P10" s="28"/>
      <c r="Q10" s="31"/>
    </row>
    <row r="11" spans="2:18" x14ac:dyDescent="0.2">
      <c r="B11" s="14" t="s">
        <v>36</v>
      </c>
      <c r="C11" s="14" t="s">
        <v>6</v>
      </c>
      <c r="D11" s="14" t="s">
        <v>7</v>
      </c>
      <c r="E11" s="14" t="s">
        <v>8</v>
      </c>
      <c r="F11" s="15" t="s">
        <v>11</v>
      </c>
      <c r="P11" s="28"/>
      <c r="Q11" s="31"/>
    </row>
    <row r="12" spans="2:18" x14ac:dyDescent="0.2">
      <c r="B12" s="14">
        <v>0</v>
      </c>
      <c r="P12" s="28"/>
      <c r="Q12" s="31"/>
    </row>
    <row r="13" spans="2:18" x14ac:dyDescent="0.2">
      <c r="B13" s="14">
        <v>0.1</v>
      </c>
      <c r="P13" s="28"/>
      <c r="Q13" s="28"/>
    </row>
    <row r="14" spans="2:18" x14ac:dyDescent="0.2">
      <c r="B14" s="14">
        <v>0.2</v>
      </c>
      <c r="P14" s="28"/>
      <c r="Q14" s="28"/>
    </row>
    <row r="15" spans="2:18" x14ac:dyDescent="0.2">
      <c r="B15" s="14">
        <v>0.3</v>
      </c>
      <c r="P15" s="28"/>
      <c r="Q15" s="13" t="s">
        <v>27</v>
      </c>
    </row>
    <row r="16" spans="2:18" x14ac:dyDescent="0.2">
      <c r="B16" s="14">
        <v>0.4</v>
      </c>
      <c r="P16" s="13" t="s">
        <v>28</v>
      </c>
      <c r="Q16" s="28">
        <f>AVERAGE(D8,D48)</f>
        <v>56.86</v>
      </c>
    </row>
    <row r="17" spans="2:19" x14ac:dyDescent="0.2">
      <c r="B17" s="14">
        <v>0.5</v>
      </c>
      <c r="P17" s="13" t="s">
        <v>29</v>
      </c>
      <c r="Q17" s="18">
        <f>STDEV(D8,D48)</f>
        <v>3.8890872965260113</v>
      </c>
    </row>
    <row r="18" spans="2:19" x14ac:dyDescent="0.2">
      <c r="B18" s="14">
        <v>0.6</v>
      </c>
      <c r="P18" s="28"/>
      <c r="Q18" s="28"/>
      <c r="S18" s="7"/>
    </row>
    <row r="19" spans="2:19" x14ac:dyDescent="0.2">
      <c r="B19" s="14">
        <v>0.7</v>
      </c>
      <c r="P19" s="28" t="s">
        <v>14</v>
      </c>
      <c r="Q19" s="28">
        <f>AVERAGE(F8,F48)</f>
        <v>8.1199999999999992</v>
      </c>
    </row>
    <row r="20" spans="2:19" x14ac:dyDescent="0.2">
      <c r="B20" s="14">
        <v>0.8</v>
      </c>
      <c r="C20">
        <v>0.157</v>
      </c>
      <c r="D20">
        <v>0.17649999999999999</v>
      </c>
      <c r="E20">
        <v>0.23849999999999999</v>
      </c>
      <c r="F20">
        <v>0.1663</v>
      </c>
      <c r="P20" s="13" t="s">
        <v>29</v>
      </c>
      <c r="Q20" s="18">
        <f>STDEV(F8,F48)</f>
        <v>0.1131370849898477</v>
      </c>
    </row>
    <row r="21" spans="2:19" x14ac:dyDescent="0.2">
      <c r="B21" s="14">
        <v>0.9</v>
      </c>
      <c r="C21">
        <v>0.16880000000000001</v>
      </c>
      <c r="D21">
        <v>0.1895</v>
      </c>
      <c r="E21">
        <v>0.24510000000000001</v>
      </c>
      <c r="F21">
        <v>0.1782</v>
      </c>
      <c r="P21" s="28"/>
      <c r="Q21" s="28"/>
    </row>
    <row r="22" spans="2:19" x14ac:dyDescent="0.2">
      <c r="B22" s="14">
        <v>1</v>
      </c>
      <c r="C22">
        <v>0.18110000000000001</v>
      </c>
      <c r="D22">
        <v>0.2016</v>
      </c>
      <c r="E22">
        <v>0.25159999999999999</v>
      </c>
      <c r="F22">
        <v>0.1893</v>
      </c>
      <c r="P22" s="28"/>
      <c r="Q22" s="28"/>
    </row>
    <row r="23" spans="2:19" x14ac:dyDescent="0.2">
      <c r="B23" s="14">
        <v>1.1000000000000001</v>
      </c>
      <c r="C23">
        <v>0.19400000000000001</v>
      </c>
      <c r="D23">
        <v>0.2135</v>
      </c>
      <c r="E23">
        <v>0.25800000000000001</v>
      </c>
      <c r="F23">
        <v>0.20080000000000001</v>
      </c>
    </row>
    <row r="24" spans="2:19" x14ac:dyDescent="0.2">
      <c r="B24" s="14">
        <v>1.2</v>
      </c>
      <c r="C24">
        <v>0.20599999999999999</v>
      </c>
      <c r="D24">
        <v>0.22509999999999999</v>
      </c>
      <c r="E24">
        <v>0.2651</v>
      </c>
      <c r="F24">
        <v>0.2114</v>
      </c>
    </row>
    <row r="25" spans="2:19" x14ac:dyDescent="0.2">
      <c r="B25" s="14">
        <v>1.3</v>
      </c>
      <c r="C25">
        <v>0.2177</v>
      </c>
      <c r="D25">
        <v>0.2361</v>
      </c>
      <c r="E25">
        <v>0.26910000000000001</v>
      </c>
      <c r="F25">
        <v>0.22189999999999999</v>
      </c>
    </row>
    <row r="26" spans="2:19" x14ac:dyDescent="0.2">
      <c r="B26" s="14">
        <v>1.4</v>
      </c>
      <c r="C26">
        <v>0.22919999999999999</v>
      </c>
      <c r="D26">
        <v>0.24740000000000001</v>
      </c>
      <c r="E26">
        <v>0.2737</v>
      </c>
      <c r="F26">
        <v>0.2326</v>
      </c>
    </row>
    <row r="27" spans="2:19" x14ac:dyDescent="0.2">
      <c r="B27" s="14">
        <v>1.5</v>
      </c>
      <c r="C27">
        <v>0.24010000000000001</v>
      </c>
      <c r="D27">
        <v>0.25829999999999997</v>
      </c>
      <c r="E27">
        <v>0.28029999999999999</v>
      </c>
      <c r="F27">
        <v>0.24249999999999999</v>
      </c>
    </row>
    <row r="28" spans="2:19" x14ac:dyDescent="0.2">
      <c r="B28" s="14">
        <v>1.6</v>
      </c>
      <c r="C28">
        <v>0.25130000000000002</v>
      </c>
      <c r="D28">
        <v>0.26950000000000002</v>
      </c>
      <c r="E28">
        <v>0.28549999999999998</v>
      </c>
      <c r="F28">
        <v>0.253</v>
      </c>
    </row>
    <row r="29" spans="2:19" x14ac:dyDescent="0.2">
      <c r="B29" s="14">
        <v>1.7</v>
      </c>
      <c r="C29">
        <v>0.2621</v>
      </c>
      <c r="D29">
        <v>0.28000000000000003</v>
      </c>
      <c r="E29">
        <v>0.29120000000000001</v>
      </c>
      <c r="F29">
        <v>0.2626</v>
      </c>
    </row>
    <row r="30" spans="2:19" x14ac:dyDescent="0.2">
      <c r="B30" s="14">
        <v>1.8</v>
      </c>
      <c r="C30">
        <v>0.27239999999999998</v>
      </c>
      <c r="D30">
        <v>0.29099999999999998</v>
      </c>
      <c r="E30">
        <v>0.29849999999999999</v>
      </c>
      <c r="F30">
        <v>0.27200000000000002</v>
      </c>
    </row>
    <row r="31" spans="2:19" x14ac:dyDescent="0.2">
      <c r="B31" s="14">
        <v>1.9</v>
      </c>
      <c r="C31">
        <v>0.28299999999999997</v>
      </c>
      <c r="D31">
        <v>0.30149999999999999</v>
      </c>
      <c r="E31">
        <v>0.30759999999999998</v>
      </c>
      <c r="F31">
        <v>0.28120000000000001</v>
      </c>
    </row>
    <row r="32" spans="2:19" x14ac:dyDescent="0.2">
      <c r="B32" s="14">
        <v>2</v>
      </c>
      <c r="C32">
        <v>0.29299999999999998</v>
      </c>
      <c r="D32">
        <v>0.31190000000000001</v>
      </c>
      <c r="E32">
        <v>0.31730000000000003</v>
      </c>
      <c r="F32">
        <v>0.29049999999999998</v>
      </c>
    </row>
    <row r="33" spans="2:11" x14ac:dyDescent="0.2">
      <c r="B33" s="14">
        <v>2.1</v>
      </c>
      <c r="C33">
        <v>0.30320000000000003</v>
      </c>
      <c r="D33">
        <v>0.32279999999999998</v>
      </c>
      <c r="E33">
        <v>0.3271</v>
      </c>
      <c r="F33">
        <v>0.29930000000000001</v>
      </c>
    </row>
    <row r="34" spans="2:11" x14ac:dyDescent="0.2">
      <c r="B34" s="14">
        <v>2.2000000000000002</v>
      </c>
      <c r="C34">
        <v>0.31330000000000002</v>
      </c>
      <c r="D34">
        <v>0.33300000000000002</v>
      </c>
      <c r="E34">
        <v>0.33579999999999999</v>
      </c>
      <c r="F34">
        <v>0.30819999999999997</v>
      </c>
    </row>
    <row r="35" spans="2:11" x14ac:dyDescent="0.2">
      <c r="B35" s="14">
        <v>2.2999999999999998</v>
      </c>
      <c r="C35">
        <v>0.32300000000000001</v>
      </c>
      <c r="D35">
        <v>0.34160000000000001</v>
      </c>
      <c r="E35">
        <v>0.34410000000000002</v>
      </c>
      <c r="F35">
        <v>0.31640000000000001</v>
      </c>
    </row>
    <row r="36" spans="2:11" x14ac:dyDescent="0.2">
      <c r="B36" s="14">
        <v>2.4</v>
      </c>
      <c r="C36">
        <v>0.33239999999999997</v>
      </c>
      <c r="D36">
        <v>0.35049999999999998</v>
      </c>
      <c r="E36">
        <v>0.35270000000000001</v>
      </c>
      <c r="F36">
        <v>0.3251</v>
      </c>
    </row>
    <row r="37" spans="2:11" x14ac:dyDescent="0.2">
      <c r="B37" s="14">
        <v>2.5</v>
      </c>
      <c r="C37">
        <v>0.34179999999999999</v>
      </c>
      <c r="D37">
        <v>0.35920000000000002</v>
      </c>
      <c r="E37">
        <v>0.36099999999999999</v>
      </c>
      <c r="F37">
        <v>0.33350000000000002</v>
      </c>
    </row>
    <row r="38" spans="2:11" x14ac:dyDescent="0.2">
      <c r="B38" s="14">
        <v>2.6</v>
      </c>
      <c r="C38">
        <v>0.35110000000000002</v>
      </c>
      <c r="D38">
        <v>0.36809999999999998</v>
      </c>
      <c r="E38">
        <v>0.36880000000000002</v>
      </c>
      <c r="F38">
        <v>0.34139999999999998</v>
      </c>
    </row>
    <row r="39" spans="2:11" x14ac:dyDescent="0.2">
      <c r="B39" s="14">
        <v>2.7</v>
      </c>
      <c r="C39">
        <v>0.36009999999999998</v>
      </c>
      <c r="D39">
        <v>0.37669999999999998</v>
      </c>
      <c r="E39">
        <v>0.37659999999999999</v>
      </c>
      <c r="F39">
        <v>0.34960000000000002</v>
      </c>
    </row>
    <row r="40" spans="2:11" x14ac:dyDescent="0.2">
      <c r="B40" s="14">
        <v>2.8</v>
      </c>
      <c r="C40">
        <v>0.36870000000000003</v>
      </c>
      <c r="D40">
        <v>0.38550000000000001</v>
      </c>
      <c r="E40">
        <v>0.38429999999999997</v>
      </c>
      <c r="F40">
        <v>0.35730000000000001</v>
      </c>
    </row>
    <row r="41" spans="2:11" x14ac:dyDescent="0.2">
      <c r="B41" s="14">
        <v>2.9</v>
      </c>
      <c r="C41">
        <v>0.37730000000000002</v>
      </c>
      <c r="D41">
        <v>0.39319999999999999</v>
      </c>
      <c r="E41">
        <v>0.39190000000000003</v>
      </c>
      <c r="F41">
        <v>0.36470000000000002</v>
      </c>
    </row>
    <row r="42" spans="2:11" x14ac:dyDescent="0.2">
      <c r="B42" s="14">
        <v>3</v>
      </c>
      <c r="C42">
        <v>0.38600000000000001</v>
      </c>
      <c r="D42">
        <v>0.40150000000000002</v>
      </c>
      <c r="E42">
        <v>0.39910000000000001</v>
      </c>
      <c r="F42">
        <v>0.37219999999999998</v>
      </c>
    </row>
    <row r="45" spans="2:11" x14ac:dyDescent="0.2">
      <c r="B45" s="38" t="s">
        <v>23</v>
      </c>
      <c r="C45" s="38"/>
      <c r="D45" s="38"/>
      <c r="E45" s="38"/>
    </row>
    <row r="46" spans="2:11" ht="15" x14ac:dyDescent="0.25">
      <c r="C46" s="37" t="s">
        <v>15</v>
      </c>
      <c r="D46" s="37"/>
      <c r="E46" s="37" t="s">
        <v>14</v>
      </c>
      <c r="F46" s="37"/>
      <c r="I46" s="8" t="s">
        <v>10</v>
      </c>
      <c r="J46" s="9" t="s">
        <v>2</v>
      </c>
      <c r="K46" s="9" t="s">
        <v>3</v>
      </c>
    </row>
    <row r="47" spans="2:11" ht="15" x14ac:dyDescent="0.25">
      <c r="C47" s="2" t="s">
        <v>4</v>
      </c>
      <c r="D47" s="2" t="s">
        <v>5</v>
      </c>
      <c r="E47" s="21" t="s">
        <v>4</v>
      </c>
      <c r="F47" s="21" t="s">
        <v>5</v>
      </c>
      <c r="I47" s="10">
        <f>(0.154+0.142)/2</f>
        <v>0.14799999999999999</v>
      </c>
      <c r="J47" s="11">
        <f>(I47*0.12641*2.5)/0.05</f>
        <v>0.93543399999999999</v>
      </c>
      <c r="K47" s="12">
        <f>(J47*75)/15</f>
        <v>4.6771700000000003</v>
      </c>
    </row>
    <row r="48" spans="2:11" x14ac:dyDescent="0.2">
      <c r="C48" s="13">
        <v>64.56</v>
      </c>
      <c r="D48" s="2">
        <v>54.11</v>
      </c>
      <c r="E48">
        <v>5.72</v>
      </c>
      <c r="F48">
        <v>8.1999999999999993</v>
      </c>
    </row>
    <row r="49" spans="2:5" x14ac:dyDescent="0.2">
      <c r="C49" s="2"/>
      <c r="D49" s="2"/>
    </row>
    <row r="51" spans="2:5" x14ac:dyDescent="0.2">
      <c r="B51" s="14" t="s">
        <v>36</v>
      </c>
      <c r="C51" s="14" t="s">
        <v>6</v>
      </c>
      <c r="D51" s="14" t="s">
        <v>7</v>
      </c>
      <c r="E51" s="14" t="s">
        <v>8</v>
      </c>
    </row>
    <row r="52" spans="2:5" x14ac:dyDescent="0.2">
      <c r="B52" s="14">
        <v>0</v>
      </c>
    </row>
    <row r="53" spans="2:5" x14ac:dyDescent="0.2">
      <c r="B53" s="14">
        <v>0.1</v>
      </c>
    </row>
    <row r="54" spans="2:5" x14ac:dyDescent="0.2">
      <c r="B54" s="14">
        <v>0.2</v>
      </c>
    </row>
    <row r="55" spans="2:5" x14ac:dyDescent="0.2">
      <c r="B55" s="14">
        <v>0.3</v>
      </c>
    </row>
    <row r="56" spans="2:5" x14ac:dyDescent="0.2">
      <c r="B56" s="14">
        <v>0.4</v>
      </c>
    </row>
    <row r="57" spans="2:5" x14ac:dyDescent="0.2">
      <c r="B57" s="14">
        <v>0.5</v>
      </c>
    </row>
    <row r="58" spans="2:5" x14ac:dyDescent="0.2">
      <c r="B58" s="14">
        <v>0.6</v>
      </c>
      <c r="C58">
        <v>0.24990000000000001</v>
      </c>
      <c r="D58">
        <v>0.20979999999999999</v>
      </c>
      <c r="E58">
        <v>0.16980000000000001</v>
      </c>
    </row>
    <row r="59" spans="2:5" x14ac:dyDescent="0.2">
      <c r="B59" s="14">
        <v>0.7</v>
      </c>
      <c r="C59">
        <v>0.25729999999999997</v>
      </c>
      <c r="D59">
        <v>0.2291</v>
      </c>
      <c r="E59">
        <v>0.18990000000000001</v>
      </c>
    </row>
    <row r="60" spans="2:5" x14ac:dyDescent="0.2">
      <c r="B60" s="14">
        <v>0.8</v>
      </c>
      <c r="C60">
        <v>0.2651</v>
      </c>
      <c r="D60">
        <v>0.2482</v>
      </c>
      <c r="E60">
        <v>0.21060000000000001</v>
      </c>
    </row>
    <row r="61" spans="2:5" x14ac:dyDescent="0.2">
      <c r="B61" s="14">
        <v>0.9</v>
      </c>
      <c r="C61">
        <v>0.27300000000000002</v>
      </c>
      <c r="D61">
        <v>0.2661</v>
      </c>
      <c r="E61">
        <v>0.22969999999999999</v>
      </c>
    </row>
    <row r="62" spans="2:5" x14ac:dyDescent="0.2">
      <c r="B62" s="14">
        <v>1</v>
      </c>
      <c r="C62">
        <v>0.28010000000000002</v>
      </c>
      <c r="D62">
        <v>0.28370000000000001</v>
      </c>
      <c r="E62">
        <v>0.24879999999999999</v>
      </c>
    </row>
    <row r="63" spans="2:5" x14ac:dyDescent="0.2">
      <c r="B63" s="14">
        <v>1.1000000000000001</v>
      </c>
      <c r="C63">
        <v>0.28660000000000002</v>
      </c>
      <c r="D63">
        <v>0.30120000000000002</v>
      </c>
      <c r="E63">
        <v>0.26679999999999998</v>
      </c>
    </row>
    <row r="64" spans="2:5" x14ac:dyDescent="0.2">
      <c r="B64" s="14">
        <v>1.2</v>
      </c>
      <c r="C64">
        <v>0.2928</v>
      </c>
      <c r="D64">
        <v>0.31809999999999999</v>
      </c>
      <c r="E64">
        <v>0.2848</v>
      </c>
    </row>
    <row r="65" spans="2:5" x14ac:dyDescent="0.2">
      <c r="B65" s="14">
        <v>1.3</v>
      </c>
      <c r="C65">
        <v>0.29820000000000002</v>
      </c>
      <c r="D65">
        <v>0.3342</v>
      </c>
      <c r="E65">
        <v>0.30280000000000001</v>
      </c>
    </row>
    <row r="66" spans="2:5" x14ac:dyDescent="0.2">
      <c r="B66" s="14">
        <v>1.4</v>
      </c>
      <c r="C66">
        <v>0.30380000000000001</v>
      </c>
      <c r="D66">
        <v>0.35070000000000001</v>
      </c>
      <c r="E66">
        <v>0.3201</v>
      </c>
    </row>
    <row r="67" spans="2:5" x14ac:dyDescent="0.2">
      <c r="B67" s="14">
        <v>1.5</v>
      </c>
      <c r="C67">
        <v>0.30909999999999999</v>
      </c>
      <c r="D67">
        <v>0.36609999999999998</v>
      </c>
      <c r="E67">
        <v>0.33729999999999999</v>
      </c>
    </row>
    <row r="68" spans="2:5" x14ac:dyDescent="0.2">
      <c r="B68" s="14">
        <v>1.6</v>
      </c>
      <c r="C68">
        <v>0.31409999999999999</v>
      </c>
      <c r="D68">
        <v>0.38119999999999998</v>
      </c>
      <c r="E68">
        <v>0.35349999999999998</v>
      </c>
    </row>
    <row r="69" spans="2:5" x14ac:dyDescent="0.2">
      <c r="B69" s="14">
        <v>1.7</v>
      </c>
      <c r="C69">
        <v>0.31900000000000001</v>
      </c>
      <c r="D69">
        <v>0.39600000000000002</v>
      </c>
      <c r="E69">
        <v>0.3695</v>
      </c>
    </row>
    <row r="70" spans="2:5" x14ac:dyDescent="0.2">
      <c r="B70" s="14">
        <v>1.8</v>
      </c>
      <c r="C70">
        <v>0.3236</v>
      </c>
      <c r="D70">
        <v>0.41060000000000002</v>
      </c>
      <c r="E70">
        <v>0.38569999999999999</v>
      </c>
    </row>
    <row r="71" spans="2:5" x14ac:dyDescent="0.2">
      <c r="B71" s="14">
        <v>1.9</v>
      </c>
      <c r="C71">
        <v>0.32779999999999998</v>
      </c>
      <c r="D71">
        <v>0.4244</v>
      </c>
      <c r="E71">
        <v>0.4</v>
      </c>
    </row>
    <row r="72" spans="2:5" x14ac:dyDescent="0.2">
      <c r="B72" s="14">
        <v>2</v>
      </c>
      <c r="C72">
        <v>0.33189999999999997</v>
      </c>
      <c r="D72">
        <v>0.43790000000000001</v>
      </c>
      <c r="E72">
        <v>0.41520000000000001</v>
      </c>
    </row>
    <row r="73" spans="2:5" x14ac:dyDescent="0.2">
      <c r="B73" s="14">
        <v>2.1</v>
      </c>
      <c r="C73">
        <v>0.33560000000000001</v>
      </c>
      <c r="D73">
        <v>0.45090000000000002</v>
      </c>
      <c r="E73">
        <v>0.42949999999999999</v>
      </c>
    </row>
    <row r="74" spans="2:5" x14ac:dyDescent="0.2">
      <c r="B74" s="14">
        <v>2.2000000000000002</v>
      </c>
      <c r="C74">
        <v>0.33929999999999999</v>
      </c>
      <c r="D74">
        <v>0.46360000000000001</v>
      </c>
      <c r="E74">
        <v>0.44369999999999998</v>
      </c>
    </row>
    <row r="75" spans="2:5" x14ac:dyDescent="0.2">
      <c r="B75" s="14">
        <v>2.2999999999999998</v>
      </c>
      <c r="C75">
        <v>0.34289999999999998</v>
      </c>
      <c r="D75">
        <v>0.47599999999999998</v>
      </c>
      <c r="E75">
        <v>0.45739999999999997</v>
      </c>
    </row>
    <row r="76" spans="2:5" x14ac:dyDescent="0.2">
      <c r="B76" s="14">
        <v>2.4</v>
      </c>
      <c r="C76">
        <v>0.34620000000000001</v>
      </c>
      <c r="D76">
        <v>0.48820000000000002</v>
      </c>
      <c r="E76">
        <v>0.47049999999999997</v>
      </c>
    </row>
    <row r="77" spans="2:5" x14ac:dyDescent="0.2">
      <c r="B77" s="14">
        <v>2.5</v>
      </c>
      <c r="C77">
        <v>0.34989999999999999</v>
      </c>
      <c r="D77">
        <v>0.49959999999999999</v>
      </c>
      <c r="E77">
        <v>0.4834</v>
      </c>
    </row>
    <row r="78" spans="2:5" x14ac:dyDescent="0.2">
      <c r="B78" s="14">
        <v>2.6</v>
      </c>
      <c r="C78">
        <v>0.35320000000000001</v>
      </c>
      <c r="D78">
        <v>0.51080000000000003</v>
      </c>
      <c r="E78">
        <v>0.49559999999999998</v>
      </c>
    </row>
    <row r="79" spans="2:5" x14ac:dyDescent="0.2">
      <c r="B79" s="14">
        <v>2.7</v>
      </c>
      <c r="C79">
        <v>0.35599999999999998</v>
      </c>
      <c r="D79">
        <v>0.52149999999999996</v>
      </c>
      <c r="E79">
        <v>0.50760000000000005</v>
      </c>
    </row>
    <row r="80" spans="2:5" x14ac:dyDescent="0.2">
      <c r="B80" s="14">
        <v>2.8</v>
      </c>
      <c r="C80">
        <v>0.3594</v>
      </c>
      <c r="D80">
        <v>0.53180000000000005</v>
      </c>
      <c r="E80">
        <v>0.51880000000000004</v>
      </c>
    </row>
    <row r="81" spans="2:5" x14ac:dyDescent="0.2">
      <c r="B81" s="14">
        <v>2.9</v>
      </c>
      <c r="C81">
        <v>0.36199999999999999</v>
      </c>
      <c r="D81">
        <v>0.54190000000000005</v>
      </c>
      <c r="E81">
        <v>0.52990000000000004</v>
      </c>
    </row>
    <row r="82" spans="2:5" x14ac:dyDescent="0.2">
      <c r="B82" s="14">
        <v>3</v>
      </c>
      <c r="C82">
        <v>0.36470000000000002</v>
      </c>
      <c r="D82">
        <v>0.5514</v>
      </c>
      <c r="E82">
        <v>0.54100000000000004</v>
      </c>
    </row>
  </sheetData>
  <mergeCells count="6">
    <mergeCell ref="C6:D6"/>
    <mergeCell ref="B10:E10"/>
    <mergeCell ref="C46:D46"/>
    <mergeCell ref="B45:E45"/>
    <mergeCell ref="E6:F6"/>
    <mergeCell ref="E46:F46"/>
  </mergeCells>
  <pageMargins left="0.78740157499999996" right="0.78740157499999996" top="0.984251969" bottom="0.984251969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workbookViewId="0">
      <selection activeCell="B2" sqref="B2"/>
    </sheetView>
  </sheetViews>
  <sheetFormatPr defaultRowHeight="12.75" x14ac:dyDescent="0.2"/>
  <cols>
    <col min="8" max="8" width="13.140625" bestFit="1" customWidth="1"/>
    <col min="15" max="15" width="15.85546875" bestFit="1" customWidth="1"/>
    <col min="16" max="16" width="11.85546875" bestFit="1" customWidth="1"/>
  </cols>
  <sheetData>
    <row r="1" spans="2:18" ht="15" x14ac:dyDescent="0.25">
      <c r="B1" s="4" t="s">
        <v>53</v>
      </c>
    </row>
    <row r="2" spans="2:18" x14ac:dyDescent="0.2">
      <c r="B2" s="5" t="s">
        <v>33</v>
      </c>
    </row>
    <row r="3" spans="2:18" x14ac:dyDescent="0.2">
      <c r="B3" s="5" t="s">
        <v>30</v>
      </c>
      <c r="C3" s="6"/>
      <c r="D3" s="6"/>
    </row>
    <row r="4" spans="2:18" x14ac:dyDescent="0.2">
      <c r="B4" s="7"/>
      <c r="C4" s="6"/>
      <c r="D4" s="6"/>
    </row>
    <row r="5" spans="2:18" x14ac:dyDescent="0.2">
      <c r="B5" s="7"/>
      <c r="C5" s="6"/>
      <c r="D5" s="6"/>
    </row>
    <row r="6" spans="2:18" ht="15" x14ac:dyDescent="0.25">
      <c r="C6" s="37" t="s">
        <v>15</v>
      </c>
      <c r="D6" s="37"/>
      <c r="E6" s="37" t="s">
        <v>14</v>
      </c>
      <c r="F6" s="37"/>
      <c r="H6" s="8" t="s">
        <v>18</v>
      </c>
      <c r="I6" s="9" t="s">
        <v>2</v>
      </c>
      <c r="J6" s="9" t="s">
        <v>3</v>
      </c>
    </row>
    <row r="7" spans="2:18" ht="15" x14ac:dyDescent="0.25">
      <c r="C7" s="2" t="s">
        <v>4</v>
      </c>
      <c r="D7" s="2" t="s">
        <v>5</v>
      </c>
      <c r="E7" s="21" t="s">
        <v>4</v>
      </c>
      <c r="F7" s="21" t="s">
        <v>5</v>
      </c>
      <c r="H7" s="10">
        <f>(0.063+0.038+0.04)/3</f>
        <v>4.7000000000000007E-2</v>
      </c>
      <c r="I7" s="11">
        <f>(H7*0.12641*2.5)/0.05</f>
        <v>0.29706349999999998</v>
      </c>
      <c r="J7" s="12">
        <f>(I7*75)/15</f>
        <v>1.4853174999999998</v>
      </c>
    </row>
    <row r="8" spans="2:18" x14ac:dyDescent="0.2">
      <c r="C8" s="13">
        <v>63.61</v>
      </c>
      <c r="D8" s="2">
        <v>51.14</v>
      </c>
      <c r="E8">
        <v>5.74</v>
      </c>
      <c r="F8">
        <v>8.2100000000000009</v>
      </c>
    </row>
    <row r="9" spans="2:18" x14ac:dyDescent="0.2">
      <c r="C9" s="2"/>
      <c r="D9" s="2"/>
      <c r="O9" s="34" t="s">
        <v>21</v>
      </c>
      <c r="P9" s="31"/>
    </row>
    <row r="10" spans="2:18" x14ac:dyDescent="0.2">
      <c r="B10" s="38" t="s">
        <v>26</v>
      </c>
      <c r="C10" s="38"/>
      <c r="D10" s="38"/>
      <c r="E10" s="38"/>
      <c r="O10" s="16">
        <f>(1.49+0.8)/2</f>
        <v>1.145</v>
      </c>
      <c r="P10" s="16">
        <f>STDEV(J7,J47)</f>
        <v>0.48417074446970443</v>
      </c>
    </row>
    <row r="11" spans="2:18" x14ac:dyDescent="0.2">
      <c r="B11" s="14" t="s">
        <v>36</v>
      </c>
      <c r="C11" s="14" t="s">
        <v>6</v>
      </c>
      <c r="D11" s="14" t="s">
        <v>7</v>
      </c>
      <c r="E11" s="14" t="s">
        <v>8</v>
      </c>
      <c r="O11" s="28"/>
      <c r="P11" s="31"/>
    </row>
    <row r="12" spans="2:18" x14ac:dyDescent="0.2">
      <c r="B12" s="14">
        <v>0</v>
      </c>
      <c r="O12" s="28"/>
      <c r="P12" s="31"/>
    </row>
    <row r="13" spans="2:18" x14ac:dyDescent="0.2">
      <c r="B13" s="14">
        <v>0.1</v>
      </c>
      <c r="O13" s="28"/>
      <c r="P13" s="31"/>
    </row>
    <row r="14" spans="2:18" x14ac:dyDescent="0.2">
      <c r="B14" s="14">
        <v>0.2</v>
      </c>
      <c r="O14" s="28"/>
      <c r="P14" s="28"/>
    </row>
    <row r="15" spans="2:18" x14ac:dyDescent="0.2">
      <c r="B15" s="14">
        <v>0.3</v>
      </c>
      <c r="O15" s="28"/>
      <c r="P15" s="28"/>
    </row>
    <row r="16" spans="2:18" x14ac:dyDescent="0.2">
      <c r="B16" s="14">
        <v>0.4</v>
      </c>
      <c r="O16" s="28"/>
      <c r="P16" s="13" t="s">
        <v>27</v>
      </c>
      <c r="R16" s="7"/>
    </row>
    <row r="17" spans="2:16" x14ac:dyDescent="0.2">
      <c r="B17" s="14">
        <v>0.5</v>
      </c>
      <c r="O17" s="13" t="s">
        <v>28</v>
      </c>
      <c r="P17">
        <f>AVERAGE(D8,D48)</f>
        <v>52.74</v>
      </c>
    </row>
    <row r="18" spans="2:16" x14ac:dyDescent="0.2">
      <c r="B18" s="14">
        <v>0.6</v>
      </c>
      <c r="C18">
        <v>0.1239</v>
      </c>
      <c r="D18">
        <v>0.15590000000000001</v>
      </c>
      <c r="E18">
        <v>0.1174</v>
      </c>
      <c r="O18" s="13" t="s">
        <v>29</v>
      </c>
      <c r="P18" s="16">
        <f>STDEV(D8,D48)</f>
        <v>2.2627416997969543</v>
      </c>
    </row>
    <row r="19" spans="2:16" x14ac:dyDescent="0.2">
      <c r="B19" s="14">
        <v>0.7</v>
      </c>
      <c r="C19">
        <v>0.13539999999999999</v>
      </c>
      <c r="D19">
        <v>0.16120000000000001</v>
      </c>
      <c r="E19">
        <v>0.12429999999999999</v>
      </c>
      <c r="O19" s="28"/>
      <c r="P19" s="28"/>
    </row>
    <row r="20" spans="2:16" x14ac:dyDescent="0.2">
      <c r="B20" s="14">
        <v>0.8</v>
      </c>
      <c r="C20">
        <v>0.1434</v>
      </c>
      <c r="D20">
        <v>0.16750000000000001</v>
      </c>
      <c r="E20">
        <v>0.13100000000000001</v>
      </c>
      <c r="O20" s="28" t="s">
        <v>14</v>
      </c>
      <c r="P20">
        <f>AVERAGE(F8,F48)</f>
        <v>8.2800000000000011</v>
      </c>
    </row>
    <row r="21" spans="2:16" x14ac:dyDescent="0.2">
      <c r="B21" s="14">
        <v>0.9</v>
      </c>
      <c r="C21">
        <v>0.151</v>
      </c>
      <c r="D21">
        <v>0.17230000000000001</v>
      </c>
      <c r="E21">
        <v>0.13589999999999999</v>
      </c>
      <c r="O21" s="13" t="s">
        <v>29</v>
      </c>
      <c r="P21" s="16">
        <f>STDEV(F8,F48)</f>
        <v>9.8994949366115789E-2</v>
      </c>
    </row>
    <row r="22" spans="2:16" x14ac:dyDescent="0.2">
      <c r="B22" s="14">
        <v>1</v>
      </c>
      <c r="C22">
        <v>0.1578</v>
      </c>
      <c r="D22">
        <v>0.17730000000000001</v>
      </c>
      <c r="E22">
        <v>0.14069999999999999</v>
      </c>
      <c r="O22" s="28"/>
      <c r="P22" s="28"/>
    </row>
    <row r="23" spans="2:16" x14ac:dyDescent="0.2">
      <c r="B23" s="14">
        <v>1.1000000000000001</v>
      </c>
      <c r="C23">
        <v>0.16439999999999999</v>
      </c>
      <c r="D23">
        <v>0.18290000000000001</v>
      </c>
      <c r="E23">
        <v>0.1462</v>
      </c>
    </row>
    <row r="24" spans="2:16" x14ac:dyDescent="0.2">
      <c r="B24" s="14">
        <v>1.2</v>
      </c>
      <c r="C24">
        <v>0.17169999999999999</v>
      </c>
      <c r="D24">
        <v>0.18740000000000001</v>
      </c>
      <c r="E24">
        <v>0.1517</v>
      </c>
    </row>
    <row r="25" spans="2:16" x14ac:dyDescent="0.2">
      <c r="B25" s="14">
        <v>1.3</v>
      </c>
      <c r="C25">
        <v>0.17849999999999999</v>
      </c>
      <c r="D25">
        <v>0.192</v>
      </c>
      <c r="E25">
        <v>0.156</v>
      </c>
    </row>
    <row r="26" spans="2:16" x14ac:dyDescent="0.2">
      <c r="B26" s="14">
        <v>1.4</v>
      </c>
      <c r="C26">
        <v>0.18479999999999999</v>
      </c>
      <c r="D26">
        <v>0.1963</v>
      </c>
      <c r="E26">
        <v>0.16059999999999999</v>
      </c>
    </row>
    <row r="27" spans="2:16" x14ac:dyDescent="0.2">
      <c r="B27" s="14">
        <v>1.5</v>
      </c>
      <c r="C27">
        <v>0.19159999999999999</v>
      </c>
      <c r="D27">
        <v>0.20039999999999999</v>
      </c>
      <c r="E27">
        <v>0.1651</v>
      </c>
    </row>
    <row r="28" spans="2:16" x14ac:dyDescent="0.2">
      <c r="B28" s="14">
        <v>1.6</v>
      </c>
      <c r="C28">
        <v>0.1983</v>
      </c>
      <c r="D28">
        <v>0.2046</v>
      </c>
      <c r="E28">
        <v>0.1696</v>
      </c>
    </row>
    <row r="29" spans="2:16" x14ac:dyDescent="0.2">
      <c r="B29" s="14">
        <v>1.7</v>
      </c>
      <c r="C29">
        <v>0.20469999999999999</v>
      </c>
      <c r="D29">
        <v>0.2087</v>
      </c>
      <c r="E29">
        <v>0.1736</v>
      </c>
    </row>
    <row r="30" spans="2:16" x14ac:dyDescent="0.2">
      <c r="B30" s="14">
        <v>1.8</v>
      </c>
      <c r="C30">
        <v>0.2109</v>
      </c>
      <c r="D30">
        <v>0.2127</v>
      </c>
      <c r="E30">
        <v>0.1779</v>
      </c>
    </row>
    <row r="31" spans="2:16" x14ac:dyDescent="0.2">
      <c r="B31" s="14">
        <v>1.9</v>
      </c>
      <c r="C31">
        <v>0.21740000000000001</v>
      </c>
      <c r="D31">
        <v>0.2165</v>
      </c>
      <c r="E31">
        <v>0.18149999999999999</v>
      </c>
    </row>
    <row r="32" spans="2:16" x14ac:dyDescent="0.2">
      <c r="B32" s="14">
        <v>2</v>
      </c>
      <c r="C32">
        <v>0.22359999999999999</v>
      </c>
      <c r="D32">
        <v>0.21940000000000001</v>
      </c>
      <c r="E32">
        <v>0.1855</v>
      </c>
    </row>
    <row r="33" spans="2:10" x14ac:dyDescent="0.2">
      <c r="B33" s="14">
        <v>2.1</v>
      </c>
      <c r="C33">
        <v>0.22969999999999999</v>
      </c>
      <c r="D33">
        <v>0.22309999999999999</v>
      </c>
      <c r="E33">
        <v>0.189</v>
      </c>
    </row>
    <row r="34" spans="2:10" x14ac:dyDescent="0.2">
      <c r="B34" s="14">
        <v>2.2000000000000002</v>
      </c>
      <c r="C34">
        <v>0.23519999999999999</v>
      </c>
      <c r="D34">
        <v>0.2266</v>
      </c>
      <c r="E34">
        <v>0.1925</v>
      </c>
    </row>
    <row r="35" spans="2:10" x14ac:dyDescent="0.2">
      <c r="B35" s="14">
        <v>2.2999999999999998</v>
      </c>
      <c r="C35">
        <v>0.2414</v>
      </c>
      <c r="D35">
        <v>0.2298</v>
      </c>
      <c r="E35">
        <v>0.19589999999999999</v>
      </c>
    </row>
    <row r="36" spans="2:10" x14ac:dyDescent="0.2">
      <c r="B36" s="14">
        <v>2.4</v>
      </c>
      <c r="C36">
        <v>0.24679999999999999</v>
      </c>
      <c r="D36">
        <v>0.23300000000000001</v>
      </c>
      <c r="E36">
        <v>0.19950000000000001</v>
      </c>
    </row>
    <row r="37" spans="2:10" x14ac:dyDescent="0.2">
      <c r="B37" s="14">
        <v>2.5</v>
      </c>
      <c r="C37">
        <v>0.25259999999999999</v>
      </c>
      <c r="D37">
        <v>0.23599999999999999</v>
      </c>
      <c r="E37">
        <v>0.20230000000000001</v>
      </c>
    </row>
    <row r="38" spans="2:10" x14ac:dyDescent="0.2">
      <c r="B38" s="14">
        <v>2.6</v>
      </c>
      <c r="C38">
        <v>0.2581</v>
      </c>
      <c r="D38">
        <v>0.23899999999999999</v>
      </c>
      <c r="E38">
        <v>0.2054</v>
      </c>
    </row>
    <row r="39" spans="2:10" x14ac:dyDescent="0.2">
      <c r="B39" s="14">
        <v>2.7</v>
      </c>
      <c r="C39">
        <v>0.26369999999999999</v>
      </c>
      <c r="D39">
        <v>0.2419</v>
      </c>
      <c r="E39">
        <v>0.20849999999999999</v>
      </c>
    </row>
    <row r="40" spans="2:10" x14ac:dyDescent="0.2">
      <c r="B40" s="14">
        <v>2.8</v>
      </c>
      <c r="C40">
        <v>0.26860000000000001</v>
      </c>
      <c r="D40">
        <v>0.2447</v>
      </c>
      <c r="E40">
        <v>0.21179999999999999</v>
      </c>
    </row>
    <row r="41" spans="2:10" x14ac:dyDescent="0.2">
      <c r="B41" s="14">
        <v>2.9</v>
      </c>
      <c r="C41">
        <v>0.2737</v>
      </c>
      <c r="D41">
        <v>0.248</v>
      </c>
      <c r="E41">
        <v>0.21440000000000001</v>
      </c>
    </row>
    <row r="42" spans="2:10" x14ac:dyDescent="0.2">
      <c r="B42" s="14">
        <v>3</v>
      </c>
      <c r="C42">
        <v>0.27860000000000001</v>
      </c>
      <c r="D42">
        <v>0.25040000000000001</v>
      </c>
      <c r="E42">
        <v>0.21740000000000001</v>
      </c>
    </row>
    <row r="45" spans="2:10" x14ac:dyDescent="0.2">
      <c r="B45" s="38" t="s">
        <v>25</v>
      </c>
      <c r="C45" s="38"/>
      <c r="D45" s="38"/>
      <c r="E45" s="38"/>
    </row>
    <row r="46" spans="2:10" ht="15" x14ac:dyDescent="0.25">
      <c r="C46" s="37" t="s">
        <v>15</v>
      </c>
      <c r="D46" s="37"/>
      <c r="E46" s="37" t="s">
        <v>14</v>
      </c>
      <c r="F46" s="37"/>
      <c r="H46" s="8" t="s">
        <v>18</v>
      </c>
      <c r="I46" s="9" t="s">
        <v>2</v>
      </c>
      <c r="J46" s="9" t="s">
        <v>3</v>
      </c>
    </row>
    <row r="47" spans="2:10" ht="15" x14ac:dyDescent="0.25">
      <c r="C47" s="2" t="s">
        <v>4</v>
      </c>
      <c r="D47" s="2" t="s">
        <v>5</v>
      </c>
      <c r="E47" s="21" t="s">
        <v>4</v>
      </c>
      <c r="F47" s="21" t="s">
        <v>5</v>
      </c>
      <c r="H47" s="10">
        <f>(0.031+0.03+0.015)/3</f>
        <v>2.5333333333333333E-2</v>
      </c>
      <c r="I47" s="11">
        <f>(H47*0.12641*2.5)/0.05</f>
        <v>0.16011933333333331</v>
      </c>
      <c r="J47" s="12">
        <f>(I47*75)/15</f>
        <v>0.80059666666666662</v>
      </c>
    </row>
    <row r="48" spans="2:10" x14ac:dyDescent="0.2">
      <c r="C48" s="13">
        <v>64.97</v>
      </c>
      <c r="D48" s="2">
        <v>54.34</v>
      </c>
      <c r="E48">
        <v>5.71</v>
      </c>
      <c r="F48">
        <v>8.35</v>
      </c>
    </row>
    <row r="49" spans="2:5" x14ac:dyDescent="0.2">
      <c r="C49" s="2"/>
      <c r="D49" s="2"/>
    </row>
    <row r="51" spans="2:5" x14ac:dyDescent="0.2">
      <c r="B51" s="14" t="s">
        <v>36</v>
      </c>
      <c r="C51" s="14" t="s">
        <v>6</v>
      </c>
      <c r="D51" s="14" t="s">
        <v>7</v>
      </c>
      <c r="E51" s="14" t="s">
        <v>8</v>
      </c>
    </row>
    <row r="52" spans="2:5" x14ac:dyDescent="0.2">
      <c r="B52" s="14">
        <v>0</v>
      </c>
    </row>
    <row r="53" spans="2:5" x14ac:dyDescent="0.2">
      <c r="B53" s="14">
        <v>0.1</v>
      </c>
    </row>
    <row r="54" spans="2:5" x14ac:dyDescent="0.2">
      <c r="B54" s="14">
        <v>0.2</v>
      </c>
    </row>
    <row r="55" spans="2:5" x14ac:dyDescent="0.2">
      <c r="B55" s="14">
        <v>0.3</v>
      </c>
    </row>
    <row r="56" spans="2:5" x14ac:dyDescent="0.2">
      <c r="B56" s="14">
        <v>0.4</v>
      </c>
    </row>
    <row r="57" spans="2:5" x14ac:dyDescent="0.2">
      <c r="B57" s="14">
        <v>0.5</v>
      </c>
      <c r="C57">
        <v>0.153</v>
      </c>
      <c r="E57">
        <v>0.10630000000000001</v>
      </c>
    </row>
    <row r="58" spans="2:5" x14ac:dyDescent="0.2">
      <c r="B58" s="14">
        <v>0.6</v>
      </c>
      <c r="C58">
        <v>0.158</v>
      </c>
      <c r="D58">
        <v>7.4200000000000002E-2</v>
      </c>
      <c r="E58">
        <v>0.112</v>
      </c>
    </row>
    <row r="59" spans="2:5" x14ac:dyDescent="0.2">
      <c r="B59" s="14">
        <v>0.7</v>
      </c>
      <c r="C59">
        <v>0.16300000000000001</v>
      </c>
      <c r="D59">
        <v>7.8399999999999997E-2</v>
      </c>
      <c r="E59">
        <v>0.1172</v>
      </c>
    </row>
    <row r="60" spans="2:5" x14ac:dyDescent="0.2">
      <c r="B60" s="14">
        <v>0.8</v>
      </c>
      <c r="C60">
        <v>0.16800000000000001</v>
      </c>
      <c r="D60">
        <v>8.0699999999999994E-2</v>
      </c>
      <c r="E60">
        <v>0.12139999999999999</v>
      </c>
    </row>
    <row r="61" spans="2:5" x14ac:dyDescent="0.2">
      <c r="B61" s="14">
        <v>0.9</v>
      </c>
      <c r="C61">
        <v>0.17019999999999999</v>
      </c>
      <c r="D61">
        <v>8.2600000000000007E-2</v>
      </c>
      <c r="E61">
        <v>0.1231</v>
      </c>
    </row>
    <row r="62" spans="2:5" x14ac:dyDescent="0.2">
      <c r="B62" s="14">
        <v>1</v>
      </c>
      <c r="C62">
        <v>0.17369999999999999</v>
      </c>
      <c r="D62">
        <v>8.4699999999999998E-2</v>
      </c>
      <c r="E62">
        <v>0.12659999999999999</v>
      </c>
    </row>
    <row r="63" spans="2:5" x14ac:dyDescent="0.2">
      <c r="B63" s="14">
        <v>1.1000000000000001</v>
      </c>
      <c r="C63">
        <v>0.1777</v>
      </c>
      <c r="D63">
        <v>8.7099999999999997E-2</v>
      </c>
      <c r="E63">
        <v>0.13009999999999999</v>
      </c>
    </row>
    <row r="64" spans="2:5" x14ac:dyDescent="0.2">
      <c r="B64" s="14">
        <v>1.2</v>
      </c>
      <c r="C64">
        <v>0.18110000000000001</v>
      </c>
      <c r="D64">
        <v>8.9200000000000002E-2</v>
      </c>
      <c r="E64">
        <v>0.1343</v>
      </c>
    </row>
    <row r="65" spans="2:5" x14ac:dyDescent="0.2">
      <c r="B65" s="14">
        <v>1.3</v>
      </c>
      <c r="C65">
        <v>0.18459999999999999</v>
      </c>
      <c r="D65">
        <v>9.0499999999999997E-2</v>
      </c>
      <c r="E65">
        <v>0.13739999999999999</v>
      </c>
    </row>
    <row r="66" spans="2:5" x14ac:dyDescent="0.2">
      <c r="B66" s="14">
        <v>1.4</v>
      </c>
      <c r="C66">
        <v>0.1875</v>
      </c>
      <c r="D66">
        <v>9.2700000000000005E-2</v>
      </c>
      <c r="E66">
        <v>0.14080000000000001</v>
      </c>
    </row>
    <row r="67" spans="2:5" x14ac:dyDescent="0.2">
      <c r="B67" s="14">
        <v>1.5</v>
      </c>
      <c r="C67">
        <v>0.191</v>
      </c>
      <c r="D67">
        <v>9.4500000000000001E-2</v>
      </c>
      <c r="E67">
        <v>0.14369999999999999</v>
      </c>
    </row>
    <row r="68" spans="2:5" x14ac:dyDescent="0.2">
      <c r="B68" s="14">
        <v>1.6</v>
      </c>
      <c r="C68">
        <v>0.1943</v>
      </c>
      <c r="D68">
        <v>9.6000000000000002E-2</v>
      </c>
      <c r="E68">
        <v>0.14710000000000001</v>
      </c>
    </row>
    <row r="69" spans="2:5" x14ac:dyDescent="0.2">
      <c r="B69" s="14">
        <v>1.7</v>
      </c>
      <c r="C69">
        <v>0.1971</v>
      </c>
      <c r="D69">
        <v>9.7199999999999995E-2</v>
      </c>
      <c r="E69">
        <v>0.15010000000000001</v>
      </c>
    </row>
    <row r="70" spans="2:5" x14ac:dyDescent="0.2">
      <c r="B70" s="14">
        <v>1.8</v>
      </c>
      <c r="C70">
        <v>0.20030000000000001</v>
      </c>
      <c r="D70">
        <v>9.9000000000000005E-2</v>
      </c>
      <c r="E70">
        <v>0.153</v>
      </c>
    </row>
    <row r="71" spans="2:5" x14ac:dyDescent="0.2">
      <c r="B71" s="14">
        <v>1.9</v>
      </c>
      <c r="C71">
        <v>0.20349999999999999</v>
      </c>
      <c r="D71">
        <v>0.10009999999999999</v>
      </c>
      <c r="E71">
        <v>0.15620000000000001</v>
      </c>
    </row>
    <row r="72" spans="2:5" x14ac:dyDescent="0.2">
      <c r="B72" s="14">
        <v>2</v>
      </c>
      <c r="C72">
        <v>0.2064</v>
      </c>
      <c r="D72">
        <v>0.10249999999999999</v>
      </c>
      <c r="E72">
        <v>0.15870000000000001</v>
      </c>
    </row>
    <row r="73" spans="2:5" x14ac:dyDescent="0.2">
      <c r="B73" s="14">
        <v>2.1</v>
      </c>
      <c r="C73">
        <v>0.2087</v>
      </c>
      <c r="D73">
        <v>0.104</v>
      </c>
      <c r="E73">
        <v>0.1613</v>
      </c>
    </row>
    <row r="74" spans="2:5" x14ac:dyDescent="0.2">
      <c r="B74" s="14">
        <v>2.2000000000000002</v>
      </c>
      <c r="C74">
        <v>0.21199999999999999</v>
      </c>
      <c r="D74">
        <v>0.1052</v>
      </c>
      <c r="E74">
        <v>0.16389999999999999</v>
      </c>
    </row>
    <row r="75" spans="2:5" x14ac:dyDescent="0.2">
      <c r="B75" s="14">
        <v>2.2999999999999998</v>
      </c>
      <c r="C75">
        <v>0.21440000000000001</v>
      </c>
      <c r="D75">
        <v>0.1062</v>
      </c>
      <c r="E75">
        <v>0.1668</v>
      </c>
    </row>
    <row r="76" spans="2:5" x14ac:dyDescent="0.2">
      <c r="B76" s="14">
        <v>2.4</v>
      </c>
      <c r="C76">
        <v>0.21759999999999999</v>
      </c>
      <c r="D76">
        <v>0.10780000000000001</v>
      </c>
      <c r="E76">
        <v>0.16950000000000001</v>
      </c>
    </row>
    <row r="77" spans="2:5" x14ac:dyDescent="0.2">
      <c r="B77" s="14">
        <v>2.5</v>
      </c>
      <c r="C77">
        <v>0.22020000000000001</v>
      </c>
      <c r="D77">
        <v>0.10920000000000001</v>
      </c>
      <c r="E77">
        <v>0.17180000000000001</v>
      </c>
    </row>
    <row r="78" spans="2:5" x14ac:dyDescent="0.2">
      <c r="B78" s="14">
        <v>2.6</v>
      </c>
      <c r="C78">
        <v>0.22289999999999999</v>
      </c>
      <c r="D78">
        <v>0.1101</v>
      </c>
      <c r="E78">
        <v>0.17449999999999999</v>
      </c>
    </row>
    <row r="79" spans="2:5" x14ac:dyDescent="0.2">
      <c r="B79" s="14">
        <v>2.7</v>
      </c>
      <c r="C79">
        <v>0.22539999999999999</v>
      </c>
      <c r="D79">
        <v>0.1108</v>
      </c>
      <c r="E79">
        <v>0.17649999999999999</v>
      </c>
    </row>
    <row r="80" spans="2:5" x14ac:dyDescent="0.2">
      <c r="B80" s="14">
        <v>2.8</v>
      </c>
      <c r="C80">
        <v>0.2278</v>
      </c>
      <c r="D80">
        <v>0.1119</v>
      </c>
      <c r="E80">
        <v>0.17910000000000001</v>
      </c>
    </row>
    <row r="81" spans="2:5" x14ac:dyDescent="0.2">
      <c r="B81" s="14">
        <v>2.9</v>
      </c>
      <c r="C81">
        <v>0.22989999999999999</v>
      </c>
      <c r="D81">
        <v>0.1129</v>
      </c>
      <c r="E81">
        <v>0.18160000000000001</v>
      </c>
    </row>
    <row r="82" spans="2:5" x14ac:dyDescent="0.2">
      <c r="B82" s="14">
        <v>3</v>
      </c>
      <c r="C82">
        <v>0.2319</v>
      </c>
      <c r="D82">
        <v>0.1142</v>
      </c>
      <c r="E82">
        <v>0.18379999999999999</v>
      </c>
    </row>
  </sheetData>
  <mergeCells count="6">
    <mergeCell ref="C6:D6"/>
    <mergeCell ref="B10:E10"/>
    <mergeCell ref="C46:D46"/>
    <mergeCell ref="B45:E45"/>
    <mergeCell ref="E6:F6"/>
    <mergeCell ref="E46:F46"/>
  </mergeCells>
  <pageMargins left="0.78740157499999996" right="0.78740157499999996" top="0.984251969" bottom="0.984251969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3"/>
  <sheetViews>
    <sheetView workbookViewId="0">
      <selection activeCell="B2" sqref="B2"/>
    </sheetView>
  </sheetViews>
  <sheetFormatPr defaultRowHeight="12.75" x14ac:dyDescent="0.2"/>
  <cols>
    <col min="8" max="8" width="10.7109375" bestFit="1" customWidth="1"/>
    <col min="15" max="15" width="15.85546875" bestFit="1" customWidth="1"/>
    <col min="16" max="16" width="14.28515625" bestFit="1" customWidth="1"/>
  </cols>
  <sheetData>
    <row r="1" spans="2:17" ht="15" x14ac:dyDescent="0.25">
      <c r="B1" s="4" t="s">
        <v>54</v>
      </c>
    </row>
    <row r="2" spans="2:17" x14ac:dyDescent="0.2">
      <c r="B2" s="5" t="s">
        <v>32</v>
      </c>
    </row>
    <row r="3" spans="2:17" x14ac:dyDescent="0.2">
      <c r="B3" s="5" t="s">
        <v>30</v>
      </c>
      <c r="C3" s="6"/>
      <c r="D3" s="6"/>
    </row>
    <row r="4" spans="2:17" x14ac:dyDescent="0.2">
      <c r="B4" s="7"/>
      <c r="C4" s="6"/>
      <c r="D4" s="6"/>
    </row>
    <row r="5" spans="2:17" x14ac:dyDescent="0.2">
      <c r="B5" s="7"/>
      <c r="C5" s="6"/>
      <c r="D5" s="6"/>
    </row>
    <row r="6" spans="2:17" ht="15" x14ac:dyDescent="0.25">
      <c r="C6" s="37" t="s">
        <v>15</v>
      </c>
      <c r="D6" s="37"/>
      <c r="E6" s="37" t="s">
        <v>14</v>
      </c>
      <c r="F6" s="37"/>
      <c r="H6" s="8" t="s">
        <v>18</v>
      </c>
      <c r="I6" s="9" t="s">
        <v>2</v>
      </c>
      <c r="J6" s="9" t="s">
        <v>3</v>
      </c>
      <c r="O6" s="34" t="s">
        <v>21</v>
      </c>
      <c r="P6" s="31"/>
    </row>
    <row r="7" spans="2:17" ht="15" x14ac:dyDescent="0.25">
      <c r="C7" s="28" t="s">
        <v>16</v>
      </c>
      <c r="D7" s="28" t="s">
        <v>5</v>
      </c>
      <c r="E7" s="28" t="s">
        <v>16</v>
      </c>
      <c r="F7" s="28" t="s">
        <v>5</v>
      </c>
      <c r="H7" s="10">
        <f>(0.046+0.041+0.042)/3</f>
        <v>4.3000000000000003E-2</v>
      </c>
      <c r="I7" s="11">
        <f>(H7*0.12641*2.5)/0.05</f>
        <v>0.27178150000000001</v>
      </c>
      <c r="J7" s="12">
        <f>(I7*75)/15</f>
        <v>1.3589075000000002</v>
      </c>
      <c r="O7" s="16">
        <f>(1.36+0.8)/2</f>
        <v>1.08</v>
      </c>
      <c r="P7" s="16">
        <f>STDEV(J7,J47)</f>
        <v>0.39478537625991272</v>
      </c>
    </row>
    <row r="8" spans="2:17" x14ac:dyDescent="0.2">
      <c r="C8" s="13">
        <v>67.069999999999993</v>
      </c>
      <c r="D8" s="3">
        <v>67.19</v>
      </c>
      <c r="E8">
        <v>5.79</v>
      </c>
      <c r="F8">
        <v>6.27</v>
      </c>
      <c r="O8" s="28"/>
      <c r="P8" s="31"/>
    </row>
    <row r="9" spans="2:17" x14ac:dyDescent="0.2">
      <c r="C9" s="3"/>
      <c r="D9" s="3"/>
      <c r="O9" s="28"/>
      <c r="P9" s="31"/>
    </row>
    <row r="10" spans="2:17" x14ac:dyDescent="0.2">
      <c r="B10" s="38" t="s">
        <v>34</v>
      </c>
      <c r="C10" s="38"/>
      <c r="D10" s="38"/>
      <c r="E10" s="38"/>
      <c r="O10" s="28"/>
      <c r="P10" s="31"/>
    </row>
    <row r="11" spans="2:17" x14ac:dyDescent="0.2">
      <c r="B11" s="14" t="s">
        <v>36</v>
      </c>
      <c r="C11" s="14" t="s">
        <v>6</v>
      </c>
      <c r="D11" s="14" t="s">
        <v>7</v>
      </c>
      <c r="E11" s="14" t="s">
        <v>8</v>
      </c>
      <c r="O11" s="28"/>
      <c r="P11" s="28"/>
    </row>
    <row r="12" spans="2:17" x14ac:dyDescent="0.2">
      <c r="B12" s="14">
        <v>0</v>
      </c>
      <c r="O12" s="28"/>
      <c r="P12" s="28"/>
    </row>
    <row r="13" spans="2:17" x14ac:dyDescent="0.2">
      <c r="B13" s="14">
        <v>0.1</v>
      </c>
      <c r="O13" s="28"/>
      <c r="P13" s="35" t="s">
        <v>27</v>
      </c>
    </row>
    <row r="14" spans="2:17" x14ac:dyDescent="0.2">
      <c r="B14" s="14">
        <v>0.2</v>
      </c>
      <c r="O14" s="13" t="s">
        <v>28</v>
      </c>
      <c r="P14" s="16">
        <f>AVERAGE(D8,D48)</f>
        <v>64.914999999999992</v>
      </c>
    </row>
    <row r="15" spans="2:17" x14ac:dyDescent="0.2">
      <c r="B15" s="14">
        <v>0.3</v>
      </c>
      <c r="O15" s="13" t="s">
        <v>29</v>
      </c>
      <c r="P15" s="16">
        <f>STDEV(D8,D48)</f>
        <v>3.2173358543987889</v>
      </c>
    </row>
    <row r="16" spans="2:17" x14ac:dyDescent="0.2">
      <c r="B16" s="14">
        <v>0.4</v>
      </c>
      <c r="O16" s="28"/>
      <c r="P16" s="28"/>
      <c r="Q16" s="7"/>
    </row>
    <row r="17" spans="2:17" x14ac:dyDescent="0.2">
      <c r="B17" s="14">
        <v>0.5</v>
      </c>
      <c r="C17">
        <v>0.13669999999999999</v>
      </c>
      <c r="D17">
        <v>0.1148</v>
      </c>
      <c r="E17">
        <v>0.12139999999999999</v>
      </c>
      <c r="O17" s="28" t="s">
        <v>14</v>
      </c>
      <c r="P17" s="16">
        <f>AVERAGE(F8,F48)</f>
        <v>6.1950000000000003</v>
      </c>
    </row>
    <row r="18" spans="2:17" x14ac:dyDescent="0.2">
      <c r="B18" s="14">
        <v>0.6</v>
      </c>
      <c r="C18">
        <v>0.14330000000000001</v>
      </c>
      <c r="D18">
        <v>0.1203</v>
      </c>
      <c r="E18">
        <v>0.126</v>
      </c>
      <c r="O18" s="13" t="s">
        <v>29</v>
      </c>
      <c r="P18" s="16">
        <f>STDEV(F8,F48)</f>
        <v>0.10606601717798175</v>
      </c>
    </row>
    <row r="19" spans="2:17" x14ac:dyDescent="0.2">
      <c r="B19" s="14">
        <v>0.7</v>
      </c>
      <c r="C19">
        <v>0.14960000000000001</v>
      </c>
      <c r="D19">
        <v>0.12590000000000001</v>
      </c>
      <c r="E19">
        <v>0.13289999999999999</v>
      </c>
      <c r="O19" s="28"/>
      <c r="P19" s="28"/>
    </row>
    <row r="20" spans="2:17" x14ac:dyDescent="0.2">
      <c r="B20" s="14">
        <v>0.8</v>
      </c>
      <c r="C20">
        <v>0.15290000000000001</v>
      </c>
      <c r="D20">
        <v>0.13370000000000001</v>
      </c>
      <c r="E20">
        <v>0.1358</v>
      </c>
    </row>
    <row r="21" spans="2:17" x14ac:dyDescent="0.2">
      <c r="B21" s="14">
        <v>0.9</v>
      </c>
      <c r="C21">
        <v>0.1545</v>
      </c>
      <c r="D21">
        <v>0.1341</v>
      </c>
      <c r="E21">
        <v>0.13950000000000001</v>
      </c>
      <c r="P21" s="16"/>
      <c r="Q21" s="16"/>
    </row>
    <row r="22" spans="2:17" x14ac:dyDescent="0.2">
      <c r="B22" s="14">
        <v>1</v>
      </c>
      <c r="C22">
        <v>0.15870000000000001</v>
      </c>
      <c r="D22">
        <v>0.1391</v>
      </c>
      <c r="E22">
        <v>0.14330000000000001</v>
      </c>
      <c r="P22" s="5" t="s">
        <v>37</v>
      </c>
    </row>
    <row r="23" spans="2:17" x14ac:dyDescent="0.2">
      <c r="B23" s="14">
        <v>1.1000000000000001</v>
      </c>
      <c r="C23">
        <v>0.16259999999999999</v>
      </c>
      <c r="D23">
        <v>0.14399999999999999</v>
      </c>
      <c r="E23">
        <v>0.14729999999999999</v>
      </c>
      <c r="O23" s="7" t="s">
        <v>28</v>
      </c>
      <c r="P23" s="16">
        <f>AVERAGE(C8,C48)</f>
        <v>65.919999999999987</v>
      </c>
    </row>
    <row r="24" spans="2:17" x14ac:dyDescent="0.2">
      <c r="B24" s="14">
        <v>1.2</v>
      </c>
      <c r="C24">
        <v>0.1668</v>
      </c>
      <c r="D24">
        <v>0.14860000000000001</v>
      </c>
      <c r="E24">
        <v>0.152</v>
      </c>
      <c r="O24" s="7" t="s">
        <v>29</v>
      </c>
      <c r="P24" s="16">
        <f>STDEV(C8,C48)</f>
        <v>1.6263455967290572</v>
      </c>
    </row>
    <row r="25" spans="2:17" x14ac:dyDescent="0.2">
      <c r="B25" s="14">
        <v>1.3</v>
      </c>
      <c r="C25">
        <v>0.17130000000000001</v>
      </c>
      <c r="D25">
        <v>0.1532</v>
      </c>
      <c r="E25">
        <v>0.15670000000000001</v>
      </c>
      <c r="P25" s="28"/>
    </row>
    <row r="26" spans="2:17" x14ac:dyDescent="0.2">
      <c r="B26" s="14">
        <v>1.4</v>
      </c>
      <c r="C26">
        <v>0.1759</v>
      </c>
      <c r="D26">
        <v>0.15790000000000001</v>
      </c>
      <c r="E26">
        <v>0.1608</v>
      </c>
      <c r="O26" t="s">
        <v>14</v>
      </c>
      <c r="P26" s="16">
        <f>AVERAGE(E8,E48)</f>
        <v>5.8</v>
      </c>
    </row>
    <row r="27" spans="2:17" x14ac:dyDescent="0.2">
      <c r="B27" s="14">
        <v>1.5</v>
      </c>
      <c r="C27">
        <v>0.17979999999999999</v>
      </c>
      <c r="D27">
        <v>0.16270000000000001</v>
      </c>
      <c r="E27">
        <v>0.1648</v>
      </c>
      <c r="O27" s="7" t="s">
        <v>29</v>
      </c>
      <c r="P27" s="16">
        <f>STDEV(E8,E48)</f>
        <v>1.4142135623730649E-2</v>
      </c>
    </row>
    <row r="28" spans="2:17" x14ac:dyDescent="0.2">
      <c r="B28" s="14">
        <v>1.6</v>
      </c>
      <c r="C28">
        <v>0.1845</v>
      </c>
      <c r="D28">
        <v>0.1678</v>
      </c>
      <c r="E28">
        <v>0.16930000000000001</v>
      </c>
    </row>
    <row r="29" spans="2:17" x14ac:dyDescent="0.2">
      <c r="B29" s="14">
        <v>1.7</v>
      </c>
      <c r="C29">
        <v>0.18840000000000001</v>
      </c>
      <c r="D29">
        <v>0.1724</v>
      </c>
      <c r="E29">
        <v>0.1736</v>
      </c>
    </row>
    <row r="30" spans="2:17" x14ac:dyDescent="0.2">
      <c r="B30" s="14">
        <v>1.8</v>
      </c>
      <c r="C30">
        <v>0.1928</v>
      </c>
      <c r="D30">
        <v>0.17749999999999999</v>
      </c>
      <c r="E30">
        <v>0.17829999999999999</v>
      </c>
    </row>
    <row r="31" spans="2:17" x14ac:dyDescent="0.2">
      <c r="B31" s="14">
        <v>1.9</v>
      </c>
      <c r="C31">
        <v>0.1968</v>
      </c>
      <c r="D31">
        <v>0.18210000000000001</v>
      </c>
      <c r="E31">
        <v>0.1825</v>
      </c>
    </row>
    <row r="32" spans="2:17" x14ac:dyDescent="0.2">
      <c r="B32" s="14">
        <v>2</v>
      </c>
      <c r="C32">
        <v>0.2014</v>
      </c>
      <c r="D32">
        <v>0.1867</v>
      </c>
      <c r="E32">
        <v>0.18690000000000001</v>
      </c>
    </row>
    <row r="33" spans="2:16" x14ac:dyDescent="0.2">
      <c r="B33" s="14">
        <v>2.1</v>
      </c>
      <c r="C33">
        <v>0.20549999999999999</v>
      </c>
      <c r="D33">
        <v>0.19139999999999999</v>
      </c>
      <c r="E33">
        <v>0.1908</v>
      </c>
    </row>
    <row r="34" spans="2:16" x14ac:dyDescent="0.2">
      <c r="B34" s="14">
        <v>2.2000000000000002</v>
      </c>
      <c r="C34">
        <v>0.2099</v>
      </c>
      <c r="D34">
        <v>0.19700000000000001</v>
      </c>
      <c r="E34">
        <v>0.1953</v>
      </c>
    </row>
    <row r="35" spans="2:16" x14ac:dyDescent="0.2">
      <c r="B35" s="14">
        <v>2.2999999999999998</v>
      </c>
      <c r="C35">
        <v>0.21410000000000001</v>
      </c>
      <c r="D35">
        <v>0.20080000000000001</v>
      </c>
      <c r="E35">
        <v>0.19950000000000001</v>
      </c>
    </row>
    <row r="36" spans="2:16" x14ac:dyDescent="0.2">
      <c r="B36" s="14">
        <v>2.4</v>
      </c>
      <c r="C36">
        <v>0.21829999999999999</v>
      </c>
      <c r="D36">
        <v>0.2051</v>
      </c>
      <c r="E36">
        <v>0.20369999999999999</v>
      </c>
    </row>
    <row r="37" spans="2:16" x14ac:dyDescent="0.2">
      <c r="B37" s="14">
        <v>2.5</v>
      </c>
      <c r="C37">
        <v>0.22239999999999999</v>
      </c>
      <c r="D37">
        <v>0.21010000000000001</v>
      </c>
      <c r="E37">
        <v>0.20899999999999999</v>
      </c>
    </row>
    <row r="38" spans="2:16" x14ac:dyDescent="0.2">
      <c r="B38" s="14">
        <v>2.6</v>
      </c>
      <c r="C38">
        <v>0.2263</v>
      </c>
      <c r="D38">
        <v>0.2145</v>
      </c>
      <c r="E38">
        <v>0.21260000000000001</v>
      </c>
    </row>
    <row r="39" spans="2:16" x14ac:dyDescent="0.2">
      <c r="B39" s="14">
        <v>2.7</v>
      </c>
      <c r="C39">
        <v>0.23080000000000001</v>
      </c>
      <c r="D39">
        <v>0.21870000000000001</v>
      </c>
      <c r="E39">
        <v>0.21690000000000001</v>
      </c>
      <c r="O39" s="28"/>
      <c r="P39" s="28"/>
    </row>
    <row r="40" spans="2:16" x14ac:dyDescent="0.2">
      <c r="B40" s="14">
        <v>2.8</v>
      </c>
      <c r="C40">
        <v>0.2351</v>
      </c>
      <c r="D40">
        <v>0.2233</v>
      </c>
      <c r="E40">
        <v>0.2208</v>
      </c>
    </row>
    <row r="41" spans="2:16" x14ac:dyDescent="0.2">
      <c r="B41" s="14">
        <v>2.9</v>
      </c>
      <c r="C41">
        <v>0.23899999999999999</v>
      </c>
      <c r="D41">
        <v>0.22789999999999999</v>
      </c>
      <c r="E41">
        <v>0.22470000000000001</v>
      </c>
    </row>
    <row r="42" spans="2:16" x14ac:dyDescent="0.2">
      <c r="B42" s="14">
        <v>3</v>
      </c>
      <c r="C42">
        <v>0.24310000000000001</v>
      </c>
      <c r="D42">
        <v>0.2326</v>
      </c>
      <c r="E42">
        <v>0.2288</v>
      </c>
    </row>
    <row r="43" spans="2:16" x14ac:dyDescent="0.2">
      <c r="C43">
        <v>0.2472</v>
      </c>
      <c r="D43" t="s">
        <v>0</v>
      </c>
      <c r="E43">
        <v>0.23300000000000001</v>
      </c>
    </row>
    <row r="44" spans="2:16" x14ac:dyDescent="0.2">
      <c r="C44">
        <v>0.25159999999999999</v>
      </c>
      <c r="D44" t="s">
        <v>0</v>
      </c>
      <c r="E44" t="s">
        <v>0</v>
      </c>
    </row>
    <row r="46" spans="2:16" ht="15" x14ac:dyDescent="0.25">
      <c r="C46" s="37" t="s">
        <v>1</v>
      </c>
      <c r="D46" s="37"/>
      <c r="E46" s="37" t="s">
        <v>14</v>
      </c>
      <c r="F46" s="37"/>
      <c r="H46" s="8" t="s">
        <v>10</v>
      </c>
      <c r="I46" s="9" t="s">
        <v>2</v>
      </c>
      <c r="J46" s="9" t="s">
        <v>3</v>
      </c>
    </row>
    <row r="47" spans="2:16" ht="15" x14ac:dyDescent="0.25">
      <c r="C47" s="3" t="s">
        <v>4</v>
      </c>
      <c r="D47" s="3" t="s">
        <v>5</v>
      </c>
      <c r="E47" s="21" t="s">
        <v>4</v>
      </c>
      <c r="F47" s="21" t="s">
        <v>5</v>
      </c>
      <c r="H47" s="10">
        <f>(0.029+0.021+0.026)/3</f>
        <v>2.5333333333333333E-2</v>
      </c>
      <c r="I47" s="11">
        <f>(H47*0.12641*2.5)/0.05</f>
        <v>0.16011933333333331</v>
      </c>
      <c r="J47" s="12">
        <f>(I47*75)/15</f>
        <v>0.80059666666666662</v>
      </c>
    </row>
    <row r="48" spans="2:16" x14ac:dyDescent="0.2">
      <c r="C48" s="13">
        <v>64.77</v>
      </c>
      <c r="D48" s="3">
        <v>62.64</v>
      </c>
      <c r="E48">
        <v>5.81</v>
      </c>
      <c r="F48">
        <v>6.12</v>
      </c>
    </row>
    <row r="49" spans="2:5" x14ac:dyDescent="0.2">
      <c r="C49" s="3"/>
      <c r="D49" s="3"/>
    </row>
    <row r="50" spans="2:5" x14ac:dyDescent="0.2">
      <c r="B50" s="38" t="s">
        <v>35</v>
      </c>
      <c r="C50" s="38"/>
      <c r="D50" s="38"/>
      <c r="E50" s="38"/>
    </row>
    <row r="51" spans="2:5" x14ac:dyDescent="0.2">
      <c r="B51" s="14" t="s">
        <v>36</v>
      </c>
      <c r="C51" s="14" t="s">
        <v>6</v>
      </c>
      <c r="D51" s="14" t="s">
        <v>7</v>
      </c>
      <c r="E51" s="14" t="s">
        <v>8</v>
      </c>
    </row>
    <row r="52" spans="2:5" x14ac:dyDescent="0.2">
      <c r="B52" s="14">
        <v>0</v>
      </c>
    </row>
    <row r="53" spans="2:5" x14ac:dyDescent="0.2">
      <c r="B53" s="14">
        <v>0.1</v>
      </c>
    </row>
    <row r="54" spans="2:5" x14ac:dyDescent="0.2">
      <c r="B54" s="14">
        <v>0.2</v>
      </c>
    </row>
    <row r="55" spans="2:5" x14ac:dyDescent="0.2">
      <c r="B55" s="14">
        <v>0.3</v>
      </c>
    </row>
    <row r="56" spans="2:5" x14ac:dyDescent="0.2">
      <c r="B56" s="14">
        <v>0.4</v>
      </c>
    </row>
    <row r="57" spans="2:5" x14ac:dyDescent="0.2">
      <c r="B57" s="14">
        <v>0.5</v>
      </c>
    </row>
    <row r="58" spans="2:5" x14ac:dyDescent="0.2">
      <c r="B58" s="14">
        <v>0.6</v>
      </c>
      <c r="C58">
        <v>0.1459</v>
      </c>
      <c r="D58">
        <v>0.12690000000000001</v>
      </c>
      <c r="E58">
        <v>0.11310000000000001</v>
      </c>
    </row>
    <row r="59" spans="2:5" x14ac:dyDescent="0.2">
      <c r="B59" s="14">
        <v>0.7</v>
      </c>
      <c r="C59">
        <v>0.15379999999999999</v>
      </c>
      <c r="D59">
        <v>0.13170000000000001</v>
      </c>
      <c r="E59">
        <v>0.1167</v>
      </c>
    </row>
    <row r="60" spans="2:5" x14ac:dyDescent="0.2">
      <c r="B60" s="14">
        <v>0.8</v>
      </c>
      <c r="C60">
        <v>0.15129999999999999</v>
      </c>
      <c r="D60">
        <v>0.1226</v>
      </c>
      <c r="E60">
        <v>0.1149</v>
      </c>
    </row>
    <row r="61" spans="2:5" x14ac:dyDescent="0.2">
      <c r="B61" s="14">
        <v>0.9</v>
      </c>
      <c r="C61">
        <v>0.15279999999999999</v>
      </c>
      <c r="D61">
        <v>0.12609999999999999</v>
      </c>
      <c r="E61">
        <v>0.11310000000000001</v>
      </c>
    </row>
    <row r="62" spans="2:5" x14ac:dyDescent="0.2">
      <c r="B62" s="14">
        <v>1</v>
      </c>
      <c r="C62">
        <v>0.15409999999999999</v>
      </c>
      <c r="D62">
        <v>0.1268</v>
      </c>
      <c r="E62">
        <v>0.1142</v>
      </c>
    </row>
    <row r="63" spans="2:5" x14ac:dyDescent="0.2">
      <c r="B63" s="14">
        <v>1.1000000000000001</v>
      </c>
      <c r="C63">
        <v>0.15790000000000001</v>
      </c>
      <c r="D63">
        <v>0.1295</v>
      </c>
      <c r="E63">
        <v>0.1171</v>
      </c>
    </row>
    <row r="64" spans="2:5" x14ac:dyDescent="0.2">
      <c r="B64" s="14">
        <v>1.2</v>
      </c>
      <c r="C64">
        <v>0.16109999999999999</v>
      </c>
      <c r="D64">
        <v>0.1328</v>
      </c>
      <c r="E64">
        <v>0.1202</v>
      </c>
    </row>
    <row r="65" spans="2:5" x14ac:dyDescent="0.2">
      <c r="B65" s="14">
        <v>1.3</v>
      </c>
      <c r="C65">
        <v>0.16389999999999999</v>
      </c>
      <c r="D65">
        <v>0.1353</v>
      </c>
      <c r="E65">
        <v>0.12230000000000001</v>
      </c>
    </row>
    <row r="66" spans="2:5" x14ac:dyDescent="0.2">
      <c r="B66" s="14">
        <v>1.4</v>
      </c>
      <c r="C66">
        <v>0.1676</v>
      </c>
      <c r="D66">
        <v>0.1386</v>
      </c>
      <c r="E66">
        <v>0.12520000000000001</v>
      </c>
    </row>
    <row r="67" spans="2:5" x14ac:dyDescent="0.2">
      <c r="B67" s="14">
        <v>1.5</v>
      </c>
      <c r="C67">
        <v>0.17169999999999999</v>
      </c>
      <c r="D67">
        <v>0.14130000000000001</v>
      </c>
      <c r="E67">
        <v>0.127</v>
      </c>
    </row>
    <row r="68" spans="2:5" x14ac:dyDescent="0.2">
      <c r="B68" s="14">
        <v>1.6</v>
      </c>
      <c r="C68">
        <v>0.17780000000000001</v>
      </c>
      <c r="D68">
        <v>0.1449</v>
      </c>
      <c r="E68">
        <v>0.12889999999999999</v>
      </c>
    </row>
    <row r="69" spans="2:5" x14ac:dyDescent="0.2">
      <c r="B69" s="14">
        <v>1.7</v>
      </c>
      <c r="C69">
        <v>0.17710000000000001</v>
      </c>
      <c r="D69">
        <v>0.14749999999999999</v>
      </c>
      <c r="E69">
        <v>0.1313</v>
      </c>
    </row>
    <row r="70" spans="2:5" x14ac:dyDescent="0.2">
      <c r="B70" s="14">
        <v>1.8</v>
      </c>
      <c r="C70">
        <v>0.1802</v>
      </c>
      <c r="D70">
        <v>0.15049999999999999</v>
      </c>
      <c r="E70">
        <v>0.13400000000000001</v>
      </c>
    </row>
    <row r="71" spans="2:5" x14ac:dyDescent="0.2">
      <c r="B71" s="14">
        <v>1.9</v>
      </c>
      <c r="C71">
        <v>0.18279999999999999</v>
      </c>
      <c r="D71">
        <v>0.15310000000000001</v>
      </c>
      <c r="E71">
        <v>0.13650000000000001</v>
      </c>
    </row>
    <row r="72" spans="2:5" x14ac:dyDescent="0.2">
      <c r="B72" s="14">
        <v>2</v>
      </c>
      <c r="C72">
        <v>0.1862</v>
      </c>
      <c r="D72">
        <v>0.15620000000000001</v>
      </c>
      <c r="E72">
        <v>0.13850000000000001</v>
      </c>
    </row>
    <row r="73" spans="2:5" x14ac:dyDescent="0.2">
      <c r="B73" s="14">
        <v>2.1</v>
      </c>
      <c r="C73">
        <v>0.189</v>
      </c>
      <c r="D73">
        <v>0.15890000000000001</v>
      </c>
      <c r="E73">
        <v>0.14069999999999999</v>
      </c>
    </row>
    <row r="74" spans="2:5" x14ac:dyDescent="0.2">
      <c r="B74" s="14">
        <v>2.2000000000000002</v>
      </c>
      <c r="C74">
        <v>0.1918</v>
      </c>
      <c r="D74">
        <v>0.16189999999999999</v>
      </c>
      <c r="E74">
        <v>0.14280000000000001</v>
      </c>
    </row>
    <row r="75" spans="2:5" x14ac:dyDescent="0.2">
      <c r="B75" s="14">
        <v>2.2999999999999998</v>
      </c>
      <c r="C75">
        <v>0.1951</v>
      </c>
      <c r="D75">
        <v>0.1648</v>
      </c>
      <c r="E75">
        <v>0.14530000000000001</v>
      </c>
    </row>
    <row r="76" spans="2:5" x14ac:dyDescent="0.2">
      <c r="B76" s="14">
        <v>2.4</v>
      </c>
      <c r="C76">
        <v>0.1981</v>
      </c>
      <c r="D76">
        <v>0.16789999999999999</v>
      </c>
      <c r="E76">
        <v>0.1477</v>
      </c>
    </row>
    <row r="77" spans="2:5" x14ac:dyDescent="0.2">
      <c r="B77" s="14">
        <v>2.5</v>
      </c>
      <c r="C77">
        <v>0.20069999999999999</v>
      </c>
      <c r="D77">
        <v>0.17080000000000001</v>
      </c>
      <c r="E77">
        <v>0.1497</v>
      </c>
    </row>
    <row r="78" spans="2:5" x14ac:dyDescent="0.2">
      <c r="B78" s="14">
        <v>2.6</v>
      </c>
      <c r="C78">
        <v>0.2039</v>
      </c>
      <c r="D78">
        <v>0.1736</v>
      </c>
      <c r="E78">
        <v>0.1522</v>
      </c>
    </row>
    <row r="79" spans="2:5" x14ac:dyDescent="0.2">
      <c r="B79" s="14">
        <v>2.7</v>
      </c>
      <c r="C79">
        <v>0.20669999999999999</v>
      </c>
      <c r="D79">
        <v>0.17649999999999999</v>
      </c>
      <c r="E79">
        <v>0.1547</v>
      </c>
    </row>
    <row r="80" spans="2:5" x14ac:dyDescent="0.2">
      <c r="B80" s="14">
        <v>2.8</v>
      </c>
      <c r="C80">
        <v>0.20949999999999999</v>
      </c>
      <c r="D80">
        <v>0.17960000000000001</v>
      </c>
      <c r="E80">
        <v>0.15709999999999999</v>
      </c>
    </row>
    <row r="81" spans="2:5" x14ac:dyDescent="0.2">
      <c r="B81" s="14">
        <v>2.9</v>
      </c>
      <c r="C81">
        <v>0.21240000000000001</v>
      </c>
      <c r="D81">
        <v>0.1827</v>
      </c>
      <c r="E81">
        <v>0.1593</v>
      </c>
    </row>
    <row r="82" spans="2:5" x14ac:dyDescent="0.2">
      <c r="B82" s="14">
        <v>3</v>
      </c>
      <c r="C82">
        <v>0.216</v>
      </c>
      <c r="D82">
        <v>0.18609999999999999</v>
      </c>
      <c r="E82">
        <v>0.1618</v>
      </c>
    </row>
    <row r="83" spans="2:5" x14ac:dyDescent="0.2">
      <c r="C83">
        <v>0.2185</v>
      </c>
      <c r="D83">
        <v>0.18820000000000001</v>
      </c>
      <c r="E83" t="s">
        <v>0</v>
      </c>
    </row>
  </sheetData>
  <mergeCells count="6">
    <mergeCell ref="C6:D6"/>
    <mergeCell ref="B10:E10"/>
    <mergeCell ref="C46:D46"/>
    <mergeCell ref="B50:E50"/>
    <mergeCell ref="E6:F6"/>
    <mergeCell ref="E46:F46"/>
  </mergeCells>
  <pageMargins left="0.78740157499999996" right="0.78740157499999996" top="0.984251969" bottom="0.984251969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2"/>
  <sheetViews>
    <sheetView workbookViewId="0">
      <selection activeCell="B2" sqref="B2"/>
    </sheetView>
  </sheetViews>
  <sheetFormatPr defaultRowHeight="12.75" x14ac:dyDescent="0.2"/>
  <cols>
    <col min="8" max="8" width="10.7109375" bestFit="1" customWidth="1"/>
    <col min="15" max="15" width="15.85546875" bestFit="1" customWidth="1"/>
  </cols>
  <sheetData>
    <row r="1" spans="2:16" ht="15" x14ac:dyDescent="0.25">
      <c r="B1" s="4" t="s">
        <v>54</v>
      </c>
    </row>
    <row r="2" spans="2:16" x14ac:dyDescent="0.2">
      <c r="B2" s="5" t="s">
        <v>32</v>
      </c>
    </row>
    <row r="3" spans="2:16" x14ac:dyDescent="0.2">
      <c r="B3" s="5" t="s">
        <v>30</v>
      </c>
      <c r="C3" s="6"/>
      <c r="D3" s="6"/>
    </row>
    <row r="4" spans="2:16" x14ac:dyDescent="0.2">
      <c r="B4" s="7"/>
      <c r="C4" s="6"/>
      <c r="D4" s="6"/>
    </row>
    <row r="5" spans="2:16" x14ac:dyDescent="0.2">
      <c r="B5" s="7"/>
      <c r="C5" s="6"/>
      <c r="D5" s="6"/>
    </row>
    <row r="6" spans="2:16" ht="15" x14ac:dyDescent="0.25">
      <c r="C6" s="37" t="s">
        <v>15</v>
      </c>
      <c r="D6" s="37"/>
      <c r="E6" s="37" t="s">
        <v>14</v>
      </c>
      <c r="F6" s="37"/>
      <c r="H6" s="8" t="s">
        <v>18</v>
      </c>
      <c r="I6" s="9" t="s">
        <v>2</v>
      </c>
      <c r="J6" s="9" t="s">
        <v>3</v>
      </c>
      <c r="O6" s="34" t="s">
        <v>21</v>
      </c>
      <c r="P6" s="31"/>
    </row>
    <row r="7" spans="2:16" ht="15" x14ac:dyDescent="0.25">
      <c r="C7" s="28" t="s">
        <v>16</v>
      </c>
      <c r="D7" s="28" t="s">
        <v>5</v>
      </c>
      <c r="E7" s="28" t="s">
        <v>16</v>
      </c>
      <c r="F7" s="28" t="s">
        <v>5</v>
      </c>
      <c r="H7" s="10">
        <f>(0.052+0.031+0.054)/3</f>
        <v>4.5666666666666661E-2</v>
      </c>
      <c r="I7" s="11">
        <f>(H7*0.12641*2.5)/0.05</f>
        <v>0.28863616666666664</v>
      </c>
      <c r="J7" s="12">
        <f>(I7*75)/15</f>
        <v>1.4431808333333331</v>
      </c>
      <c r="O7" s="16">
        <f>AVERAGE(J7,J47)</f>
        <v>1.1218887499999999</v>
      </c>
      <c r="P7" s="16">
        <f>STDEV(J7,J47)</f>
        <v>0.45437562173310625</v>
      </c>
    </row>
    <row r="8" spans="2:16" x14ac:dyDescent="0.2">
      <c r="C8" s="13">
        <v>66.67</v>
      </c>
      <c r="D8" s="3">
        <v>62.86</v>
      </c>
      <c r="E8">
        <v>5.82</v>
      </c>
      <c r="F8">
        <v>5.99</v>
      </c>
      <c r="O8" s="28"/>
      <c r="P8" s="31"/>
    </row>
    <row r="9" spans="2:16" x14ac:dyDescent="0.2">
      <c r="C9" s="3"/>
      <c r="D9" s="3"/>
      <c r="O9" s="28"/>
      <c r="P9" s="31"/>
    </row>
    <row r="10" spans="2:16" x14ac:dyDescent="0.2">
      <c r="B10" s="38" t="s">
        <v>38</v>
      </c>
      <c r="C10" s="38"/>
      <c r="D10" s="38"/>
      <c r="E10" s="38"/>
      <c r="O10" s="28"/>
      <c r="P10" s="31"/>
    </row>
    <row r="11" spans="2:16" x14ac:dyDescent="0.2">
      <c r="B11" s="14" t="s">
        <v>36</v>
      </c>
      <c r="C11" s="14" t="s">
        <v>6</v>
      </c>
      <c r="D11" s="14" t="s">
        <v>7</v>
      </c>
      <c r="E11" s="14" t="s">
        <v>8</v>
      </c>
      <c r="O11" s="28"/>
      <c r="P11" s="28"/>
    </row>
    <row r="12" spans="2:16" x14ac:dyDescent="0.2">
      <c r="B12" s="14">
        <v>0</v>
      </c>
      <c r="O12" s="28"/>
      <c r="P12" s="28"/>
    </row>
    <row r="13" spans="2:16" x14ac:dyDescent="0.2">
      <c r="B13" s="14">
        <v>0.1</v>
      </c>
      <c r="O13" s="28"/>
      <c r="P13" s="35" t="s">
        <v>27</v>
      </c>
    </row>
    <row r="14" spans="2:16" x14ac:dyDescent="0.2">
      <c r="B14" s="14">
        <v>0.2</v>
      </c>
      <c r="O14" s="13" t="s">
        <v>28</v>
      </c>
      <c r="P14" s="16">
        <f>AVERAGE(D8,D48)</f>
        <v>69.835000000000008</v>
      </c>
    </row>
    <row r="15" spans="2:16" x14ac:dyDescent="0.2">
      <c r="B15" s="14">
        <v>0.3</v>
      </c>
      <c r="O15" s="13" t="s">
        <v>29</v>
      </c>
      <c r="P15" s="16">
        <f>STDEV(D8,D48)</f>
        <v>9.8641395975523398</v>
      </c>
    </row>
    <row r="16" spans="2:16" x14ac:dyDescent="0.2">
      <c r="B16" s="14">
        <v>0.4</v>
      </c>
      <c r="O16" s="28"/>
      <c r="P16" s="28"/>
    </row>
    <row r="17" spans="2:16" x14ac:dyDescent="0.2">
      <c r="B17" s="14">
        <v>0.5</v>
      </c>
      <c r="O17" s="28" t="s">
        <v>14</v>
      </c>
      <c r="P17" s="16">
        <f>AVERAGE(F8,F48)</f>
        <v>7.22</v>
      </c>
    </row>
    <row r="18" spans="2:16" x14ac:dyDescent="0.2">
      <c r="B18" s="14">
        <v>0.6</v>
      </c>
      <c r="C18">
        <v>0.1429</v>
      </c>
      <c r="D18">
        <v>0.17610000000000001</v>
      </c>
      <c r="E18">
        <v>0.27279999999999999</v>
      </c>
      <c r="O18" s="13" t="s">
        <v>29</v>
      </c>
      <c r="P18" s="16">
        <f>STDEV(F8,F48)</f>
        <v>1.739482681718908</v>
      </c>
    </row>
    <row r="19" spans="2:16" x14ac:dyDescent="0.2">
      <c r="B19" s="14">
        <v>0.7</v>
      </c>
      <c r="C19">
        <v>0.1469</v>
      </c>
      <c r="D19">
        <v>0.1804</v>
      </c>
      <c r="E19">
        <v>0.27629999999999999</v>
      </c>
      <c r="O19" s="7"/>
    </row>
    <row r="20" spans="2:16" x14ac:dyDescent="0.2">
      <c r="B20" s="14">
        <v>0.8</v>
      </c>
      <c r="C20">
        <v>0.1515</v>
      </c>
      <c r="D20">
        <v>0.18490000000000001</v>
      </c>
      <c r="E20">
        <v>0.28079999999999999</v>
      </c>
    </row>
    <row r="21" spans="2:16" x14ac:dyDescent="0.2">
      <c r="B21" s="14">
        <v>0.9</v>
      </c>
      <c r="C21">
        <v>0.15609999999999999</v>
      </c>
      <c r="D21">
        <v>0.18920000000000001</v>
      </c>
      <c r="E21">
        <v>0.28339999999999999</v>
      </c>
    </row>
    <row r="22" spans="2:16" x14ac:dyDescent="0.2">
      <c r="B22" s="14">
        <v>1</v>
      </c>
      <c r="C22">
        <v>0.16089999999999999</v>
      </c>
      <c r="D22">
        <v>0.1943</v>
      </c>
      <c r="E22">
        <v>0.28560000000000002</v>
      </c>
    </row>
    <row r="23" spans="2:16" x14ac:dyDescent="0.2">
      <c r="B23" s="14">
        <v>1.1000000000000001</v>
      </c>
      <c r="C23">
        <v>0.1656</v>
      </c>
      <c r="D23">
        <v>0.19869999999999999</v>
      </c>
      <c r="E23">
        <v>0.28920000000000001</v>
      </c>
    </row>
    <row r="24" spans="2:16" x14ac:dyDescent="0.2">
      <c r="B24" s="14">
        <v>1.2</v>
      </c>
      <c r="C24">
        <v>0.17030000000000001</v>
      </c>
      <c r="D24">
        <v>0.20380000000000001</v>
      </c>
      <c r="E24">
        <v>0.29270000000000002</v>
      </c>
    </row>
    <row r="25" spans="2:16" x14ac:dyDescent="0.2">
      <c r="B25" s="14">
        <v>1.3</v>
      </c>
      <c r="C25">
        <v>0.1754</v>
      </c>
      <c r="D25">
        <v>0.20849999999999999</v>
      </c>
      <c r="E25">
        <v>0.2954</v>
      </c>
    </row>
    <row r="26" spans="2:16" x14ac:dyDescent="0.2">
      <c r="B26" s="14">
        <v>1.4</v>
      </c>
      <c r="C26">
        <v>0.1799</v>
      </c>
      <c r="D26">
        <v>0.2132</v>
      </c>
      <c r="E26">
        <v>0.2984</v>
      </c>
    </row>
    <row r="27" spans="2:16" x14ac:dyDescent="0.2">
      <c r="B27" s="14">
        <v>1.5</v>
      </c>
      <c r="C27">
        <v>0.18529999999999999</v>
      </c>
      <c r="D27">
        <v>0.218</v>
      </c>
      <c r="E27">
        <v>0.30130000000000001</v>
      </c>
    </row>
    <row r="28" spans="2:16" x14ac:dyDescent="0.2">
      <c r="B28" s="14">
        <v>1.6</v>
      </c>
      <c r="C28">
        <v>0.19059999999999999</v>
      </c>
      <c r="D28">
        <v>0.223</v>
      </c>
      <c r="E28">
        <v>0.30470000000000003</v>
      </c>
    </row>
    <row r="29" spans="2:16" x14ac:dyDescent="0.2">
      <c r="B29" s="14">
        <v>1.7</v>
      </c>
      <c r="C29">
        <v>0.1961</v>
      </c>
      <c r="D29">
        <v>0.2288</v>
      </c>
      <c r="E29">
        <v>0.30790000000000001</v>
      </c>
    </row>
    <row r="30" spans="2:16" x14ac:dyDescent="0.2">
      <c r="B30" s="14">
        <v>1.8</v>
      </c>
      <c r="C30">
        <v>0.20130000000000001</v>
      </c>
      <c r="D30">
        <v>0.23350000000000001</v>
      </c>
      <c r="E30">
        <v>0.31130000000000002</v>
      </c>
    </row>
    <row r="31" spans="2:16" x14ac:dyDescent="0.2">
      <c r="B31" s="14">
        <v>1.9</v>
      </c>
      <c r="C31">
        <v>0.20649999999999999</v>
      </c>
      <c r="D31">
        <v>0.2387</v>
      </c>
      <c r="E31">
        <v>0.3145</v>
      </c>
    </row>
    <row r="32" spans="2:16" x14ac:dyDescent="0.2">
      <c r="B32" s="14">
        <v>2</v>
      </c>
      <c r="C32">
        <v>0.21260000000000001</v>
      </c>
      <c r="D32">
        <v>0.24410000000000001</v>
      </c>
      <c r="E32">
        <v>0.318</v>
      </c>
    </row>
    <row r="33" spans="2:10" x14ac:dyDescent="0.2">
      <c r="B33" s="14">
        <v>2.1</v>
      </c>
      <c r="C33">
        <v>0.21870000000000001</v>
      </c>
      <c r="D33">
        <v>0.24979999999999999</v>
      </c>
      <c r="E33">
        <v>0.3211</v>
      </c>
    </row>
    <row r="34" spans="2:10" x14ac:dyDescent="0.2">
      <c r="B34" s="14">
        <v>2.2000000000000002</v>
      </c>
      <c r="C34">
        <v>0.22459999999999999</v>
      </c>
      <c r="D34">
        <v>0.2555</v>
      </c>
      <c r="E34">
        <v>0.32450000000000001</v>
      </c>
    </row>
    <row r="35" spans="2:10" x14ac:dyDescent="0.2">
      <c r="B35" s="14">
        <v>2.2999999999999998</v>
      </c>
      <c r="C35">
        <v>0.23050000000000001</v>
      </c>
      <c r="D35">
        <v>0.26090000000000002</v>
      </c>
      <c r="E35">
        <v>0.3276</v>
      </c>
    </row>
    <row r="36" spans="2:10" x14ac:dyDescent="0.2">
      <c r="B36" s="14">
        <v>2.4</v>
      </c>
      <c r="C36">
        <v>0.2361</v>
      </c>
      <c r="D36">
        <v>0.26629999999999998</v>
      </c>
      <c r="E36">
        <v>0.33050000000000002</v>
      </c>
    </row>
    <row r="37" spans="2:10" x14ac:dyDescent="0.2">
      <c r="B37" s="14">
        <v>2.5</v>
      </c>
      <c r="C37">
        <v>0.2422</v>
      </c>
      <c r="D37">
        <v>0.27200000000000002</v>
      </c>
      <c r="E37">
        <v>0.33339999999999997</v>
      </c>
    </row>
    <row r="38" spans="2:10" x14ac:dyDescent="0.2">
      <c r="B38" s="14">
        <v>2.6</v>
      </c>
      <c r="C38">
        <v>0.24859999999999999</v>
      </c>
      <c r="D38">
        <v>0.27810000000000001</v>
      </c>
      <c r="E38">
        <v>0.33650000000000002</v>
      </c>
    </row>
    <row r="39" spans="2:10" x14ac:dyDescent="0.2">
      <c r="B39" s="14">
        <v>2.7</v>
      </c>
      <c r="C39">
        <v>0.25490000000000002</v>
      </c>
      <c r="D39">
        <v>0.28320000000000001</v>
      </c>
      <c r="E39">
        <v>0.33989999999999998</v>
      </c>
    </row>
    <row r="40" spans="2:10" x14ac:dyDescent="0.2">
      <c r="B40" s="14">
        <v>2.8</v>
      </c>
      <c r="C40">
        <v>0.26140000000000002</v>
      </c>
      <c r="D40">
        <v>0.28949999999999998</v>
      </c>
      <c r="E40">
        <v>0.3427</v>
      </c>
    </row>
    <row r="41" spans="2:10" x14ac:dyDescent="0.2">
      <c r="B41" s="14">
        <v>2.9</v>
      </c>
      <c r="C41">
        <v>0.26790000000000003</v>
      </c>
      <c r="D41">
        <v>0.29570000000000002</v>
      </c>
      <c r="E41">
        <v>0.34620000000000001</v>
      </c>
    </row>
    <row r="42" spans="2:10" x14ac:dyDescent="0.2">
      <c r="B42" s="14">
        <v>3</v>
      </c>
      <c r="C42">
        <v>0.27450000000000002</v>
      </c>
      <c r="D42">
        <v>0.3019</v>
      </c>
      <c r="E42">
        <v>0.34920000000000001</v>
      </c>
    </row>
    <row r="44" spans="2:10" x14ac:dyDescent="0.2">
      <c r="D44" t="s">
        <v>0</v>
      </c>
      <c r="E44" t="s">
        <v>0</v>
      </c>
    </row>
    <row r="46" spans="2:10" ht="15" x14ac:dyDescent="0.25">
      <c r="C46" s="37" t="s">
        <v>15</v>
      </c>
      <c r="D46" s="37"/>
      <c r="E46" s="37" t="s">
        <v>14</v>
      </c>
      <c r="F46" s="37"/>
      <c r="H46" s="8" t="s">
        <v>18</v>
      </c>
      <c r="I46" s="9" t="s">
        <v>2</v>
      </c>
      <c r="J46" s="9" t="s">
        <v>3</v>
      </c>
    </row>
    <row r="47" spans="2:10" ht="15" x14ac:dyDescent="0.25">
      <c r="C47" s="28" t="s">
        <v>16</v>
      </c>
      <c r="D47" s="28" t="s">
        <v>5</v>
      </c>
      <c r="E47" s="28" t="s">
        <v>16</v>
      </c>
      <c r="F47" s="28" t="s">
        <v>5</v>
      </c>
      <c r="H47" s="10">
        <f>(0.031+0.03+0.015)/3</f>
        <v>2.5333333333333333E-2</v>
      </c>
      <c r="I47" s="11">
        <f>(H47*0.12641*2.5)/0.05</f>
        <v>0.16011933333333331</v>
      </c>
      <c r="J47" s="12">
        <f>(I47*75)/15</f>
        <v>0.80059666666666662</v>
      </c>
    </row>
    <row r="48" spans="2:10" x14ac:dyDescent="0.2">
      <c r="C48" s="13">
        <v>76.08</v>
      </c>
      <c r="D48" s="3">
        <v>76.81</v>
      </c>
      <c r="E48">
        <v>5.92</v>
      </c>
      <c r="F48">
        <v>8.4499999999999993</v>
      </c>
    </row>
    <row r="49" spans="2:5" x14ac:dyDescent="0.2">
      <c r="C49" s="3"/>
      <c r="D49" s="3"/>
    </row>
    <row r="50" spans="2:5" x14ac:dyDescent="0.2">
      <c r="B50" s="38" t="s">
        <v>39</v>
      </c>
      <c r="C50" s="38"/>
      <c r="D50" s="38"/>
      <c r="E50" s="38"/>
    </row>
    <row r="51" spans="2:5" x14ac:dyDescent="0.2">
      <c r="B51" s="14" t="s">
        <v>36</v>
      </c>
      <c r="C51" s="14" t="s">
        <v>6</v>
      </c>
      <c r="D51" s="14" t="s">
        <v>7</v>
      </c>
      <c r="E51" s="14" t="s">
        <v>8</v>
      </c>
    </row>
    <row r="52" spans="2:5" x14ac:dyDescent="0.2">
      <c r="B52" s="14">
        <v>0</v>
      </c>
    </row>
    <row r="53" spans="2:5" x14ac:dyDescent="0.2">
      <c r="B53" s="14">
        <v>0.1</v>
      </c>
    </row>
    <row r="54" spans="2:5" x14ac:dyDescent="0.2">
      <c r="B54" s="14">
        <v>0.2</v>
      </c>
    </row>
    <row r="55" spans="2:5" x14ac:dyDescent="0.2">
      <c r="B55" s="14">
        <v>0.3</v>
      </c>
    </row>
    <row r="56" spans="2:5" x14ac:dyDescent="0.2">
      <c r="B56" s="14">
        <v>0.4</v>
      </c>
    </row>
    <row r="57" spans="2:5" x14ac:dyDescent="0.2">
      <c r="B57" s="14">
        <v>0.5</v>
      </c>
    </row>
    <row r="58" spans="2:5" x14ac:dyDescent="0.2">
      <c r="B58" s="14">
        <v>0.6</v>
      </c>
    </row>
    <row r="59" spans="2:5" x14ac:dyDescent="0.2">
      <c r="B59" s="14">
        <v>0.7</v>
      </c>
    </row>
    <row r="60" spans="2:5" x14ac:dyDescent="0.2">
      <c r="B60" s="14">
        <v>0.8</v>
      </c>
    </row>
    <row r="61" spans="2:5" x14ac:dyDescent="0.2">
      <c r="B61" s="14">
        <v>0.9</v>
      </c>
    </row>
    <row r="62" spans="2:5" x14ac:dyDescent="0.2">
      <c r="B62" s="14">
        <v>1</v>
      </c>
    </row>
    <row r="63" spans="2:5" x14ac:dyDescent="0.2">
      <c r="B63" s="14">
        <v>1.1000000000000001</v>
      </c>
    </row>
    <row r="64" spans="2:5" x14ac:dyDescent="0.2">
      <c r="B64" s="14">
        <v>1.2</v>
      </c>
    </row>
    <row r="65" spans="2:2" x14ac:dyDescent="0.2">
      <c r="B65" s="14">
        <v>1.3</v>
      </c>
    </row>
    <row r="66" spans="2:2" x14ac:dyDescent="0.2">
      <c r="B66" s="14">
        <v>1.4</v>
      </c>
    </row>
    <row r="67" spans="2:2" x14ac:dyDescent="0.2">
      <c r="B67" s="14">
        <v>1.5</v>
      </c>
    </row>
    <row r="68" spans="2:2" x14ac:dyDescent="0.2">
      <c r="B68" s="14">
        <v>1.6</v>
      </c>
    </row>
    <row r="69" spans="2:2" x14ac:dyDescent="0.2">
      <c r="B69" s="14">
        <v>1.7</v>
      </c>
    </row>
    <row r="70" spans="2:2" x14ac:dyDescent="0.2">
      <c r="B70" s="14">
        <v>1.8</v>
      </c>
    </row>
    <row r="71" spans="2:2" x14ac:dyDescent="0.2">
      <c r="B71" s="14">
        <v>1.9</v>
      </c>
    </row>
    <row r="72" spans="2:2" x14ac:dyDescent="0.2">
      <c r="B72" s="14">
        <v>2</v>
      </c>
    </row>
    <row r="73" spans="2:2" x14ac:dyDescent="0.2">
      <c r="B73" s="14">
        <v>2.1</v>
      </c>
    </row>
    <row r="74" spans="2:2" x14ac:dyDescent="0.2">
      <c r="B74" s="14">
        <v>2.2000000000000002</v>
      </c>
    </row>
    <row r="75" spans="2:2" x14ac:dyDescent="0.2">
      <c r="B75" s="14">
        <v>2.2999999999999998</v>
      </c>
    </row>
    <row r="76" spans="2:2" x14ac:dyDescent="0.2">
      <c r="B76" s="14">
        <v>2.4</v>
      </c>
    </row>
    <row r="77" spans="2:2" x14ac:dyDescent="0.2">
      <c r="B77" s="14">
        <v>2.5</v>
      </c>
    </row>
    <row r="78" spans="2:2" x14ac:dyDescent="0.2">
      <c r="B78" s="14">
        <v>2.6</v>
      </c>
    </row>
    <row r="79" spans="2:2" x14ac:dyDescent="0.2">
      <c r="B79" s="14">
        <v>2.7</v>
      </c>
    </row>
    <row r="80" spans="2:2" x14ac:dyDescent="0.2">
      <c r="B80" s="14">
        <v>2.8</v>
      </c>
    </row>
    <row r="81" spans="2:2" x14ac:dyDescent="0.2">
      <c r="B81" s="14">
        <v>2.9</v>
      </c>
    </row>
    <row r="82" spans="2:2" x14ac:dyDescent="0.2">
      <c r="B82" s="14">
        <v>3</v>
      </c>
    </row>
  </sheetData>
  <mergeCells count="6">
    <mergeCell ref="C6:D6"/>
    <mergeCell ref="B10:E10"/>
    <mergeCell ref="C46:D46"/>
    <mergeCell ref="B50:E50"/>
    <mergeCell ref="E6:F6"/>
    <mergeCell ref="E46:F46"/>
  </mergeCells>
  <pageMargins left="0.78740157499999996" right="0.78740157499999996" top="0.984251969" bottom="0.984251969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2"/>
  <sheetViews>
    <sheetView workbookViewId="0">
      <selection activeCell="B2" sqref="B2"/>
    </sheetView>
  </sheetViews>
  <sheetFormatPr defaultRowHeight="12.75" x14ac:dyDescent="0.2"/>
  <cols>
    <col min="8" max="8" width="10.7109375" bestFit="1" customWidth="1"/>
    <col min="15" max="15" width="15.85546875" bestFit="1" customWidth="1"/>
  </cols>
  <sheetData>
    <row r="1" spans="2:16" ht="15" x14ac:dyDescent="0.25">
      <c r="B1" s="4" t="s">
        <v>54</v>
      </c>
    </row>
    <row r="2" spans="2:16" x14ac:dyDescent="0.2">
      <c r="B2" s="5" t="s">
        <v>32</v>
      </c>
    </row>
    <row r="3" spans="2:16" x14ac:dyDescent="0.2">
      <c r="B3" s="5" t="s">
        <v>30</v>
      </c>
      <c r="C3" s="6"/>
      <c r="D3" s="6"/>
    </row>
    <row r="4" spans="2:16" x14ac:dyDescent="0.2">
      <c r="B4" s="7"/>
      <c r="C4" s="6"/>
      <c r="D4" s="6"/>
    </row>
    <row r="5" spans="2:16" x14ac:dyDescent="0.2">
      <c r="B5" s="7"/>
      <c r="C5" s="6"/>
      <c r="D5" s="6"/>
      <c r="O5" s="34" t="s">
        <v>21</v>
      </c>
      <c r="P5" s="31"/>
    </row>
    <row r="6" spans="2:16" ht="15" x14ac:dyDescent="0.25">
      <c r="C6" s="37" t="s">
        <v>15</v>
      </c>
      <c r="D6" s="37"/>
      <c r="E6" s="37" t="s">
        <v>14</v>
      </c>
      <c r="F6" s="37"/>
      <c r="H6" s="8" t="s">
        <v>18</v>
      </c>
      <c r="I6" s="9" t="s">
        <v>2</v>
      </c>
      <c r="J6" s="9" t="s">
        <v>3</v>
      </c>
      <c r="O6" s="16">
        <f>AVERAGE(J7,J47)</f>
        <v>0.97967749999999998</v>
      </c>
      <c r="P6" s="16">
        <f>STDEV(J7,J47)</f>
        <v>0.16387317505128524</v>
      </c>
    </row>
    <row r="7" spans="2:16" ht="15" x14ac:dyDescent="0.25">
      <c r="C7" s="28" t="s">
        <v>16</v>
      </c>
      <c r="D7" s="28" t="s">
        <v>5</v>
      </c>
      <c r="E7" s="28" t="s">
        <v>16</v>
      </c>
      <c r="F7" s="28" t="s">
        <v>5</v>
      </c>
      <c r="H7" s="10">
        <f>(0.026+0.025+0.031)/3</f>
        <v>2.7333333333333334E-2</v>
      </c>
      <c r="I7" s="11">
        <f>(H7*0.12641*2.5)/0.05</f>
        <v>0.17276033333333332</v>
      </c>
      <c r="J7" s="12">
        <f>(I7*75)/15</f>
        <v>0.86380166666666669</v>
      </c>
      <c r="O7" s="28"/>
      <c r="P7" s="31"/>
    </row>
    <row r="8" spans="2:16" x14ac:dyDescent="0.2">
      <c r="C8" s="13">
        <v>65.78</v>
      </c>
      <c r="D8" s="3">
        <v>56.67</v>
      </c>
      <c r="E8">
        <v>5.82</v>
      </c>
      <c r="F8">
        <v>8.75</v>
      </c>
      <c r="O8" s="28"/>
      <c r="P8" s="31"/>
    </row>
    <row r="9" spans="2:16" x14ac:dyDescent="0.2">
      <c r="C9" s="3"/>
      <c r="D9" s="3"/>
      <c r="O9" s="28"/>
      <c r="P9" s="31"/>
    </row>
    <row r="10" spans="2:16" x14ac:dyDescent="0.2">
      <c r="B10" s="38" t="s">
        <v>41</v>
      </c>
      <c r="C10" s="38"/>
      <c r="D10" s="38"/>
      <c r="E10" s="38"/>
      <c r="O10" s="28"/>
      <c r="P10" s="28"/>
    </row>
    <row r="11" spans="2:16" x14ac:dyDescent="0.2">
      <c r="B11" s="14" t="s">
        <v>9</v>
      </c>
      <c r="C11" s="14" t="s">
        <v>6</v>
      </c>
      <c r="D11" s="14" t="s">
        <v>7</v>
      </c>
      <c r="E11" s="14" t="s">
        <v>8</v>
      </c>
      <c r="O11" s="28"/>
      <c r="P11" s="28"/>
    </row>
    <row r="12" spans="2:16" x14ac:dyDescent="0.2">
      <c r="B12" s="14">
        <v>0</v>
      </c>
      <c r="O12" s="28"/>
      <c r="P12" s="35" t="s">
        <v>27</v>
      </c>
    </row>
    <row r="13" spans="2:16" x14ac:dyDescent="0.2">
      <c r="B13" s="14">
        <v>0.1</v>
      </c>
      <c r="O13" s="13" t="s">
        <v>28</v>
      </c>
      <c r="P13" s="16">
        <f>AVERAGE(D8,D48)</f>
        <v>56.894999999999996</v>
      </c>
    </row>
    <row r="14" spans="2:16" x14ac:dyDescent="0.2">
      <c r="B14" s="14">
        <v>0.2</v>
      </c>
      <c r="O14" s="13" t="s">
        <v>29</v>
      </c>
      <c r="P14" s="16">
        <f>STDEV(D8,D48)</f>
        <v>0.31819805153394337</v>
      </c>
    </row>
    <row r="15" spans="2:16" x14ac:dyDescent="0.2">
      <c r="B15" s="14">
        <v>0.3</v>
      </c>
      <c r="O15" s="28"/>
      <c r="P15" s="28"/>
    </row>
    <row r="16" spans="2:16" x14ac:dyDescent="0.2">
      <c r="B16" s="14">
        <v>0.4</v>
      </c>
      <c r="O16" s="28" t="s">
        <v>14</v>
      </c>
      <c r="P16" s="16">
        <f>AVERAGE(F8,F48)</f>
        <v>8.620000000000001</v>
      </c>
    </row>
    <row r="17" spans="2:17" x14ac:dyDescent="0.2">
      <c r="B17" s="14">
        <v>0.5</v>
      </c>
      <c r="C17">
        <v>2.1100000000000001E-2</v>
      </c>
      <c r="E17">
        <v>0.15190000000000001</v>
      </c>
      <c r="O17" s="13" t="s">
        <v>29</v>
      </c>
      <c r="P17" s="16">
        <f>STDEV(F8,F48)</f>
        <v>0.1838477631085022</v>
      </c>
    </row>
    <row r="18" spans="2:17" x14ac:dyDescent="0.2">
      <c r="B18" s="14">
        <v>0.6</v>
      </c>
      <c r="C18">
        <v>2.4199999999999999E-2</v>
      </c>
      <c r="D18">
        <v>5.0500000000000003E-2</v>
      </c>
      <c r="E18">
        <v>0.1552</v>
      </c>
      <c r="P18" s="7"/>
      <c r="Q18" s="7"/>
    </row>
    <row r="19" spans="2:17" x14ac:dyDescent="0.2">
      <c r="B19" s="14">
        <v>0.7</v>
      </c>
      <c r="C19">
        <v>2.6800000000000001E-2</v>
      </c>
      <c r="D19">
        <v>5.33E-2</v>
      </c>
      <c r="E19">
        <v>0.15709999999999999</v>
      </c>
      <c r="O19" s="7"/>
    </row>
    <row r="20" spans="2:17" x14ac:dyDescent="0.2">
      <c r="B20" s="14">
        <v>0.8</v>
      </c>
      <c r="C20">
        <v>3.1600000000000003E-2</v>
      </c>
      <c r="D20">
        <v>5.57E-2</v>
      </c>
      <c r="E20">
        <v>0.15909999999999999</v>
      </c>
      <c r="O20" s="7"/>
    </row>
    <row r="21" spans="2:17" x14ac:dyDescent="0.2">
      <c r="B21" s="14">
        <v>0.9</v>
      </c>
      <c r="C21">
        <v>3.4500000000000003E-2</v>
      </c>
      <c r="D21">
        <v>5.8299999999999998E-2</v>
      </c>
      <c r="E21">
        <v>0.16170000000000001</v>
      </c>
    </row>
    <row r="22" spans="2:17" x14ac:dyDescent="0.2">
      <c r="B22" s="14">
        <v>1</v>
      </c>
      <c r="C22">
        <v>3.8600000000000002E-2</v>
      </c>
      <c r="D22">
        <v>6.1699999999999998E-2</v>
      </c>
      <c r="E22">
        <v>0.16550000000000001</v>
      </c>
    </row>
    <row r="23" spans="2:17" x14ac:dyDescent="0.2">
      <c r="B23" s="14">
        <v>1.1000000000000001</v>
      </c>
      <c r="C23">
        <v>4.0099999999999997E-2</v>
      </c>
      <c r="D23">
        <v>6.3500000000000001E-2</v>
      </c>
      <c r="E23">
        <v>0.16719999999999999</v>
      </c>
    </row>
    <row r="24" spans="2:17" x14ac:dyDescent="0.2">
      <c r="B24" s="14">
        <v>1.2</v>
      </c>
      <c r="C24">
        <v>4.3200000000000002E-2</v>
      </c>
      <c r="D24">
        <v>6.6199999999999995E-2</v>
      </c>
      <c r="E24">
        <v>0.16950000000000001</v>
      </c>
    </row>
    <row r="25" spans="2:17" x14ac:dyDescent="0.2">
      <c r="B25" s="14">
        <v>1.3</v>
      </c>
      <c r="C25">
        <v>4.5100000000000001E-2</v>
      </c>
      <c r="D25">
        <v>6.8699999999999997E-2</v>
      </c>
      <c r="E25">
        <v>0.17219999999999999</v>
      </c>
    </row>
    <row r="26" spans="2:17" x14ac:dyDescent="0.2">
      <c r="B26" s="14">
        <v>1.4</v>
      </c>
      <c r="C26">
        <v>4.8300000000000003E-2</v>
      </c>
      <c r="D26">
        <v>7.0900000000000005E-2</v>
      </c>
      <c r="E26">
        <v>0.1749</v>
      </c>
    </row>
    <row r="27" spans="2:17" x14ac:dyDescent="0.2">
      <c r="B27" s="14">
        <v>1.5</v>
      </c>
      <c r="C27">
        <v>5.1999999999999998E-2</v>
      </c>
      <c r="D27">
        <v>7.3499999999999996E-2</v>
      </c>
      <c r="E27">
        <v>0.1772</v>
      </c>
    </row>
    <row r="28" spans="2:17" x14ac:dyDescent="0.2">
      <c r="B28" s="14">
        <v>1.6</v>
      </c>
      <c r="C28">
        <v>5.5100000000000003E-2</v>
      </c>
      <c r="D28">
        <v>7.6600000000000001E-2</v>
      </c>
      <c r="E28">
        <v>0.1797</v>
      </c>
    </row>
    <row r="29" spans="2:17" x14ac:dyDescent="0.2">
      <c r="B29" s="14">
        <v>1.7</v>
      </c>
      <c r="C29">
        <v>5.8000000000000003E-2</v>
      </c>
      <c r="D29">
        <v>7.9299999999999995E-2</v>
      </c>
      <c r="E29">
        <v>0.18229999999999999</v>
      </c>
    </row>
    <row r="30" spans="2:17" x14ac:dyDescent="0.2">
      <c r="B30" s="14">
        <v>1.8</v>
      </c>
      <c r="C30">
        <v>6.1600000000000002E-2</v>
      </c>
      <c r="D30">
        <v>8.2000000000000003E-2</v>
      </c>
      <c r="E30">
        <v>0.18459999999999999</v>
      </c>
    </row>
    <row r="31" spans="2:17" x14ac:dyDescent="0.2">
      <c r="B31" s="14">
        <v>1.9</v>
      </c>
      <c r="C31">
        <v>6.4000000000000001E-2</v>
      </c>
      <c r="D31">
        <v>8.48E-2</v>
      </c>
      <c r="E31">
        <v>0.1875</v>
      </c>
    </row>
    <row r="32" spans="2:17" x14ac:dyDescent="0.2">
      <c r="B32" s="14">
        <v>2</v>
      </c>
      <c r="C32">
        <v>6.7199999999999996E-2</v>
      </c>
      <c r="D32">
        <v>8.7099999999999997E-2</v>
      </c>
      <c r="E32">
        <v>0.1905</v>
      </c>
    </row>
    <row r="33" spans="2:15" x14ac:dyDescent="0.2">
      <c r="B33" s="14">
        <v>2.1</v>
      </c>
      <c r="C33">
        <v>7.1499999999999994E-2</v>
      </c>
      <c r="D33">
        <v>9.0200000000000002E-2</v>
      </c>
      <c r="E33">
        <v>0.1933</v>
      </c>
    </row>
    <row r="34" spans="2:15" x14ac:dyDescent="0.2">
      <c r="B34" s="14">
        <v>2.2000000000000002</v>
      </c>
      <c r="C34">
        <v>7.3899999999999993E-2</v>
      </c>
      <c r="D34">
        <v>9.3200000000000005E-2</v>
      </c>
      <c r="E34">
        <v>0.19570000000000001</v>
      </c>
    </row>
    <row r="35" spans="2:15" x14ac:dyDescent="0.2">
      <c r="B35" s="14">
        <v>2.2999999999999998</v>
      </c>
      <c r="C35">
        <v>7.8600000000000003E-2</v>
      </c>
      <c r="D35">
        <v>9.5799999999999996E-2</v>
      </c>
      <c r="E35">
        <v>0.19819999999999999</v>
      </c>
    </row>
    <row r="36" spans="2:15" x14ac:dyDescent="0.2">
      <c r="B36" s="14">
        <v>2.4</v>
      </c>
      <c r="C36">
        <v>8.14E-2</v>
      </c>
      <c r="D36">
        <v>9.8699999999999996E-2</v>
      </c>
      <c r="E36">
        <v>0.2006</v>
      </c>
      <c r="O36" s="7"/>
    </row>
    <row r="37" spans="2:15" x14ac:dyDescent="0.2">
      <c r="B37" s="14">
        <v>2.5</v>
      </c>
      <c r="C37">
        <v>8.43E-2</v>
      </c>
      <c r="D37">
        <v>0.1013</v>
      </c>
      <c r="E37">
        <v>0.20349999999999999</v>
      </c>
    </row>
    <row r="38" spans="2:15" x14ac:dyDescent="0.2">
      <c r="B38" s="14">
        <v>2.6</v>
      </c>
      <c r="C38">
        <v>8.7099999999999997E-2</v>
      </c>
      <c r="D38">
        <v>0.1037</v>
      </c>
      <c r="E38">
        <v>0.20569999999999999</v>
      </c>
    </row>
    <row r="39" spans="2:15" x14ac:dyDescent="0.2">
      <c r="B39" s="14">
        <v>2.7</v>
      </c>
      <c r="C39">
        <v>9.0200000000000002E-2</v>
      </c>
      <c r="D39">
        <v>0.10639999999999999</v>
      </c>
      <c r="E39">
        <v>0.2087</v>
      </c>
    </row>
    <row r="40" spans="2:15" x14ac:dyDescent="0.2">
      <c r="B40" s="14">
        <v>2.8</v>
      </c>
      <c r="C40">
        <v>9.4E-2</v>
      </c>
      <c r="D40">
        <v>0.10879999999999999</v>
      </c>
      <c r="E40">
        <v>0.21129999999999999</v>
      </c>
    </row>
    <row r="41" spans="2:15" x14ac:dyDescent="0.2">
      <c r="B41" s="14">
        <v>2.9</v>
      </c>
      <c r="C41">
        <v>9.69E-2</v>
      </c>
      <c r="D41">
        <v>0.112</v>
      </c>
      <c r="E41">
        <v>0.2142</v>
      </c>
    </row>
    <row r="42" spans="2:15" x14ac:dyDescent="0.2">
      <c r="B42" s="14">
        <v>3</v>
      </c>
      <c r="C42">
        <v>0.1002</v>
      </c>
      <c r="D42">
        <v>0.1148</v>
      </c>
      <c r="E42">
        <v>0.21679999999999999</v>
      </c>
    </row>
    <row r="44" spans="2:15" x14ac:dyDescent="0.2">
      <c r="D44" t="s">
        <v>0</v>
      </c>
      <c r="E44" t="s">
        <v>0</v>
      </c>
    </row>
    <row r="46" spans="2:15" ht="15" x14ac:dyDescent="0.25">
      <c r="C46" s="37" t="s">
        <v>15</v>
      </c>
      <c r="D46" s="37"/>
      <c r="E46" s="37" t="s">
        <v>14</v>
      </c>
      <c r="F46" s="37"/>
      <c r="H46" s="8" t="s">
        <v>18</v>
      </c>
      <c r="I46" s="9" t="s">
        <v>2</v>
      </c>
      <c r="J46" s="9" t="s">
        <v>3</v>
      </c>
    </row>
    <row r="47" spans="2:15" ht="15" x14ac:dyDescent="0.25">
      <c r="C47" s="3" t="s">
        <v>4</v>
      </c>
      <c r="D47" s="3" t="s">
        <v>5</v>
      </c>
      <c r="E47" s="21" t="s">
        <v>4</v>
      </c>
      <c r="F47" s="21" t="s">
        <v>5</v>
      </c>
      <c r="H47" s="10">
        <f>(0.032+0.042+0.03)/3</f>
        <v>3.4666666666666672E-2</v>
      </c>
      <c r="I47" s="11">
        <f>(H47*0.12641*2.5)/0.05</f>
        <v>0.21911066666666665</v>
      </c>
      <c r="J47" s="12">
        <f>(I47*75)/15</f>
        <v>1.0955533333333334</v>
      </c>
    </row>
    <row r="48" spans="2:15" x14ac:dyDescent="0.2">
      <c r="C48" s="13">
        <v>65.56</v>
      </c>
      <c r="D48" s="3">
        <v>57.12</v>
      </c>
      <c r="E48">
        <v>5.85</v>
      </c>
      <c r="F48">
        <v>8.49</v>
      </c>
    </row>
    <row r="49" spans="2:5" x14ac:dyDescent="0.2">
      <c r="C49" s="3"/>
      <c r="D49" s="3"/>
    </row>
    <row r="50" spans="2:5" x14ac:dyDescent="0.2">
      <c r="B50" s="38" t="s">
        <v>40</v>
      </c>
      <c r="C50" s="38"/>
      <c r="D50" s="38"/>
      <c r="E50" s="38"/>
    </row>
    <row r="51" spans="2:5" x14ac:dyDescent="0.2">
      <c r="B51" s="14" t="s">
        <v>9</v>
      </c>
      <c r="C51" s="14" t="s">
        <v>6</v>
      </c>
      <c r="D51" s="14" t="s">
        <v>7</v>
      </c>
      <c r="E51" s="14" t="s">
        <v>8</v>
      </c>
    </row>
    <row r="52" spans="2:5" x14ac:dyDescent="0.2">
      <c r="B52" s="14">
        <v>0</v>
      </c>
    </row>
    <row r="53" spans="2:5" x14ac:dyDescent="0.2">
      <c r="B53" s="14">
        <v>0.1</v>
      </c>
    </row>
    <row r="54" spans="2:5" x14ac:dyDescent="0.2">
      <c r="B54" s="14">
        <v>0.2</v>
      </c>
    </row>
    <row r="55" spans="2:5" x14ac:dyDescent="0.2">
      <c r="B55" s="14">
        <v>0.3</v>
      </c>
    </row>
    <row r="56" spans="2:5" x14ac:dyDescent="0.2">
      <c r="B56" s="14">
        <v>0.4</v>
      </c>
    </row>
    <row r="57" spans="2:5" x14ac:dyDescent="0.2">
      <c r="B57" s="14">
        <v>0.5</v>
      </c>
      <c r="C57">
        <v>0.16450000000000001</v>
      </c>
      <c r="D57">
        <v>0.13619999999999999</v>
      </c>
      <c r="E57">
        <v>0.1245</v>
      </c>
    </row>
    <row r="58" spans="2:5" x14ac:dyDescent="0.2">
      <c r="B58" s="14">
        <v>0.6</v>
      </c>
      <c r="C58">
        <v>0.16950000000000001</v>
      </c>
      <c r="D58">
        <v>0.1401</v>
      </c>
      <c r="E58">
        <v>0.1295</v>
      </c>
    </row>
    <row r="59" spans="2:5" x14ac:dyDescent="0.2">
      <c r="B59" s="14">
        <v>0.7</v>
      </c>
      <c r="C59">
        <v>0.17169999999999999</v>
      </c>
      <c r="D59">
        <v>0.14280000000000001</v>
      </c>
      <c r="E59">
        <v>0.13270000000000001</v>
      </c>
    </row>
    <row r="60" spans="2:5" x14ac:dyDescent="0.2">
      <c r="B60" s="14">
        <v>0.8</v>
      </c>
      <c r="C60">
        <v>0.17649999999999999</v>
      </c>
      <c r="D60">
        <v>0.1459</v>
      </c>
      <c r="E60">
        <v>0.1381</v>
      </c>
    </row>
    <row r="61" spans="2:5" x14ac:dyDescent="0.2">
      <c r="B61" s="14">
        <v>0.9</v>
      </c>
      <c r="C61">
        <v>0.17910000000000001</v>
      </c>
      <c r="D61">
        <v>0.14940000000000001</v>
      </c>
      <c r="E61">
        <v>0.14130000000000001</v>
      </c>
    </row>
    <row r="62" spans="2:5" x14ac:dyDescent="0.2">
      <c r="B62" s="14">
        <v>1</v>
      </c>
      <c r="C62">
        <v>0.1799</v>
      </c>
      <c r="D62">
        <v>0.152</v>
      </c>
      <c r="E62">
        <v>0.14560000000000001</v>
      </c>
    </row>
    <row r="63" spans="2:5" x14ac:dyDescent="0.2">
      <c r="B63" s="14">
        <v>1.1000000000000001</v>
      </c>
      <c r="C63">
        <v>0.18310000000000001</v>
      </c>
      <c r="D63">
        <v>0.15479999999999999</v>
      </c>
      <c r="E63">
        <v>0.14990000000000001</v>
      </c>
    </row>
    <row r="64" spans="2:5" x14ac:dyDescent="0.2">
      <c r="B64" s="14">
        <v>1.2</v>
      </c>
      <c r="C64">
        <v>0.186</v>
      </c>
      <c r="D64">
        <v>0.1578</v>
      </c>
      <c r="E64">
        <v>0.15429999999999999</v>
      </c>
    </row>
    <row r="65" spans="2:5" x14ac:dyDescent="0.2">
      <c r="B65" s="14">
        <v>1.3</v>
      </c>
      <c r="C65">
        <v>0.18920000000000001</v>
      </c>
      <c r="D65">
        <v>0.16089999999999999</v>
      </c>
      <c r="E65">
        <v>0.1583</v>
      </c>
    </row>
    <row r="66" spans="2:5" x14ac:dyDescent="0.2">
      <c r="B66" s="14">
        <v>1.4</v>
      </c>
      <c r="C66">
        <v>0.19209999999999999</v>
      </c>
      <c r="D66">
        <v>0.1636</v>
      </c>
      <c r="E66">
        <v>0.16250000000000001</v>
      </c>
    </row>
    <row r="67" spans="2:5" x14ac:dyDescent="0.2">
      <c r="B67" s="14">
        <v>1.5</v>
      </c>
      <c r="C67">
        <v>0.1958</v>
      </c>
      <c r="D67">
        <v>0.16689999999999999</v>
      </c>
      <c r="E67">
        <v>0.1668</v>
      </c>
    </row>
    <row r="68" spans="2:5" x14ac:dyDescent="0.2">
      <c r="B68" s="14">
        <v>1.6</v>
      </c>
      <c r="C68">
        <v>0.19919999999999999</v>
      </c>
      <c r="D68">
        <v>0.16980000000000001</v>
      </c>
      <c r="E68">
        <v>0.17100000000000001</v>
      </c>
    </row>
    <row r="69" spans="2:5" x14ac:dyDescent="0.2">
      <c r="B69" s="14">
        <v>1.7</v>
      </c>
      <c r="C69">
        <v>0.20269999999999999</v>
      </c>
      <c r="D69">
        <v>0.17269999999999999</v>
      </c>
      <c r="E69">
        <v>0.17510000000000001</v>
      </c>
    </row>
    <row r="70" spans="2:5" x14ac:dyDescent="0.2">
      <c r="B70" s="14">
        <v>1.8</v>
      </c>
      <c r="C70">
        <v>0.2059</v>
      </c>
      <c r="D70">
        <v>0.1757</v>
      </c>
      <c r="E70">
        <v>0.1797</v>
      </c>
    </row>
    <row r="71" spans="2:5" x14ac:dyDescent="0.2">
      <c r="B71" s="14">
        <v>1.9</v>
      </c>
      <c r="C71">
        <v>0.20910000000000001</v>
      </c>
      <c r="D71">
        <v>0.17860000000000001</v>
      </c>
      <c r="E71">
        <v>0.18379999999999999</v>
      </c>
    </row>
    <row r="72" spans="2:5" x14ac:dyDescent="0.2">
      <c r="B72" s="14">
        <v>2</v>
      </c>
      <c r="C72">
        <v>0.21240000000000001</v>
      </c>
      <c r="D72">
        <v>0.18160000000000001</v>
      </c>
      <c r="E72">
        <v>0.18809999999999999</v>
      </c>
    </row>
    <row r="73" spans="2:5" x14ac:dyDescent="0.2">
      <c r="B73" s="14">
        <v>2.1</v>
      </c>
      <c r="C73">
        <v>0.21560000000000001</v>
      </c>
      <c r="D73">
        <v>0.1847</v>
      </c>
      <c r="E73">
        <v>0.1923</v>
      </c>
    </row>
    <row r="74" spans="2:5" x14ac:dyDescent="0.2">
      <c r="B74" s="14">
        <v>2.2000000000000002</v>
      </c>
      <c r="C74">
        <v>0.21890000000000001</v>
      </c>
      <c r="D74">
        <v>0.1875</v>
      </c>
      <c r="E74">
        <v>0.19670000000000001</v>
      </c>
    </row>
    <row r="75" spans="2:5" x14ac:dyDescent="0.2">
      <c r="B75" s="14">
        <v>2.2999999999999998</v>
      </c>
      <c r="C75">
        <v>0.2225</v>
      </c>
      <c r="D75">
        <v>0.1903</v>
      </c>
      <c r="E75">
        <v>0.2011</v>
      </c>
    </row>
    <row r="76" spans="2:5" x14ac:dyDescent="0.2">
      <c r="B76" s="14">
        <v>2.4</v>
      </c>
      <c r="C76">
        <v>0.22520000000000001</v>
      </c>
      <c r="D76">
        <v>0.19350000000000001</v>
      </c>
      <c r="E76">
        <v>0.20499999999999999</v>
      </c>
    </row>
    <row r="77" spans="2:5" x14ac:dyDescent="0.2">
      <c r="B77" s="14">
        <v>2.5</v>
      </c>
      <c r="C77">
        <v>0.2293</v>
      </c>
      <c r="D77">
        <v>0.1971</v>
      </c>
      <c r="E77">
        <v>0.2094</v>
      </c>
    </row>
    <row r="78" spans="2:5" x14ac:dyDescent="0.2">
      <c r="B78" s="14">
        <v>2.6</v>
      </c>
      <c r="C78">
        <v>0.23269999999999999</v>
      </c>
      <c r="D78">
        <v>0.19989999999999999</v>
      </c>
      <c r="E78">
        <v>0.21329999999999999</v>
      </c>
    </row>
    <row r="79" spans="2:5" x14ac:dyDescent="0.2">
      <c r="B79" s="14">
        <v>2.7</v>
      </c>
      <c r="C79">
        <v>0.23599999999999999</v>
      </c>
      <c r="D79">
        <v>0.2029</v>
      </c>
      <c r="E79">
        <v>0.21740000000000001</v>
      </c>
    </row>
    <row r="80" spans="2:5" x14ac:dyDescent="0.2">
      <c r="B80" s="14">
        <v>2.8</v>
      </c>
      <c r="C80">
        <v>0.23949999999999999</v>
      </c>
      <c r="D80">
        <v>0.20610000000000001</v>
      </c>
      <c r="E80">
        <v>0.22189999999999999</v>
      </c>
    </row>
    <row r="81" spans="2:5" x14ac:dyDescent="0.2">
      <c r="B81" s="14">
        <v>2.9</v>
      </c>
      <c r="C81">
        <v>0.2432</v>
      </c>
      <c r="D81">
        <v>0.2094</v>
      </c>
      <c r="E81">
        <v>0.22639999999999999</v>
      </c>
    </row>
    <row r="82" spans="2:5" x14ac:dyDescent="0.2">
      <c r="B82" s="14">
        <v>3</v>
      </c>
      <c r="C82">
        <v>0.24629999999999999</v>
      </c>
      <c r="D82">
        <v>0.21260000000000001</v>
      </c>
      <c r="E82">
        <v>0.23039999999999999</v>
      </c>
    </row>
  </sheetData>
  <mergeCells count="6">
    <mergeCell ref="C6:D6"/>
    <mergeCell ref="B10:E10"/>
    <mergeCell ref="C46:D46"/>
    <mergeCell ref="B50:E50"/>
    <mergeCell ref="E6:F6"/>
    <mergeCell ref="E46:F46"/>
  </mergeCells>
  <pageMargins left="0.78740157499999996" right="0.78740157499999996" top="0.984251969" bottom="0.984251969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2"/>
  <sheetViews>
    <sheetView tabSelected="1" workbookViewId="0">
      <selection activeCell="I12" sqref="I12"/>
    </sheetView>
  </sheetViews>
  <sheetFormatPr defaultRowHeight="12.75" x14ac:dyDescent="0.2"/>
  <cols>
    <col min="2" max="2" width="9.28515625" style="17" bestFit="1" customWidth="1"/>
    <col min="3" max="3" width="13.140625" style="17" bestFit="1" customWidth="1"/>
    <col min="4" max="4" width="8.42578125" style="22" bestFit="1" customWidth="1"/>
    <col min="5" max="5" width="11.7109375" style="22" bestFit="1" customWidth="1"/>
    <col min="6" max="6" width="13.5703125" style="22" bestFit="1" customWidth="1"/>
    <col min="7" max="7" width="8.42578125" style="22" customWidth="1"/>
    <col min="8" max="8" width="11" bestFit="1" customWidth="1"/>
    <col min="11" max="11" width="9.28515625" bestFit="1" customWidth="1"/>
    <col min="12" max="13" width="11.5703125" bestFit="1" customWidth="1"/>
    <col min="14" max="14" width="5.7109375" bestFit="1" customWidth="1"/>
    <col min="15" max="15" width="12.28515625" bestFit="1" customWidth="1"/>
    <col min="16" max="16" width="13.85546875" bestFit="1" customWidth="1"/>
    <col min="17" max="17" width="11.28515625" bestFit="1" customWidth="1"/>
  </cols>
  <sheetData>
    <row r="2" spans="2:17" x14ac:dyDescent="0.2">
      <c r="C2" s="41" t="s">
        <v>42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2:17" x14ac:dyDescent="0.2">
      <c r="B3" s="40" t="s">
        <v>48</v>
      </c>
      <c r="C3" s="40"/>
      <c r="D3" s="40"/>
      <c r="E3" s="40"/>
      <c r="F3" s="40"/>
      <c r="G3" s="40"/>
      <c r="H3" s="40"/>
      <c r="K3" s="40" t="s">
        <v>49</v>
      </c>
      <c r="L3" s="40"/>
      <c r="M3" s="40"/>
      <c r="N3" s="40"/>
      <c r="O3" s="40"/>
      <c r="P3" s="40"/>
      <c r="Q3" s="40"/>
    </row>
    <row r="4" spans="2:17" x14ac:dyDescent="0.2">
      <c r="B4" s="23" t="s">
        <v>43</v>
      </c>
      <c r="C4" s="23" t="s">
        <v>44</v>
      </c>
      <c r="D4" s="13" t="s">
        <v>47</v>
      </c>
      <c r="E4" s="23" t="s">
        <v>15</v>
      </c>
      <c r="F4" s="23" t="s">
        <v>45</v>
      </c>
      <c r="G4" s="22" t="s">
        <v>14</v>
      </c>
      <c r="H4" s="23" t="s">
        <v>46</v>
      </c>
      <c r="I4" s="23"/>
      <c r="K4" s="23" t="s">
        <v>43</v>
      </c>
      <c r="L4" s="23" t="s">
        <v>44</v>
      </c>
      <c r="M4" s="23" t="s">
        <v>15</v>
      </c>
      <c r="N4" s="22" t="s">
        <v>14</v>
      </c>
      <c r="O4" s="23" t="s">
        <v>52</v>
      </c>
      <c r="P4" s="23" t="s">
        <v>50</v>
      </c>
      <c r="Q4" s="23" t="s">
        <v>51</v>
      </c>
    </row>
    <row r="5" spans="2:17" x14ac:dyDescent="0.2">
      <c r="B5" s="22">
        <v>0</v>
      </c>
      <c r="C5" s="22">
        <v>0</v>
      </c>
      <c r="E5" s="25">
        <v>62.924999999999997</v>
      </c>
      <c r="F5" s="25">
        <v>1.0535891039684959</v>
      </c>
      <c r="G5" s="22">
        <v>5.74</v>
      </c>
      <c r="K5" s="22">
        <v>0</v>
      </c>
      <c r="L5" s="19">
        <v>0</v>
      </c>
      <c r="M5" s="20">
        <v>65.919999999999987</v>
      </c>
      <c r="N5" s="26">
        <v>5.8</v>
      </c>
      <c r="O5" s="22"/>
      <c r="P5" s="20">
        <v>1.6263455967297527</v>
      </c>
      <c r="Q5" s="20">
        <v>1.4142135623730649E-2</v>
      </c>
    </row>
    <row r="6" spans="2:17" x14ac:dyDescent="0.2">
      <c r="B6" s="17">
        <v>24</v>
      </c>
      <c r="C6" s="19">
        <v>0.63</v>
      </c>
      <c r="D6" s="26">
        <v>5.2141464789046382E-2</v>
      </c>
      <c r="E6" s="22">
        <v>60.870000000000005</v>
      </c>
      <c r="F6" s="25">
        <v>0.46669047558252424</v>
      </c>
      <c r="G6" s="22">
        <v>5.75</v>
      </c>
      <c r="H6" s="22">
        <v>0</v>
      </c>
      <c r="I6" s="22"/>
      <c r="K6" s="17">
        <v>24</v>
      </c>
      <c r="L6" s="18">
        <f>(1.36+0.8)/2</f>
        <v>1.08</v>
      </c>
      <c r="M6" s="26">
        <v>64.914999999999992</v>
      </c>
      <c r="N6" s="26">
        <v>6.1950000000000003</v>
      </c>
      <c r="O6" s="26">
        <v>0.39478537625991272</v>
      </c>
      <c r="P6" s="26">
        <v>3.2173358543990287</v>
      </c>
      <c r="Q6" s="26">
        <v>0.1060660171779339</v>
      </c>
    </row>
    <row r="7" spans="2:17" x14ac:dyDescent="0.2">
      <c r="B7" s="17">
        <v>48</v>
      </c>
      <c r="C7" s="19">
        <v>3.91</v>
      </c>
      <c r="D7" s="26">
        <v>1.0875219798857974</v>
      </c>
      <c r="E7" s="22">
        <v>56.86</v>
      </c>
      <c r="F7" s="25">
        <v>3.8890872965260113</v>
      </c>
      <c r="G7" s="22">
        <v>8.1199999999999992</v>
      </c>
      <c r="H7" s="16">
        <v>0.11313708498996698</v>
      </c>
      <c r="I7" s="16"/>
      <c r="K7" s="17">
        <v>48</v>
      </c>
      <c r="L7" s="16">
        <v>1.1218887499999999</v>
      </c>
      <c r="M7" s="26">
        <v>69.835000000000008</v>
      </c>
      <c r="N7" s="26">
        <v>7.22</v>
      </c>
      <c r="O7" s="16">
        <v>0.45437562173310625</v>
      </c>
      <c r="P7" s="26">
        <v>9.8641395975521764</v>
      </c>
      <c r="Q7" s="20">
        <v>1.739482681718908</v>
      </c>
    </row>
    <row r="8" spans="2:17" x14ac:dyDescent="0.2">
      <c r="B8" s="17">
        <v>72</v>
      </c>
      <c r="C8" s="20">
        <v>1.1499999999999999</v>
      </c>
      <c r="D8" s="20">
        <v>0.48417074446970443</v>
      </c>
      <c r="E8">
        <v>52.74</v>
      </c>
      <c r="F8" s="16">
        <v>2.2627416997969281</v>
      </c>
      <c r="G8" s="19">
        <v>8.2800000000000011</v>
      </c>
      <c r="H8" s="16">
        <v>9.8994949365893634E-2</v>
      </c>
      <c r="I8" s="16"/>
      <c r="K8" s="17">
        <v>72</v>
      </c>
      <c r="L8" s="18">
        <v>0.97967749999999998</v>
      </c>
      <c r="M8" s="16">
        <v>56.894999999999996</v>
      </c>
      <c r="N8" s="26">
        <v>8.620000000000001</v>
      </c>
      <c r="O8" s="20">
        <v>0.16387317505128524</v>
      </c>
      <c r="P8" s="16">
        <v>0.31819805153634734</v>
      </c>
      <c r="Q8" s="16">
        <v>0.18384776310846204</v>
      </c>
    </row>
    <row r="32" spans="2:16" x14ac:dyDescent="0.2">
      <c r="B32" s="39" t="s">
        <v>12</v>
      </c>
      <c r="C32" s="39"/>
      <c r="D32" s="39"/>
      <c r="E32" s="39"/>
      <c r="F32" s="39"/>
      <c r="G32" s="39"/>
      <c r="H32" s="39"/>
      <c r="I32" s="27"/>
      <c r="J32" s="39" t="s">
        <v>13</v>
      </c>
      <c r="K32" s="39"/>
      <c r="L32" s="39"/>
      <c r="M32" s="39"/>
      <c r="N32" s="39"/>
      <c r="O32" s="39"/>
      <c r="P32" s="39"/>
    </row>
  </sheetData>
  <mergeCells count="5">
    <mergeCell ref="B32:H32"/>
    <mergeCell ref="J32:P32"/>
    <mergeCell ref="K3:Q3"/>
    <mergeCell ref="B3:H3"/>
    <mergeCell ref="C2:Q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Resultados</vt:lpstr>
      <vt:lpstr>24h-A fumig</vt:lpstr>
      <vt:lpstr>48h-A fumig</vt:lpstr>
      <vt:lpstr>72h-A fumig</vt:lpstr>
      <vt:lpstr>24h-Aterreus</vt:lpstr>
      <vt:lpstr>48H Aterreus</vt:lpstr>
      <vt:lpstr>72HAterreus</vt:lpstr>
      <vt:lpstr>Cinética</vt:lpstr>
    </vt:vector>
  </TitlesOfParts>
  <Company>LABIM-DBq-IQ-UFRJ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UV-1800</dc:creator>
  <cp:lastModifiedBy>Magali</cp:lastModifiedBy>
  <dcterms:created xsi:type="dcterms:W3CDTF">2014-11-19T14:40:32Z</dcterms:created>
  <dcterms:modified xsi:type="dcterms:W3CDTF">2018-03-12T17:14:13Z</dcterms:modified>
</cp:coreProperties>
</file>