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filterPrivacy="1"/>
  <bookViews>
    <workbookView xWindow="0" yWindow="0" windowWidth="21615" windowHeight="12390" tabRatio="821" firstSheet="3" activeTab="9"/>
  </bookViews>
  <sheets>
    <sheet name="dive data" sheetId="1" r:id="rId1"/>
    <sheet name="pelagic dives" sheetId="4" r:id="rId2"/>
    <sheet name="benthic dives" sheetId="3" r:id="rId3"/>
    <sheet name="temporal distribution of dives" sheetId="2" r:id="rId4"/>
    <sheet name="surface breathing" sheetId="7" r:id="rId5"/>
    <sheet name="flipper frq &amp; angle" sheetId="10" r:id="rId6"/>
    <sheet name="flipper graphs" sheetId="17" r:id="rId7"/>
    <sheet name="seafloor type" sheetId="11" r:id="rId8"/>
    <sheet name="seafloor graph" sheetId="18" r:id="rId9"/>
    <sheet name="seafloor stats" sheetId="19" r:id="rId10"/>
  </sheets>
  <definedNames>
    <definedName name="_21113_DiveAnalysis_" localSheetId="0">'dive data'!$A$1:$AF$287</definedName>
    <definedName name="_21113_DiveAnalysis_" localSheetId="1">'pelagic dives'!$A$1:$AF$128</definedName>
    <definedName name="_xlnm._FilterDatabase" localSheetId="2" hidden="1">'benthic dives'!$A$1:$AD$161</definedName>
    <definedName name="_xlnm._FilterDatabase" localSheetId="0" hidden="1">'dive data'!$A$1:$AS$287</definedName>
    <definedName name="_xlnm._FilterDatabase" localSheetId="5" hidden="1">'flipper frq &amp; angle'!$A$1:$L$933</definedName>
    <definedName name="_xlnm._FilterDatabase" localSheetId="1" hidden="1">'pelagic dives'!$A$1:$AF$129</definedName>
    <definedName name="_xlnm._FilterDatabase" localSheetId="4" hidden="1">'surface breathing'!$A$2:$H$195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9" l="1"/>
  <c r="P35" i="19"/>
  <c r="O35" i="19"/>
  <c r="T43" i="18" l="1"/>
  <c r="R43" i="18"/>
  <c r="U37" i="11"/>
  <c r="T37" i="11"/>
  <c r="W40" i="11"/>
  <c r="X40" i="11"/>
  <c r="X36" i="11"/>
  <c r="W36" i="11"/>
  <c r="W28" i="11"/>
  <c r="X28" i="11"/>
  <c r="W23" i="11"/>
  <c r="X23" i="11"/>
  <c r="N35" i="19" l="1"/>
  <c r="Q35" i="19"/>
  <c r="O36" i="19" s="1"/>
  <c r="C35" i="19"/>
  <c r="F35" i="19"/>
  <c r="D35" i="19"/>
  <c r="G35" i="19"/>
  <c r="I35" i="19"/>
  <c r="J35" i="19"/>
  <c r="K35" i="19"/>
  <c r="M35" i="19"/>
  <c r="M36" i="19" s="1"/>
  <c r="B35" i="19"/>
  <c r="R3" i="19"/>
  <c r="S3" i="19"/>
  <c r="V3" i="19"/>
  <c r="T3" i="19"/>
  <c r="W3" i="19"/>
  <c r="Y3" i="19"/>
  <c r="Z3" i="19"/>
  <c r="AA3" i="19"/>
  <c r="AB3" i="19"/>
  <c r="R4" i="19"/>
  <c r="S4" i="19"/>
  <c r="V4" i="19"/>
  <c r="T4" i="19"/>
  <c r="W4" i="19"/>
  <c r="Y4" i="19"/>
  <c r="Z4" i="19"/>
  <c r="AA4" i="19"/>
  <c r="AB4" i="19"/>
  <c r="R5" i="19"/>
  <c r="S5" i="19"/>
  <c r="V5" i="19"/>
  <c r="T5" i="19"/>
  <c r="W5" i="19"/>
  <c r="Y5" i="19"/>
  <c r="Z5" i="19"/>
  <c r="AA5" i="19"/>
  <c r="AB5" i="19"/>
  <c r="R6" i="19"/>
  <c r="S6" i="19"/>
  <c r="V6" i="19"/>
  <c r="T6" i="19"/>
  <c r="W6" i="19"/>
  <c r="Y6" i="19"/>
  <c r="Z6" i="19"/>
  <c r="AA6" i="19"/>
  <c r="AB6" i="19"/>
  <c r="R7" i="19"/>
  <c r="S7" i="19"/>
  <c r="V7" i="19"/>
  <c r="T7" i="19"/>
  <c r="W7" i="19"/>
  <c r="Y7" i="19"/>
  <c r="Z7" i="19"/>
  <c r="AA7" i="19"/>
  <c r="AB7" i="19"/>
  <c r="R8" i="19"/>
  <c r="S8" i="19"/>
  <c r="V8" i="19"/>
  <c r="T8" i="19"/>
  <c r="W8" i="19"/>
  <c r="Y8" i="19"/>
  <c r="Z8" i="19"/>
  <c r="AA8" i="19"/>
  <c r="AB8" i="19"/>
  <c r="R9" i="19"/>
  <c r="S9" i="19"/>
  <c r="V9" i="19"/>
  <c r="T9" i="19"/>
  <c r="W9" i="19"/>
  <c r="Y9" i="19"/>
  <c r="Z9" i="19"/>
  <c r="AA9" i="19"/>
  <c r="AB9" i="19"/>
  <c r="R10" i="19"/>
  <c r="S10" i="19"/>
  <c r="V10" i="19"/>
  <c r="T10" i="19"/>
  <c r="W10" i="19"/>
  <c r="Y10" i="19"/>
  <c r="Z10" i="19"/>
  <c r="AA10" i="19"/>
  <c r="AB10" i="19"/>
  <c r="R11" i="19"/>
  <c r="S11" i="19"/>
  <c r="V11" i="19"/>
  <c r="T11" i="19"/>
  <c r="W11" i="19"/>
  <c r="Y11" i="19"/>
  <c r="Z11" i="19"/>
  <c r="AA11" i="19"/>
  <c r="AB11" i="19"/>
  <c r="R12" i="19"/>
  <c r="S12" i="19"/>
  <c r="V12" i="19"/>
  <c r="T12" i="19"/>
  <c r="W12" i="19"/>
  <c r="Y12" i="19"/>
  <c r="Z12" i="19"/>
  <c r="AA12" i="19"/>
  <c r="AB12" i="19"/>
  <c r="R13" i="19"/>
  <c r="S13" i="19"/>
  <c r="V13" i="19"/>
  <c r="T13" i="19"/>
  <c r="W13" i="19"/>
  <c r="Y13" i="19"/>
  <c r="Z13" i="19"/>
  <c r="AA13" i="19"/>
  <c r="AB13" i="19"/>
  <c r="R14" i="19"/>
  <c r="S14" i="19"/>
  <c r="V14" i="19"/>
  <c r="T14" i="19"/>
  <c r="W14" i="19"/>
  <c r="Y14" i="19"/>
  <c r="Z14" i="19"/>
  <c r="AA14" i="19"/>
  <c r="AB14" i="19"/>
  <c r="R15" i="19"/>
  <c r="S15" i="19"/>
  <c r="V15" i="19"/>
  <c r="T15" i="19"/>
  <c r="W15" i="19"/>
  <c r="Y15" i="19"/>
  <c r="Z15" i="19"/>
  <c r="AA15" i="19"/>
  <c r="AB15" i="19"/>
  <c r="R16" i="19"/>
  <c r="S16" i="19"/>
  <c r="V16" i="19"/>
  <c r="T16" i="19"/>
  <c r="W16" i="19"/>
  <c r="Y16" i="19"/>
  <c r="Z16" i="19"/>
  <c r="AA16" i="19"/>
  <c r="AB16" i="19"/>
  <c r="R17" i="19"/>
  <c r="S17" i="19"/>
  <c r="V17" i="19"/>
  <c r="T17" i="19"/>
  <c r="W17" i="19"/>
  <c r="Y17" i="19"/>
  <c r="Z17" i="19"/>
  <c r="AA17" i="19"/>
  <c r="AB17" i="19"/>
  <c r="R18" i="19"/>
  <c r="S18" i="19"/>
  <c r="V18" i="19"/>
  <c r="T18" i="19"/>
  <c r="W18" i="19"/>
  <c r="Y18" i="19"/>
  <c r="Z18" i="19"/>
  <c r="AA18" i="19"/>
  <c r="AB18" i="19"/>
  <c r="R19" i="19"/>
  <c r="S19" i="19"/>
  <c r="V19" i="19"/>
  <c r="T19" i="19"/>
  <c r="W19" i="19"/>
  <c r="Y19" i="19"/>
  <c r="Z19" i="19"/>
  <c r="AA19" i="19"/>
  <c r="AB19" i="19"/>
  <c r="R20" i="19"/>
  <c r="S20" i="19"/>
  <c r="V20" i="19"/>
  <c r="T20" i="19"/>
  <c r="W20" i="19"/>
  <c r="Y20" i="19"/>
  <c r="Z20" i="19"/>
  <c r="AA20" i="19"/>
  <c r="AB20" i="19"/>
  <c r="R21" i="19"/>
  <c r="S21" i="19"/>
  <c r="V21" i="19"/>
  <c r="T21" i="19"/>
  <c r="W21" i="19"/>
  <c r="Y21" i="19"/>
  <c r="Z21" i="19"/>
  <c r="AA21" i="19"/>
  <c r="AB21" i="19"/>
  <c r="R22" i="19"/>
  <c r="S22" i="19"/>
  <c r="V22" i="19"/>
  <c r="T22" i="19"/>
  <c r="W22" i="19"/>
  <c r="Y22" i="19"/>
  <c r="Z22" i="19"/>
  <c r="AA22" i="19"/>
  <c r="AB22" i="19"/>
  <c r="R23" i="19"/>
  <c r="S23" i="19"/>
  <c r="V23" i="19"/>
  <c r="T23" i="19"/>
  <c r="W23" i="19"/>
  <c r="Y23" i="19"/>
  <c r="Z23" i="19"/>
  <c r="AA23" i="19"/>
  <c r="AB23" i="19"/>
  <c r="R24" i="19"/>
  <c r="S24" i="19"/>
  <c r="V24" i="19"/>
  <c r="T24" i="19"/>
  <c r="W24" i="19"/>
  <c r="Y24" i="19"/>
  <c r="Z24" i="19"/>
  <c r="AA24" i="19"/>
  <c r="AB24" i="19"/>
  <c r="R25" i="19"/>
  <c r="S25" i="19"/>
  <c r="V25" i="19"/>
  <c r="T25" i="19"/>
  <c r="W25" i="19"/>
  <c r="Y25" i="19"/>
  <c r="Z25" i="19"/>
  <c r="AA25" i="19"/>
  <c r="AB25" i="19"/>
  <c r="R26" i="19"/>
  <c r="S26" i="19"/>
  <c r="V26" i="19"/>
  <c r="T26" i="19"/>
  <c r="W26" i="19"/>
  <c r="Y26" i="19"/>
  <c r="Z26" i="19"/>
  <c r="AA26" i="19"/>
  <c r="AB26" i="19"/>
  <c r="R27" i="19"/>
  <c r="S27" i="19"/>
  <c r="V27" i="19"/>
  <c r="T27" i="19"/>
  <c r="W27" i="19"/>
  <c r="Y27" i="19"/>
  <c r="Z27" i="19"/>
  <c r="AA27" i="19"/>
  <c r="AB27" i="19"/>
  <c r="R28" i="19"/>
  <c r="S28" i="19"/>
  <c r="V28" i="19"/>
  <c r="T28" i="19"/>
  <c r="W28" i="19"/>
  <c r="Y28" i="19"/>
  <c r="Z28" i="19"/>
  <c r="AA28" i="19"/>
  <c r="AB28" i="19"/>
  <c r="R29" i="19"/>
  <c r="S29" i="19"/>
  <c r="V29" i="19"/>
  <c r="T29" i="19"/>
  <c r="W29" i="19"/>
  <c r="Y29" i="19"/>
  <c r="Z29" i="19"/>
  <c r="AA29" i="19"/>
  <c r="AB29" i="19"/>
  <c r="R30" i="19"/>
  <c r="S30" i="19"/>
  <c r="V30" i="19"/>
  <c r="T30" i="19"/>
  <c r="W30" i="19"/>
  <c r="Y30" i="19"/>
  <c r="Z30" i="19"/>
  <c r="AA30" i="19"/>
  <c r="AB30" i="19"/>
  <c r="R31" i="19"/>
  <c r="S31" i="19"/>
  <c r="V31" i="19"/>
  <c r="T31" i="19"/>
  <c r="W31" i="19"/>
  <c r="Y31" i="19"/>
  <c r="Z31" i="19"/>
  <c r="AA31" i="19"/>
  <c r="AB31" i="19"/>
  <c r="R32" i="19"/>
  <c r="S32" i="19"/>
  <c r="V32" i="19"/>
  <c r="T32" i="19"/>
  <c r="W32" i="19"/>
  <c r="Y32" i="19"/>
  <c r="Z32" i="19"/>
  <c r="AA32" i="19"/>
  <c r="AB32" i="19"/>
  <c r="S2" i="19"/>
  <c r="V2" i="19"/>
  <c r="T2" i="19"/>
  <c r="W2" i="19"/>
  <c r="Y2" i="19"/>
  <c r="Z2" i="19"/>
  <c r="AA2" i="19"/>
  <c r="AB2" i="19"/>
  <c r="R2" i="19"/>
  <c r="N36" i="19" l="1"/>
  <c r="G36" i="19"/>
  <c r="J36" i="19"/>
  <c r="I36" i="19"/>
  <c r="D36" i="19"/>
  <c r="F36" i="19"/>
  <c r="B36" i="19"/>
  <c r="K36" i="19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5" i="10"/>
  <c r="I916" i="10"/>
  <c r="I917" i="10"/>
  <c r="I918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J717" i="10"/>
  <c r="D717" i="10" s="1"/>
  <c r="J933" i="10"/>
  <c r="D933" i="10" s="1"/>
  <c r="J932" i="10"/>
  <c r="D932" i="10" s="1"/>
  <c r="J931" i="10"/>
  <c r="D931" i="10" s="1"/>
  <c r="J930" i="10"/>
  <c r="D930" i="10" s="1"/>
  <c r="J929" i="10"/>
  <c r="D929" i="10" s="1"/>
  <c r="J928" i="10"/>
  <c r="D928" i="10" s="1"/>
  <c r="J927" i="10"/>
  <c r="D927" i="10" s="1"/>
  <c r="J926" i="10"/>
  <c r="D926" i="10" s="1"/>
  <c r="J925" i="10"/>
  <c r="D925" i="10" s="1"/>
  <c r="J924" i="10"/>
  <c r="D924" i="10" s="1"/>
  <c r="J923" i="10"/>
  <c r="D923" i="10" s="1"/>
  <c r="J922" i="10"/>
  <c r="D922" i="10" s="1"/>
  <c r="J921" i="10"/>
  <c r="D921" i="10" s="1"/>
  <c r="J920" i="10"/>
  <c r="D920" i="10" s="1"/>
  <c r="J919" i="10"/>
  <c r="D919" i="10" s="1"/>
  <c r="J918" i="10"/>
  <c r="D918" i="10" s="1"/>
  <c r="J917" i="10"/>
  <c r="D917" i="10" s="1"/>
  <c r="J916" i="10"/>
  <c r="D916" i="10" s="1"/>
  <c r="J915" i="10"/>
  <c r="D915" i="10" s="1"/>
  <c r="J914" i="10"/>
  <c r="D914" i="10" s="1"/>
  <c r="J913" i="10"/>
  <c r="D913" i="10" s="1"/>
  <c r="J912" i="10"/>
  <c r="D912" i="10" s="1"/>
  <c r="J911" i="10"/>
  <c r="D911" i="10" s="1"/>
  <c r="J910" i="10"/>
  <c r="D910" i="10" s="1"/>
  <c r="J909" i="10"/>
  <c r="D909" i="10" s="1"/>
  <c r="J908" i="10"/>
  <c r="D908" i="10" s="1"/>
  <c r="J907" i="10"/>
  <c r="D907" i="10" s="1"/>
  <c r="J906" i="10"/>
  <c r="D906" i="10" s="1"/>
  <c r="J905" i="10"/>
  <c r="D905" i="10" s="1"/>
  <c r="J904" i="10"/>
  <c r="D904" i="10" s="1"/>
  <c r="J903" i="10"/>
  <c r="D903" i="10" s="1"/>
  <c r="J902" i="10"/>
  <c r="D902" i="10" s="1"/>
  <c r="J901" i="10"/>
  <c r="D901" i="10" s="1"/>
  <c r="J900" i="10"/>
  <c r="D900" i="10" s="1"/>
  <c r="J899" i="10"/>
  <c r="D899" i="10" s="1"/>
  <c r="J898" i="10"/>
  <c r="D898" i="10" s="1"/>
  <c r="J897" i="10"/>
  <c r="D897" i="10" s="1"/>
  <c r="J896" i="10"/>
  <c r="D896" i="10" s="1"/>
  <c r="J895" i="10"/>
  <c r="D895" i="10" s="1"/>
  <c r="J894" i="10"/>
  <c r="D894" i="10" s="1"/>
  <c r="J893" i="10"/>
  <c r="D893" i="10" s="1"/>
  <c r="J892" i="10"/>
  <c r="D892" i="10" s="1"/>
  <c r="J891" i="10"/>
  <c r="D891" i="10" s="1"/>
  <c r="J890" i="10"/>
  <c r="D890" i="10" s="1"/>
  <c r="J889" i="10"/>
  <c r="D889" i="10" s="1"/>
  <c r="J888" i="10"/>
  <c r="D888" i="10" s="1"/>
  <c r="J887" i="10"/>
  <c r="D887" i="10" s="1"/>
  <c r="J886" i="10"/>
  <c r="D886" i="10" s="1"/>
  <c r="J885" i="10"/>
  <c r="D885" i="10" s="1"/>
  <c r="J884" i="10"/>
  <c r="D884" i="10" s="1"/>
  <c r="J883" i="10"/>
  <c r="D883" i="10" s="1"/>
  <c r="J882" i="10"/>
  <c r="D882" i="10" s="1"/>
  <c r="J881" i="10"/>
  <c r="D881" i="10" s="1"/>
  <c r="J880" i="10"/>
  <c r="D880" i="10" s="1"/>
  <c r="J879" i="10"/>
  <c r="D879" i="10" s="1"/>
  <c r="J878" i="10"/>
  <c r="D878" i="10" s="1"/>
  <c r="J877" i="10"/>
  <c r="D877" i="10" s="1"/>
  <c r="J876" i="10"/>
  <c r="D876" i="10" s="1"/>
  <c r="J875" i="10"/>
  <c r="D875" i="10" s="1"/>
  <c r="J874" i="10"/>
  <c r="D874" i="10" s="1"/>
  <c r="J873" i="10"/>
  <c r="D873" i="10" s="1"/>
  <c r="J872" i="10"/>
  <c r="D872" i="10" s="1"/>
  <c r="J871" i="10"/>
  <c r="D871" i="10" s="1"/>
  <c r="J870" i="10"/>
  <c r="D870" i="10" s="1"/>
  <c r="J869" i="10"/>
  <c r="D869" i="10" s="1"/>
  <c r="J868" i="10"/>
  <c r="D868" i="10" s="1"/>
  <c r="J867" i="10"/>
  <c r="D867" i="10" s="1"/>
  <c r="J866" i="10"/>
  <c r="D866" i="10" s="1"/>
  <c r="J865" i="10"/>
  <c r="D865" i="10" s="1"/>
  <c r="J864" i="10"/>
  <c r="D864" i="10" s="1"/>
  <c r="J863" i="10"/>
  <c r="D863" i="10" s="1"/>
  <c r="J862" i="10"/>
  <c r="D862" i="10" s="1"/>
  <c r="J861" i="10"/>
  <c r="D861" i="10" s="1"/>
  <c r="J860" i="10"/>
  <c r="D860" i="10" s="1"/>
  <c r="J859" i="10"/>
  <c r="D859" i="10" s="1"/>
  <c r="J858" i="10"/>
  <c r="D858" i="10" s="1"/>
  <c r="J857" i="10"/>
  <c r="D857" i="10" s="1"/>
  <c r="J856" i="10"/>
  <c r="D856" i="10" s="1"/>
  <c r="J855" i="10"/>
  <c r="D855" i="10" s="1"/>
  <c r="J854" i="10"/>
  <c r="D854" i="10" s="1"/>
  <c r="J853" i="10"/>
  <c r="D853" i="10" s="1"/>
  <c r="J852" i="10"/>
  <c r="D852" i="10" s="1"/>
  <c r="J851" i="10"/>
  <c r="D851" i="10" s="1"/>
  <c r="J850" i="10"/>
  <c r="D850" i="10" s="1"/>
  <c r="J849" i="10"/>
  <c r="D849" i="10" s="1"/>
  <c r="J848" i="10"/>
  <c r="D848" i="10" s="1"/>
  <c r="J847" i="10"/>
  <c r="D847" i="10" s="1"/>
  <c r="J846" i="10"/>
  <c r="D846" i="10" s="1"/>
  <c r="J845" i="10"/>
  <c r="D845" i="10" s="1"/>
  <c r="J844" i="10"/>
  <c r="D844" i="10" s="1"/>
  <c r="J843" i="10"/>
  <c r="D843" i="10" s="1"/>
  <c r="J842" i="10"/>
  <c r="D842" i="10" s="1"/>
  <c r="J841" i="10"/>
  <c r="D841" i="10" s="1"/>
  <c r="J840" i="10"/>
  <c r="D840" i="10" s="1"/>
  <c r="J839" i="10"/>
  <c r="D839" i="10" s="1"/>
  <c r="J838" i="10"/>
  <c r="D838" i="10" s="1"/>
  <c r="J837" i="10"/>
  <c r="D837" i="10" s="1"/>
  <c r="J836" i="10"/>
  <c r="D836" i="10" s="1"/>
  <c r="J835" i="10"/>
  <c r="D835" i="10" s="1"/>
  <c r="J834" i="10"/>
  <c r="D834" i="10" s="1"/>
  <c r="J833" i="10"/>
  <c r="D833" i="10" s="1"/>
  <c r="J832" i="10"/>
  <c r="D832" i="10" s="1"/>
  <c r="J831" i="10"/>
  <c r="D831" i="10" s="1"/>
  <c r="J830" i="10"/>
  <c r="D830" i="10" s="1"/>
  <c r="J829" i="10"/>
  <c r="D829" i="10" s="1"/>
  <c r="J828" i="10"/>
  <c r="D828" i="10" s="1"/>
  <c r="J827" i="10"/>
  <c r="D827" i="10" s="1"/>
  <c r="J826" i="10"/>
  <c r="D826" i="10" s="1"/>
  <c r="J825" i="10"/>
  <c r="D825" i="10" s="1"/>
  <c r="J824" i="10"/>
  <c r="D824" i="10" s="1"/>
  <c r="J823" i="10"/>
  <c r="D823" i="10" s="1"/>
  <c r="J822" i="10"/>
  <c r="D822" i="10" s="1"/>
  <c r="J821" i="10"/>
  <c r="D821" i="10" s="1"/>
  <c r="J820" i="10"/>
  <c r="D820" i="10" s="1"/>
  <c r="J819" i="10"/>
  <c r="D819" i="10" s="1"/>
  <c r="J818" i="10"/>
  <c r="D818" i="10" s="1"/>
  <c r="J817" i="10"/>
  <c r="D817" i="10" s="1"/>
  <c r="J816" i="10"/>
  <c r="D816" i="10" s="1"/>
  <c r="J815" i="10"/>
  <c r="D815" i="10" s="1"/>
  <c r="J814" i="10"/>
  <c r="D814" i="10" s="1"/>
  <c r="J813" i="10"/>
  <c r="D813" i="10" s="1"/>
  <c r="J812" i="10"/>
  <c r="D812" i="10" s="1"/>
  <c r="J811" i="10"/>
  <c r="D811" i="10" s="1"/>
  <c r="J810" i="10"/>
  <c r="D810" i="10" s="1"/>
  <c r="J809" i="10"/>
  <c r="D809" i="10" s="1"/>
  <c r="J808" i="10"/>
  <c r="D808" i="10" s="1"/>
  <c r="J807" i="10"/>
  <c r="D807" i="10" s="1"/>
  <c r="J806" i="10"/>
  <c r="D806" i="10" s="1"/>
  <c r="J805" i="10"/>
  <c r="D805" i="10" s="1"/>
  <c r="J804" i="10"/>
  <c r="D804" i="10" s="1"/>
  <c r="J803" i="10"/>
  <c r="D803" i="10" s="1"/>
  <c r="J802" i="10"/>
  <c r="D802" i="10" s="1"/>
  <c r="J801" i="10"/>
  <c r="D801" i="10" s="1"/>
  <c r="J800" i="10"/>
  <c r="D800" i="10" s="1"/>
  <c r="J799" i="10"/>
  <c r="D799" i="10" s="1"/>
  <c r="J798" i="10"/>
  <c r="D798" i="10" s="1"/>
  <c r="J797" i="10"/>
  <c r="D797" i="10" s="1"/>
  <c r="J796" i="10"/>
  <c r="D796" i="10" s="1"/>
  <c r="J795" i="10"/>
  <c r="D795" i="10" s="1"/>
  <c r="J794" i="10"/>
  <c r="D794" i="10" s="1"/>
  <c r="J793" i="10"/>
  <c r="D793" i="10" s="1"/>
  <c r="J792" i="10"/>
  <c r="D792" i="10" s="1"/>
  <c r="J791" i="10"/>
  <c r="D791" i="10" s="1"/>
  <c r="J790" i="10"/>
  <c r="D790" i="10" s="1"/>
  <c r="J789" i="10"/>
  <c r="D789" i="10" s="1"/>
  <c r="J788" i="10"/>
  <c r="D788" i="10" s="1"/>
  <c r="J787" i="10"/>
  <c r="D787" i="10" s="1"/>
  <c r="J786" i="10"/>
  <c r="D786" i="10" s="1"/>
  <c r="J785" i="10"/>
  <c r="D785" i="10" s="1"/>
  <c r="J784" i="10"/>
  <c r="D784" i="10" s="1"/>
  <c r="J783" i="10"/>
  <c r="D783" i="10" s="1"/>
  <c r="J782" i="10"/>
  <c r="D782" i="10" s="1"/>
  <c r="J781" i="10"/>
  <c r="D781" i="10" s="1"/>
  <c r="J780" i="10"/>
  <c r="D780" i="10" s="1"/>
  <c r="J779" i="10"/>
  <c r="D779" i="10" s="1"/>
  <c r="J778" i="10"/>
  <c r="D778" i="10" s="1"/>
  <c r="J777" i="10"/>
  <c r="D777" i="10" s="1"/>
  <c r="J776" i="10"/>
  <c r="D776" i="10" s="1"/>
  <c r="J709" i="10"/>
  <c r="D709" i="10" s="1"/>
  <c r="J710" i="10"/>
  <c r="D710" i="10" s="1"/>
  <c r="J711" i="10"/>
  <c r="D711" i="10" s="1"/>
  <c r="J712" i="10"/>
  <c r="D712" i="10" s="1"/>
  <c r="J713" i="10"/>
  <c r="D713" i="10" s="1"/>
  <c r="J714" i="10"/>
  <c r="D714" i="10" s="1"/>
  <c r="J715" i="10"/>
  <c r="D715" i="10" s="1"/>
  <c r="J716" i="10"/>
  <c r="D716" i="10" s="1"/>
  <c r="J718" i="10"/>
  <c r="D718" i="10" s="1"/>
  <c r="J719" i="10"/>
  <c r="D719" i="10" s="1"/>
  <c r="J720" i="10"/>
  <c r="D720" i="10" s="1"/>
  <c r="J721" i="10"/>
  <c r="D721" i="10" s="1"/>
  <c r="J722" i="10"/>
  <c r="D722" i="10" s="1"/>
  <c r="J723" i="10"/>
  <c r="D723" i="10" s="1"/>
  <c r="J724" i="10"/>
  <c r="D724" i="10" s="1"/>
  <c r="J725" i="10"/>
  <c r="D725" i="10" s="1"/>
  <c r="J726" i="10"/>
  <c r="D726" i="10" s="1"/>
  <c r="J727" i="10"/>
  <c r="D727" i="10" s="1"/>
  <c r="J728" i="10"/>
  <c r="D728" i="10" s="1"/>
  <c r="J729" i="10"/>
  <c r="D729" i="10" s="1"/>
  <c r="J730" i="10"/>
  <c r="D730" i="10" s="1"/>
  <c r="J731" i="10"/>
  <c r="D731" i="10" s="1"/>
  <c r="J732" i="10"/>
  <c r="D732" i="10" s="1"/>
  <c r="J733" i="10"/>
  <c r="D733" i="10" s="1"/>
  <c r="J734" i="10"/>
  <c r="D734" i="10" s="1"/>
  <c r="J735" i="10"/>
  <c r="D735" i="10" s="1"/>
  <c r="J736" i="10"/>
  <c r="D736" i="10" s="1"/>
  <c r="J737" i="10"/>
  <c r="D737" i="10" s="1"/>
  <c r="J738" i="10"/>
  <c r="D738" i="10" s="1"/>
  <c r="J739" i="10"/>
  <c r="D739" i="10" s="1"/>
  <c r="J740" i="10"/>
  <c r="D740" i="10" s="1"/>
  <c r="J741" i="10"/>
  <c r="D741" i="10" s="1"/>
  <c r="J742" i="10"/>
  <c r="D742" i="10" s="1"/>
  <c r="J743" i="10"/>
  <c r="D743" i="10" s="1"/>
  <c r="J744" i="10"/>
  <c r="D744" i="10" s="1"/>
  <c r="J745" i="10"/>
  <c r="D745" i="10" s="1"/>
  <c r="J746" i="10"/>
  <c r="D746" i="10" s="1"/>
  <c r="J747" i="10"/>
  <c r="D747" i="10" s="1"/>
  <c r="J748" i="10"/>
  <c r="D748" i="10" s="1"/>
  <c r="J749" i="10"/>
  <c r="D749" i="10" s="1"/>
  <c r="J750" i="10"/>
  <c r="D750" i="10" s="1"/>
  <c r="J751" i="10"/>
  <c r="D751" i="10" s="1"/>
  <c r="J752" i="10"/>
  <c r="D752" i="10" s="1"/>
  <c r="J753" i="10"/>
  <c r="D753" i="10" s="1"/>
  <c r="J754" i="10"/>
  <c r="D754" i="10" s="1"/>
  <c r="J755" i="10"/>
  <c r="D755" i="10" s="1"/>
  <c r="J756" i="10"/>
  <c r="D756" i="10" s="1"/>
  <c r="J757" i="10"/>
  <c r="D757" i="10" s="1"/>
  <c r="J758" i="10"/>
  <c r="D758" i="10" s="1"/>
  <c r="J759" i="10"/>
  <c r="D759" i="10" s="1"/>
  <c r="J760" i="10"/>
  <c r="D760" i="10" s="1"/>
  <c r="J761" i="10"/>
  <c r="D761" i="10" s="1"/>
  <c r="J762" i="10"/>
  <c r="D762" i="10" s="1"/>
  <c r="J763" i="10"/>
  <c r="D763" i="10" s="1"/>
  <c r="J764" i="10"/>
  <c r="D764" i="10" s="1"/>
  <c r="J765" i="10"/>
  <c r="D765" i="10" s="1"/>
  <c r="J766" i="10"/>
  <c r="D766" i="10" s="1"/>
  <c r="J767" i="10"/>
  <c r="D767" i="10" s="1"/>
  <c r="J768" i="10"/>
  <c r="D768" i="10" s="1"/>
  <c r="J769" i="10"/>
  <c r="D769" i="10" s="1"/>
  <c r="J770" i="10"/>
  <c r="D770" i="10" s="1"/>
  <c r="J771" i="10"/>
  <c r="D771" i="10" s="1"/>
  <c r="J772" i="10"/>
  <c r="D772" i="10" s="1"/>
  <c r="J773" i="10"/>
  <c r="D773" i="10" s="1"/>
  <c r="J774" i="10"/>
  <c r="D774" i="10" s="1"/>
  <c r="J775" i="10"/>
  <c r="D775" i="10" s="1"/>
  <c r="J708" i="10"/>
  <c r="D708" i="10" s="1"/>
  <c r="J707" i="10"/>
  <c r="D707" i="10" s="1"/>
  <c r="J706" i="10"/>
  <c r="J705" i="10"/>
  <c r="D705" i="10" s="1"/>
  <c r="J704" i="10"/>
  <c r="J703" i="10"/>
  <c r="J702" i="10"/>
  <c r="J701" i="10"/>
  <c r="D701" i="10" s="1"/>
  <c r="J700" i="10"/>
  <c r="J699" i="10"/>
  <c r="D699" i="10" s="1"/>
  <c r="J698" i="10"/>
  <c r="J697" i="10"/>
  <c r="D697" i="10" s="1"/>
  <c r="J696" i="10"/>
  <c r="J695" i="10"/>
  <c r="J694" i="10"/>
  <c r="J693" i="10"/>
  <c r="D693" i="10" s="1"/>
  <c r="J692" i="10"/>
  <c r="J691" i="10"/>
  <c r="D691" i="10" s="1"/>
  <c r="J690" i="10"/>
  <c r="J689" i="10"/>
  <c r="D689" i="10" s="1"/>
  <c r="J688" i="10"/>
  <c r="J687" i="10"/>
  <c r="J686" i="10"/>
  <c r="J685" i="10"/>
  <c r="D685" i="10" s="1"/>
  <c r="J684" i="10"/>
  <c r="J683" i="10"/>
  <c r="D683" i="10" s="1"/>
  <c r="J682" i="10"/>
  <c r="J681" i="10"/>
  <c r="D681" i="10" s="1"/>
  <c r="J680" i="10"/>
  <c r="J679" i="10"/>
  <c r="J678" i="10"/>
  <c r="J677" i="10"/>
  <c r="D677" i="10" s="1"/>
  <c r="J676" i="10"/>
  <c r="J675" i="10"/>
  <c r="D675" i="10" s="1"/>
  <c r="J674" i="10"/>
  <c r="J673" i="10"/>
  <c r="D673" i="10" s="1"/>
  <c r="J672" i="10"/>
  <c r="J671" i="10"/>
  <c r="J670" i="10"/>
  <c r="J669" i="10"/>
  <c r="D669" i="10" s="1"/>
  <c r="J668" i="10"/>
  <c r="J667" i="10"/>
  <c r="D667" i="10" s="1"/>
  <c r="J666" i="10"/>
  <c r="D666" i="10" s="1"/>
  <c r="J665" i="10"/>
  <c r="D665" i="10" s="1"/>
  <c r="J664" i="10"/>
  <c r="J663" i="10"/>
  <c r="J662" i="10"/>
  <c r="D662" i="10" s="1"/>
  <c r="J661" i="10"/>
  <c r="D661" i="10" s="1"/>
  <c r="J660" i="10"/>
  <c r="D660" i="10" s="1"/>
  <c r="J659" i="10"/>
  <c r="D659" i="10" s="1"/>
  <c r="J658" i="10"/>
  <c r="D658" i="10" s="1"/>
  <c r="J657" i="10"/>
  <c r="D657" i="10" s="1"/>
  <c r="J656" i="10"/>
  <c r="J655" i="10"/>
  <c r="J654" i="10"/>
  <c r="D654" i="10" s="1"/>
  <c r="J653" i="10"/>
  <c r="D653" i="10" s="1"/>
  <c r="J652" i="10"/>
  <c r="D652" i="10" s="1"/>
  <c r="J651" i="10"/>
  <c r="D651" i="10" s="1"/>
  <c r="J650" i="10"/>
  <c r="D650" i="10" s="1"/>
  <c r="J649" i="10"/>
  <c r="D649" i="10" s="1"/>
  <c r="J648" i="10"/>
  <c r="J647" i="10"/>
  <c r="D647" i="10" s="1"/>
  <c r="J646" i="10"/>
  <c r="D646" i="10" s="1"/>
  <c r="J645" i="10"/>
  <c r="D645" i="10" s="1"/>
  <c r="J644" i="10"/>
  <c r="D644" i="10" s="1"/>
  <c r="J643" i="10"/>
  <c r="D643" i="10" s="1"/>
  <c r="J642" i="10"/>
  <c r="D642" i="10" s="1"/>
  <c r="J641" i="10"/>
  <c r="D641" i="10" s="1"/>
  <c r="J640" i="10"/>
  <c r="D640" i="10" s="1"/>
  <c r="J639" i="10"/>
  <c r="D639" i="10" s="1"/>
  <c r="J638" i="10"/>
  <c r="D638" i="10" s="1"/>
  <c r="J637" i="10"/>
  <c r="D637" i="10" s="1"/>
  <c r="J636" i="10"/>
  <c r="D636" i="10" s="1"/>
  <c r="J635" i="10"/>
  <c r="D635" i="10" s="1"/>
  <c r="J634" i="10"/>
  <c r="D634" i="10" s="1"/>
  <c r="J633" i="10"/>
  <c r="D633" i="10" s="1"/>
  <c r="J632" i="10"/>
  <c r="D632" i="10" s="1"/>
  <c r="J631" i="10"/>
  <c r="D631" i="10" s="1"/>
  <c r="J630" i="10"/>
  <c r="D630" i="10" s="1"/>
  <c r="J629" i="10"/>
  <c r="D629" i="10" s="1"/>
  <c r="J628" i="10"/>
  <c r="D628" i="10" s="1"/>
  <c r="J627" i="10"/>
  <c r="D627" i="10" s="1"/>
  <c r="J626" i="10"/>
  <c r="D626" i="10" s="1"/>
  <c r="J625" i="10"/>
  <c r="D625" i="10" s="1"/>
  <c r="J624" i="10"/>
  <c r="D624" i="10" s="1"/>
  <c r="J623" i="10"/>
  <c r="D623" i="10" s="1"/>
  <c r="J622" i="10"/>
  <c r="D622" i="10" s="1"/>
  <c r="J621" i="10"/>
  <c r="D621" i="10" s="1"/>
  <c r="J620" i="10"/>
  <c r="D620" i="10" s="1"/>
  <c r="J619" i="10"/>
  <c r="D619" i="10" s="1"/>
  <c r="J618" i="10"/>
  <c r="D618" i="10" s="1"/>
  <c r="J617" i="10"/>
  <c r="D617" i="10" s="1"/>
  <c r="I616" i="10"/>
  <c r="J616" i="10"/>
  <c r="D616" i="10" s="1"/>
  <c r="I615" i="10"/>
  <c r="J615" i="10"/>
  <c r="D615" i="10" s="1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J614" i="10"/>
  <c r="D614" i="10" s="1"/>
  <c r="J613" i="10"/>
  <c r="D613" i="10" s="1"/>
  <c r="J612" i="10"/>
  <c r="D612" i="10" s="1"/>
  <c r="J611" i="10"/>
  <c r="D611" i="10" s="1"/>
  <c r="J610" i="10"/>
  <c r="D610" i="10" s="1"/>
  <c r="J609" i="10"/>
  <c r="D609" i="10" s="1"/>
  <c r="J608" i="10"/>
  <c r="D608" i="10" s="1"/>
  <c r="J607" i="10"/>
  <c r="D607" i="10" s="1"/>
  <c r="J606" i="10"/>
  <c r="D606" i="10" s="1"/>
  <c r="J605" i="10"/>
  <c r="D605" i="10" s="1"/>
  <c r="J604" i="10"/>
  <c r="D604" i="10" s="1"/>
  <c r="J603" i="10"/>
  <c r="D603" i="10" s="1"/>
  <c r="J602" i="10"/>
  <c r="D602" i="10" s="1"/>
  <c r="J601" i="10"/>
  <c r="D601" i="10" s="1"/>
  <c r="J600" i="10"/>
  <c r="D600" i="10" s="1"/>
  <c r="J599" i="10"/>
  <c r="D599" i="10" s="1"/>
  <c r="J598" i="10"/>
  <c r="D598" i="10" s="1"/>
  <c r="J597" i="10"/>
  <c r="D597" i="10" s="1"/>
  <c r="J596" i="10"/>
  <c r="D596" i="10" s="1"/>
  <c r="J595" i="10"/>
  <c r="D595" i="10" s="1"/>
  <c r="J594" i="10"/>
  <c r="D594" i="10" s="1"/>
  <c r="J593" i="10"/>
  <c r="D593" i="10" s="1"/>
  <c r="J592" i="10"/>
  <c r="D592" i="10" s="1"/>
  <c r="J591" i="10"/>
  <c r="D591" i="10" s="1"/>
  <c r="J590" i="10"/>
  <c r="D590" i="10" s="1"/>
  <c r="J589" i="10"/>
  <c r="D589" i="10" s="1"/>
  <c r="J588" i="10"/>
  <c r="D588" i="10" s="1"/>
  <c r="J587" i="10"/>
  <c r="D587" i="10" s="1"/>
  <c r="J586" i="10"/>
  <c r="D586" i="10" s="1"/>
  <c r="J585" i="10"/>
  <c r="D585" i="10" s="1"/>
  <c r="J584" i="10"/>
  <c r="D584" i="10" s="1"/>
  <c r="J583" i="10"/>
  <c r="D583" i="10" s="1"/>
  <c r="J582" i="10"/>
  <c r="D582" i="10" s="1"/>
  <c r="J581" i="10"/>
  <c r="D581" i="10" s="1"/>
  <c r="J580" i="10"/>
  <c r="D580" i="10" s="1"/>
  <c r="J579" i="10"/>
  <c r="D579" i="10" s="1"/>
  <c r="J578" i="10"/>
  <c r="D578" i="10" s="1"/>
  <c r="J577" i="10"/>
  <c r="D577" i="10" s="1"/>
  <c r="J576" i="10"/>
  <c r="D576" i="10" s="1"/>
  <c r="J575" i="10"/>
  <c r="D575" i="10" s="1"/>
  <c r="J574" i="10"/>
  <c r="D574" i="10" s="1"/>
  <c r="J573" i="10"/>
  <c r="D573" i="10" s="1"/>
  <c r="J572" i="10"/>
  <c r="D572" i="10" s="1"/>
  <c r="J571" i="10"/>
  <c r="D571" i="10" s="1"/>
  <c r="J570" i="10"/>
  <c r="D570" i="10" s="1"/>
  <c r="J569" i="10"/>
  <c r="D569" i="10" s="1"/>
  <c r="J568" i="10"/>
  <c r="D568" i="10" s="1"/>
  <c r="J567" i="10"/>
  <c r="D567" i="10" s="1"/>
  <c r="J566" i="10"/>
  <c r="D566" i="10" s="1"/>
  <c r="J565" i="10"/>
  <c r="D565" i="10" s="1"/>
  <c r="J564" i="10"/>
  <c r="D564" i="10" s="1"/>
  <c r="J563" i="10"/>
  <c r="D563" i="10" s="1"/>
  <c r="J548" i="10"/>
  <c r="D548" i="10" s="1"/>
  <c r="J549" i="10"/>
  <c r="D549" i="10" s="1"/>
  <c r="J550" i="10"/>
  <c r="D550" i="10" s="1"/>
  <c r="J551" i="10"/>
  <c r="D551" i="10" s="1"/>
  <c r="J552" i="10"/>
  <c r="D552" i="10" s="1"/>
  <c r="J553" i="10"/>
  <c r="D553" i="10" s="1"/>
  <c r="J554" i="10"/>
  <c r="D554" i="10" s="1"/>
  <c r="J555" i="10"/>
  <c r="D555" i="10" s="1"/>
  <c r="J556" i="10"/>
  <c r="D556" i="10" s="1"/>
  <c r="J557" i="10"/>
  <c r="D557" i="10" s="1"/>
  <c r="J558" i="10"/>
  <c r="D558" i="10" s="1"/>
  <c r="J559" i="10"/>
  <c r="D559" i="10" s="1"/>
  <c r="J560" i="10"/>
  <c r="D560" i="10" s="1"/>
  <c r="J561" i="10"/>
  <c r="D561" i="10" s="1"/>
  <c r="J562" i="10"/>
  <c r="D562" i="10" s="1"/>
  <c r="J547" i="10"/>
  <c r="D547" i="10" s="1"/>
  <c r="D648" i="10" l="1"/>
  <c r="D668" i="10"/>
  <c r="D676" i="10"/>
  <c r="D670" i="10"/>
  <c r="D678" i="10"/>
  <c r="D686" i="10"/>
  <c r="D694" i="10"/>
  <c r="D702" i="10"/>
  <c r="D655" i="10"/>
  <c r="D663" i="10"/>
  <c r="D671" i="10"/>
  <c r="D679" i="10"/>
  <c r="D687" i="10"/>
  <c r="D695" i="10"/>
  <c r="D703" i="10"/>
  <c r="D656" i="10"/>
  <c r="D664" i="10"/>
  <c r="D672" i="10"/>
  <c r="D680" i="10"/>
  <c r="D688" i="10"/>
  <c r="D696" i="10"/>
  <c r="D704" i="10"/>
  <c r="D674" i="10"/>
  <c r="D682" i="10"/>
  <c r="D690" i="10"/>
  <c r="D698" i="10"/>
  <c r="D706" i="10"/>
  <c r="D684" i="10"/>
  <c r="D692" i="10"/>
  <c r="D700" i="10"/>
  <c r="K562" i="10"/>
  <c r="K579" i="10"/>
  <c r="K774" i="10"/>
  <c r="K766" i="10"/>
  <c r="K758" i="10"/>
  <c r="K750" i="10"/>
  <c r="K742" i="10"/>
  <c r="K734" i="10"/>
  <c r="K726" i="10"/>
  <c r="K718" i="10"/>
  <c r="K709" i="10"/>
  <c r="K772" i="10"/>
  <c r="K764" i="10"/>
  <c r="K756" i="10"/>
  <c r="K748" i="10"/>
  <c r="K740" i="10"/>
  <c r="K732" i="10"/>
  <c r="K664" i="10"/>
  <c r="K688" i="10"/>
  <c r="K825" i="10"/>
  <c r="K833" i="10"/>
  <c r="K841" i="10"/>
  <c r="K849" i="10"/>
  <c r="K857" i="10"/>
  <c r="K865" i="10"/>
  <c r="K873" i="10"/>
  <c r="K881" i="10"/>
  <c r="K889" i="10"/>
  <c r="K897" i="10"/>
  <c r="K905" i="10"/>
  <c r="K929" i="10"/>
  <c r="K593" i="10"/>
  <c r="K601" i="10"/>
  <c r="K564" i="10"/>
  <c r="K580" i="10"/>
  <c r="K588" i="10"/>
  <c r="K604" i="10"/>
  <c r="K612" i="10"/>
  <c r="K572" i="10"/>
  <c r="K596" i="10"/>
  <c r="K618" i="10"/>
  <c r="K626" i="10"/>
  <c r="K642" i="10"/>
  <c r="K650" i="10"/>
  <c r="K658" i="10"/>
  <c r="K666" i="10"/>
  <c r="K674" i="10"/>
  <c r="K682" i="10"/>
  <c r="K690" i="10"/>
  <c r="K698" i="10"/>
  <c r="K706" i="10"/>
  <c r="K779" i="10"/>
  <c r="K787" i="10"/>
  <c r="K795" i="10"/>
  <c r="K803" i="10"/>
  <c r="K811" i="10"/>
  <c r="K819" i="10"/>
  <c r="K827" i="10"/>
  <c r="K835" i="10"/>
  <c r="K843" i="10"/>
  <c r="K851" i="10"/>
  <c r="K859" i="10"/>
  <c r="K867" i="10"/>
  <c r="K875" i="10"/>
  <c r="K883" i="10"/>
  <c r="K891" i="10"/>
  <c r="K899" i="10"/>
  <c r="K907" i="10"/>
  <c r="K915" i="10"/>
  <c r="K923" i="10"/>
  <c r="K931" i="10"/>
  <c r="K634" i="10"/>
  <c r="K558" i="10"/>
  <c r="K550" i="10"/>
  <c r="K770" i="10"/>
  <c r="K762" i="10"/>
  <c r="K754" i="10"/>
  <c r="K746" i="10"/>
  <c r="K738" i="10"/>
  <c r="K730" i="10"/>
  <c r="K722" i="10"/>
  <c r="K713" i="10"/>
  <c r="K586" i="10"/>
  <c r="K610" i="10"/>
  <c r="K547" i="10"/>
  <c r="K555" i="10"/>
  <c r="K594" i="10"/>
  <c r="K724" i="10"/>
  <c r="K570" i="10"/>
  <c r="K602" i="10"/>
  <c r="K776" i="10"/>
  <c r="K784" i="10"/>
  <c r="K792" i="10"/>
  <c r="K800" i="10"/>
  <c r="K808" i="10"/>
  <c r="K816" i="10"/>
  <c r="K824" i="10"/>
  <c r="K832" i="10"/>
  <c r="K840" i="10"/>
  <c r="K848" i="10"/>
  <c r="K856" i="10"/>
  <c r="K864" i="10"/>
  <c r="K928" i="10"/>
  <c r="K616" i="10"/>
  <c r="K632" i="10"/>
  <c r="K648" i="10"/>
  <c r="K656" i="10"/>
  <c r="K672" i="10"/>
  <c r="K680" i="10"/>
  <c r="K696" i="10"/>
  <c r="K704" i="10"/>
  <c r="K777" i="10"/>
  <c r="K785" i="10"/>
  <c r="K793" i="10"/>
  <c r="K801" i="10"/>
  <c r="K809" i="10"/>
  <c r="K817" i="10"/>
  <c r="K913" i="10"/>
  <c r="K921" i="10"/>
  <c r="K624" i="10"/>
  <c r="K640" i="10"/>
  <c r="K599" i="10"/>
  <c r="K607" i="10"/>
  <c r="K707" i="10"/>
  <c r="K804" i="10"/>
  <c r="K812" i="10"/>
  <c r="K820" i="10"/>
  <c r="K828" i="10"/>
  <c r="K836" i="10"/>
  <c r="K844" i="10"/>
  <c r="K852" i="10"/>
  <c r="K860" i="10"/>
  <c r="K868" i="10"/>
  <c r="K876" i="10"/>
  <c r="K884" i="10"/>
  <c r="K892" i="10"/>
  <c r="K900" i="10"/>
  <c r="K908" i="10"/>
  <c r="K916" i="10"/>
  <c r="K924" i="10"/>
  <c r="K932" i="10"/>
  <c r="K581" i="10"/>
  <c r="K589" i="10"/>
  <c r="K597" i="10"/>
  <c r="K605" i="10"/>
  <c r="K613" i="10"/>
  <c r="K621" i="10"/>
  <c r="K629" i="10"/>
  <c r="K637" i="10"/>
  <c r="K717" i="10"/>
  <c r="K782" i="10"/>
  <c r="K790" i="10"/>
  <c r="K798" i="10"/>
  <c r="K806" i="10"/>
  <c r="K814" i="10"/>
  <c r="K822" i="10"/>
  <c r="K830" i="10"/>
  <c r="K838" i="10"/>
  <c r="K846" i="10"/>
  <c r="K854" i="10"/>
  <c r="K862" i="10"/>
  <c r="K870" i="10"/>
  <c r="K878" i="10"/>
  <c r="K886" i="10"/>
  <c r="K894" i="10"/>
  <c r="K902" i="10"/>
  <c r="K910" i="10"/>
  <c r="K918" i="10"/>
  <c r="K926" i="10"/>
  <c r="K565" i="10"/>
  <c r="K566" i="10"/>
  <c r="K574" i="10"/>
  <c r="K582" i="10"/>
  <c r="K590" i="10"/>
  <c r="K598" i="10"/>
  <c r="K606" i="10"/>
  <c r="K615" i="10"/>
  <c r="K622" i="10"/>
  <c r="K630" i="10"/>
  <c r="K638" i="10"/>
  <c r="K646" i="10"/>
  <c r="K654" i="10"/>
  <c r="K662" i="10"/>
  <c r="K670" i="10"/>
  <c r="K678" i="10"/>
  <c r="K686" i="10"/>
  <c r="K694" i="10"/>
  <c r="K702" i="10"/>
  <c r="K715" i="10"/>
  <c r="K775" i="10"/>
  <c r="K783" i="10"/>
  <c r="K791" i="10"/>
  <c r="K799" i="10"/>
  <c r="K807" i="10"/>
  <c r="K815" i="10"/>
  <c r="K823" i="10"/>
  <c r="K831" i="10"/>
  <c r="K839" i="10"/>
  <c r="K847" i="10"/>
  <c r="K855" i="10"/>
  <c r="K863" i="10"/>
  <c r="K871" i="10"/>
  <c r="K879" i="10"/>
  <c r="K887" i="10"/>
  <c r="K895" i="10"/>
  <c r="K903" i="10"/>
  <c r="K911" i="10"/>
  <c r="K919" i="10"/>
  <c r="K927" i="10"/>
  <c r="K573" i="10"/>
  <c r="K557" i="10"/>
  <c r="K549" i="10"/>
  <c r="K623" i="10"/>
  <c r="K631" i="10"/>
  <c r="K639" i="10"/>
  <c r="K647" i="10"/>
  <c r="K655" i="10"/>
  <c r="K663" i="10"/>
  <c r="K671" i="10"/>
  <c r="K679" i="10"/>
  <c r="K687" i="10"/>
  <c r="K695" i="10"/>
  <c r="K703" i="10"/>
  <c r="K872" i="10"/>
  <c r="K880" i="10"/>
  <c r="K888" i="10"/>
  <c r="K896" i="10"/>
  <c r="K904" i="10"/>
  <c r="K912" i="10"/>
  <c r="K920" i="10"/>
  <c r="K569" i="10"/>
  <c r="K577" i="10"/>
  <c r="K585" i="10"/>
  <c r="K609" i="10"/>
  <c r="K553" i="10"/>
  <c r="K563" i="10"/>
  <c r="K571" i="10"/>
  <c r="K587" i="10"/>
  <c r="K595" i="10"/>
  <c r="K603" i="10"/>
  <c r="K619" i="10"/>
  <c r="K627" i="10"/>
  <c r="K635" i="10"/>
  <c r="K643" i="10"/>
  <c r="K651" i="10"/>
  <c r="K659" i="10"/>
  <c r="K667" i="10"/>
  <c r="K675" i="10"/>
  <c r="K683" i="10"/>
  <c r="K691" i="10"/>
  <c r="K699" i="10"/>
  <c r="K767" i="10"/>
  <c r="K759" i="10"/>
  <c r="K751" i="10"/>
  <c r="K743" i="10"/>
  <c r="K735" i="10"/>
  <c r="K727" i="10"/>
  <c r="K719" i="10"/>
  <c r="K710" i="10"/>
  <c r="K780" i="10"/>
  <c r="K788" i="10"/>
  <c r="K796" i="10"/>
  <c r="K583" i="10"/>
  <c r="K578" i="10"/>
  <c r="K556" i="10"/>
  <c r="K548" i="10"/>
  <c r="K568" i="10"/>
  <c r="K576" i="10"/>
  <c r="K584" i="10"/>
  <c r="K592" i="10"/>
  <c r="K600" i="10"/>
  <c r="K608" i="10"/>
  <c r="K554" i="10"/>
  <c r="K617" i="10"/>
  <c r="K625" i="10"/>
  <c r="K633" i="10"/>
  <c r="K641" i="10"/>
  <c r="K649" i="10"/>
  <c r="K657" i="10"/>
  <c r="K665" i="10"/>
  <c r="K673" i="10"/>
  <c r="K681" i="10"/>
  <c r="K689" i="10"/>
  <c r="K697" i="10"/>
  <c r="K705" i="10"/>
  <c r="K769" i="10"/>
  <c r="K761" i="10"/>
  <c r="K753" i="10"/>
  <c r="K745" i="10"/>
  <c r="K737" i="10"/>
  <c r="K729" i="10"/>
  <c r="K721" i="10"/>
  <c r="K712" i="10"/>
  <c r="K778" i="10"/>
  <c r="K786" i="10"/>
  <c r="K794" i="10"/>
  <c r="K802" i="10"/>
  <c r="K810" i="10"/>
  <c r="K818" i="10"/>
  <c r="K826" i="10"/>
  <c r="K834" i="10"/>
  <c r="K842" i="10"/>
  <c r="K850" i="10"/>
  <c r="K858" i="10"/>
  <c r="K866" i="10"/>
  <c r="K874" i="10"/>
  <c r="K882" i="10"/>
  <c r="K890" i="10"/>
  <c r="K898" i="10"/>
  <c r="K906" i="10"/>
  <c r="K914" i="10"/>
  <c r="K922" i="10"/>
  <c r="K930" i="10"/>
  <c r="K575" i="10"/>
  <c r="K768" i="10"/>
  <c r="K760" i="10"/>
  <c r="K752" i="10"/>
  <c r="K744" i="10"/>
  <c r="K736" i="10"/>
  <c r="K728" i="10"/>
  <c r="K720" i="10"/>
  <c r="K711" i="10"/>
  <c r="K611" i="10"/>
  <c r="K614" i="10"/>
  <c r="K620" i="10"/>
  <c r="K628" i="10"/>
  <c r="K636" i="10"/>
  <c r="K644" i="10"/>
  <c r="K652" i="10"/>
  <c r="K660" i="10"/>
  <c r="K668" i="10"/>
  <c r="K676" i="10"/>
  <c r="K684" i="10"/>
  <c r="K692" i="10"/>
  <c r="K700" i="10"/>
  <c r="K781" i="10"/>
  <c r="K789" i="10"/>
  <c r="K797" i="10"/>
  <c r="K805" i="10"/>
  <c r="K813" i="10"/>
  <c r="K821" i="10"/>
  <c r="K829" i="10"/>
  <c r="K837" i="10"/>
  <c r="K845" i="10"/>
  <c r="K853" i="10"/>
  <c r="K861" i="10"/>
  <c r="K869" i="10"/>
  <c r="K877" i="10"/>
  <c r="K885" i="10"/>
  <c r="K893" i="10"/>
  <c r="K901" i="10"/>
  <c r="K909" i="10"/>
  <c r="K917" i="10"/>
  <c r="K925" i="10"/>
  <c r="K716" i="10"/>
  <c r="K560" i="10"/>
  <c r="K552" i="10"/>
  <c r="K645" i="10"/>
  <c r="K653" i="10"/>
  <c r="K661" i="10"/>
  <c r="K669" i="10"/>
  <c r="K677" i="10"/>
  <c r="K685" i="10"/>
  <c r="K693" i="10"/>
  <c r="K701" i="10"/>
  <c r="K773" i="10"/>
  <c r="K765" i="10"/>
  <c r="K757" i="10"/>
  <c r="K749" i="10"/>
  <c r="K741" i="10"/>
  <c r="K733" i="10"/>
  <c r="K725" i="10"/>
  <c r="K708" i="10"/>
  <c r="K559" i="10"/>
  <c r="K551" i="10"/>
  <c r="K561" i="10"/>
  <c r="K771" i="10"/>
  <c r="K763" i="10"/>
  <c r="K755" i="10"/>
  <c r="K747" i="10"/>
  <c r="K739" i="10"/>
  <c r="K731" i="10"/>
  <c r="K723" i="10"/>
  <c r="K714" i="10"/>
  <c r="K567" i="10"/>
  <c r="K591" i="10"/>
  <c r="K933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J546" i="10"/>
  <c r="D546" i="10" s="1"/>
  <c r="J545" i="10"/>
  <c r="J544" i="10"/>
  <c r="J543" i="10"/>
  <c r="J542" i="10"/>
  <c r="J541" i="10"/>
  <c r="J540" i="10"/>
  <c r="J539" i="10"/>
  <c r="J538" i="10"/>
  <c r="D538" i="10" s="1"/>
  <c r="J537" i="10"/>
  <c r="J536" i="10"/>
  <c r="J535" i="10"/>
  <c r="J534" i="10"/>
  <c r="J533" i="10"/>
  <c r="J532" i="10"/>
  <c r="J531" i="10"/>
  <c r="J530" i="10"/>
  <c r="D530" i="10" s="1"/>
  <c r="J529" i="10"/>
  <c r="J528" i="10"/>
  <c r="J527" i="10"/>
  <c r="J526" i="10"/>
  <c r="J525" i="10"/>
  <c r="J524" i="10"/>
  <c r="J523" i="10"/>
  <c r="J522" i="10"/>
  <c r="D522" i="10" s="1"/>
  <c r="J521" i="10"/>
  <c r="J520" i="10"/>
  <c r="J519" i="10"/>
  <c r="J518" i="10"/>
  <c r="J517" i="10"/>
  <c r="J516" i="10"/>
  <c r="J515" i="10"/>
  <c r="J514" i="10"/>
  <c r="D514" i="10" s="1"/>
  <c r="J513" i="10"/>
  <c r="J512" i="10"/>
  <c r="J511" i="10"/>
  <c r="J510" i="10"/>
  <c r="J509" i="10"/>
  <c r="J508" i="10"/>
  <c r="J507" i="10"/>
  <c r="J506" i="10"/>
  <c r="D506" i="10" s="1"/>
  <c r="J505" i="10"/>
  <c r="J504" i="10"/>
  <c r="J503" i="10"/>
  <c r="J502" i="10"/>
  <c r="J501" i="10"/>
  <c r="J500" i="10"/>
  <c r="J499" i="10"/>
  <c r="J498" i="10"/>
  <c r="D498" i="10" s="1"/>
  <c r="J497" i="10"/>
  <c r="J496" i="10"/>
  <c r="J495" i="10"/>
  <c r="J494" i="10"/>
  <c r="J493" i="10"/>
  <c r="J492" i="10"/>
  <c r="J491" i="10"/>
  <c r="J490" i="10"/>
  <c r="D490" i="10" s="1"/>
  <c r="J489" i="10"/>
  <c r="J488" i="10"/>
  <c r="J487" i="10"/>
  <c r="J486" i="10"/>
  <c r="J485" i="10"/>
  <c r="J484" i="10"/>
  <c r="J483" i="10"/>
  <c r="J482" i="10"/>
  <c r="D482" i="10" s="1"/>
  <c r="J481" i="10"/>
  <c r="J480" i="10"/>
  <c r="J479" i="10"/>
  <c r="J478" i="10"/>
  <c r="J477" i="10"/>
  <c r="J476" i="10"/>
  <c r="J475" i="10"/>
  <c r="J474" i="10"/>
  <c r="D474" i="10" s="1"/>
  <c r="J473" i="10"/>
  <c r="J472" i="10"/>
  <c r="J471" i="10"/>
  <c r="J470" i="10"/>
  <c r="J469" i="10"/>
  <c r="J468" i="10"/>
  <c r="J467" i="10"/>
  <c r="J466" i="10"/>
  <c r="D466" i="10" s="1"/>
  <c r="J465" i="10"/>
  <c r="J464" i="10"/>
  <c r="J463" i="10"/>
  <c r="J462" i="10"/>
  <c r="J461" i="10"/>
  <c r="J460" i="10"/>
  <c r="J459" i="10"/>
  <c r="J458" i="10"/>
  <c r="D458" i="10" s="1"/>
  <c r="J457" i="10"/>
  <c r="J456" i="10"/>
  <c r="J455" i="10"/>
  <c r="J454" i="10"/>
  <c r="J453" i="10"/>
  <c r="J452" i="10"/>
  <c r="J451" i="10"/>
  <c r="J450" i="10"/>
  <c r="D450" i="10" s="1"/>
  <c r="J449" i="10"/>
  <c r="J448" i="10"/>
  <c r="J447" i="10"/>
  <c r="J446" i="10"/>
  <c r="J445" i="10"/>
  <c r="J444" i="10"/>
  <c r="J443" i="10"/>
  <c r="J442" i="10"/>
  <c r="D442" i="10" s="1"/>
  <c r="J441" i="10"/>
  <c r="J440" i="10"/>
  <c r="J439" i="10"/>
  <c r="J438" i="10"/>
  <c r="J437" i="10"/>
  <c r="J436" i="10"/>
  <c r="J435" i="10"/>
  <c r="J434" i="10"/>
  <c r="D434" i="10" s="1"/>
  <c r="J433" i="10"/>
  <c r="J432" i="10"/>
  <c r="J431" i="10"/>
  <c r="J430" i="10"/>
  <c r="J429" i="10"/>
  <c r="J428" i="10"/>
  <c r="J427" i="10"/>
  <c r="J426" i="10"/>
  <c r="D426" i="10" s="1"/>
  <c r="J425" i="10"/>
  <c r="J424" i="10"/>
  <c r="J423" i="10"/>
  <c r="J422" i="10"/>
  <c r="J421" i="10"/>
  <c r="J420" i="10"/>
  <c r="J419" i="10"/>
  <c r="J418" i="10"/>
  <c r="D418" i="10" s="1"/>
  <c r="J417" i="10"/>
  <c r="J416" i="10"/>
  <c r="J415" i="10"/>
  <c r="J414" i="10"/>
  <c r="J413" i="10"/>
  <c r="J412" i="10"/>
  <c r="J411" i="10"/>
  <c r="J410" i="10"/>
  <c r="D410" i="10" s="1"/>
  <c r="J409" i="10"/>
  <c r="J408" i="10"/>
  <c r="J407" i="10"/>
  <c r="J406" i="10"/>
  <c r="J405" i="10"/>
  <c r="J404" i="10"/>
  <c r="J403" i="10"/>
  <c r="J402" i="10"/>
  <c r="D402" i="10" s="1"/>
  <c r="J401" i="10"/>
  <c r="J400" i="10"/>
  <c r="J399" i="10"/>
  <c r="J398" i="10"/>
  <c r="J397" i="10"/>
  <c r="J396" i="10"/>
  <c r="J395" i="10"/>
  <c r="J394" i="10"/>
  <c r="D394" i="10" s="1"/>
  <c r="J393" i="10"/>
  <c r="J392" i="10"/>
  <c r="J391" i="10"/>
  <c r="J390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21" i="10"/>
  <c r="I322" i="10"/>
  <c r="I323" i="10"/>
  <c r="I324" i="10"/>
  <c r="I325" i="10"/>
  <c r="J323" i="10"/>
  <c r="J324" i="10"/>
  <c r="J325" i="10"/>
  <c r="J326" i="10"/>
  <c r="J327" i="10"/>
  <c r="J328" i="10"/>
  <c r="J329" i="10"/>
  <c r="D329" i="10" s="1"/>
  <c r="J330" i="10"/>
  <c r="J331" i="10"/>
  <c r="J332" i="10"/>
  <c r="J333" i="10"/>
  <c r="J334" i="10"/>
  <c r="J335" i="10"/>
  <c r="J336" i="10"/>
  <c r="J337" i="10"/>
  <c r="D337" i="10" s="1"/>
  <c r="J338" i="10"/>
  <c r="J339" i="10"/>
  <c r="J340" i="10"/>
  <c r="J341" i="10"/>
  <c r="J342" i="10"/>
  <c r="J343" i="10"/>
  <c r="J344" i="10"/>
  <c r="J345" i="10"/>
  <c r="D345" i="10" s="1"/>
  <c r="J346" i="10"/>
  <c r="J347" i="10"/>
  <c r="J348" i="10"/>
  <c r="J349" i="10"/>
  <c r="J350" i="10"/>
  <c r="J351" i="10"/>
  <c r="J352" i="10"/>
  <c r="J353" i="10"/>
  <c r="D353" i="10" s="1"/>
  <c r="J354" i="10"/>
  <c r="J355" i="10"/>
  <c r="J356" i="10"/>
  <c r="J357" i="10"/>
  <c r="J358" i="10"/>
  <c r="J359" i="10"/>
  <c r="J360" i="10"/>
  <c r="J361" i="10"/>
  <c r="D361" i="10" s="1"/>
  <c r="J362" i="10"/>
  <c r="J363" i="10"/>
  <c r="J364" i="10"/>
  <c r="J365" i="10"/>
  <c r="J366" i="10"/>
  <c r="J367" i="10"/>
  <c r="J368" i="10"/>
  <c r="J369" i="10"/>
  <c r="D369" i="10" s="1"/>
  <c r="J370" i="10"/>
  <c r="J371" i="10"/>
  <c r="J372" i="10"/>
  <c r="J373" i="10"/>
  <c r="J374" i="10"/>
  <c r="J375" i="10"/>
  <c r="J376" i="10"/>
  <c r="J377" i="10"/>
  <c r="D377" i="10" s="1"/>
  <c r="J378" i="10"/>
  <c r="J379" i="10"/>
  <c r="J380" i="10"/>
  <c r="J381" i="10"/>
  <c r="J382" i="10"/>
  <c r="J383" i="10"/>
  <c r="J384" i="10"/>
  <c r="J385" i="10"/>
  <c r="D385" i="10" s="1"/>
  <c r="J386" i="10"/>
  <c r="J387" i="10"/>
  <c r="J388" i="10"/>
  <c r="J389" i="10"/>
  <c r="J321" i="10"/>
  <c r="J322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J320" i="10"/>
  <c r="J319" i="10"/>
  <c r="J318" i="10"/>
  <c r="J317" i="10"/>
  <c r="J316" i="10"/>
  <c r="J315" i="10"/>
  <c r="J314" i="10"/>
  <c r="J313" i="10"/>
  <c r="J312" i="10"/>
  <c r="D312" i="10" s="1"/>
  <c r="J311" i="10"/>
  <c r="J310" i="10"/>
  <c r="J309" i="10"/>
  <c r="J308" i="10"/>
  <c r="J307" i="10"/>
  <c r="J306" i="10"/>
  <c r="J305" i="10"/>
  <c r="J304" i="10"/>
  <c r="D304" i="10" s="1"/>
  <c r="J303" i="10"/>
  <c r="J302" i="10"/>
  <c r="J301" i="10"/>
  <c r="J300" i="10"/>
  <c r="J299" i="10"/>
  <c r="J298" i="10"/>
  <c r="J297" i="10"/>
  <c r="J296" i="10"/>
  <c r="D296" i="10" s="1"/>
  <c r="J295" i="10"/>
  <c r="J294" i="10"/>
  <c r="J293" i="10"/>
  <c r="J292" i="10"/>
  <c r="J291" i="10"/>
  <c r="J290" i="10"/>
  <c r="J289" i="10"/>
  <c r="J288" i="10"/>
  <c r="D288" i="10" s="1"/>
  <c r="J287" i="10"/>
  <c r="J286" i="10"/>
  <c r="J285" i="10"/>
  <c r="J284" i="10"/>
  <c r="J283" i="10"/>
  <c r="J282" i="10"/>
  <c r="J281" i="10"/>
  <c r="J280" i="10"/>
  <c r="D280" i="10" s="1"/>
  <c r="J279" i="10"/>
  <c r="J278" i="10"/>
  <c r="J277" i="10"/>
  <c r="J276" i="10"/>
  <c r="J275" i="10"/>
  <c r="J274" i="10"/>
  <c r="J273" i="10"/>
  <c r="J272" i="10"/>
  <c r="D272" i="10" s="1"/>
  <c r="J271" i="10"/>
  <c r="J270" i="10"/>
  <c r="J269" i="10"/>
  <c r="J268" i="10"/>
  <c r="J267" i="10"/>
  <c r="J266" i="10"/>
  <c r="J265" i="10"/>
  <c r="J264" i="10"/>
  <c r="D264" i="10" s="1"/>
  <c r="J263" i="10"/>
  <c r="J262" i="10"/>
  <c r="J261" i="10"/>
  <c r="J260" i="10"/>
  <c r="J259" i="10"/>
  <c r="J258" i="10"/>
  <c r="J257" i="10"/>
  <c r="J256" i="10"/>
  <c r="D256" i="10" s="1"/>
  <c r="J255" i="10"/>
  <c r="J254" i="10"/>
  <c r="J253" i="10"/>
  <c r="J252" i="10"/>
  <c r="J251" i="10"/>
  <c r="J250" i="10"/>
  <c r="J249" i="10"/>
  <c r="J248" i="10"/>
  <c r="D248" i="10" s="1"/>
  <c r="J247" i="10"/>
  <c r="J246" i="10"/>
  <c r="J245" i="10"/>
  <c r="J244" i="10"/>
  <c r="J243" i="10"/>
  <c r="J242" i="10"/>
  <c r="J241" i="10"/>
  <c r="J240" i="10"/>
  <c r="D240" i="10" s="1"/>
  <c r="J239" i="10"/>
  <c r="D239" i="10" s="1"/>
  <c r="J238" i="10"/>
  <c r="J237" i="10"/>
  <c r="J236" i="10"/>
  <c r="J235" i="10"/>
  <c r="J234" i="10"/>
  <c r="J233" i="10"/>
  <c r="J232" i="10"/>
  <c r="D232" i="10" s="1"/>
  <c r="J231" i="10"/>
  <c r="D231" i="10" s="1"/>
  <c r="J230" i="10"/>
  <c r="J229" i="10"/>
  <c r="J228" i="10"/>
  <c r="J227" i="10"/>
  <c r="J226" i="10"/>
  <c r="J225" i="10"/>
  <c r="J224" i="10"/>
  <c r="D224" i="10" s="1"/>
  <c r="J223" i="10"/>
  <c r="D223" i="10" s="1"/>
  <c r="J222" i="10"/>
  <c r="J221" i="10"/>
  <c r="J220" i="10"/>
  <c r="J219" i="10"/>
  <c r="J218" i="10"/>
  <c r="J217" i="10"/>
  <c r="J216" i="10"/>
  <c r="D216" i="10" s="1"/>
  <c r="J215" i="10"/>
  <c r="D215" i="10" s="1"/>
  <c r="J214" i="10"/>
  <c r="J213" i="10"/>
  <c r="J212" i="10"/>
  <c r="J211" i="10"/>
  <c r="J210" i="10"/>
  <c r="J209" i="10"/>
  <c r="J208" i="10"/>
  <c r="D208" i="10" s="1"/>
  <c r="J207" i="10"/>
  <c r="D207" i="10" s="1"/>
  <c r="J206" i="10"/>
  <c r="J205" i="10"/>
  <c r="J204" i="10"/>
  <c r="J203" i="10"/>
  <c r="J202" i="10"/>
  <c r="J201" i="10"/>
  <c r="J200" i="10"/>
  <c r="D200" i="10" s="1"/>
  <c r="J193" i="10"/>
  <c r="D193" i="10" s="1"/>
  <c r="J194" i="10"/>
  <c r="J195" i="10"/>
  <c r="J196" i="10"/>
  <c r="J197" i="10"/>
  <c r="J198" i="10"/>
  <c r="J199" i="10"/>
  <c r="J192" i="10"/>
  <c r="J190" i="10"/>
  <c r="D190" i="10" s="1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J189" i="10"/>
  <c r="J188" i="10"/>
  <c r="J187" i="10"/>
  <c r="J186" i="10"/>
  <c r="J185" i="10"/>
  <c r="J184" i="10"/>
  <c r="J183" i="10"/>
  <c r="J182" i="10"/>
  <c r="D182" i="10" s="1"/>
  <c r="J181" i="10"/>
  <c r="J180" i="10"/>
  <c r="J179" i="10"/>
  <c r="J178" i="10"/>
  <c r="J177" i="10"/>
  <c r="J176" i="10"/>
  <c r="J175" i="10"/>
  <c r="J174" i="10"/>
  <c r="D174" i="10" s="1"/>
  <c r="J173" i="10"/>
  <c r="J172" i="10"/>
  <c r="J171" i="10"/>
  <c r="J170" i="10"/>
  <c r="J169" i="10"/>
  <c r="J168" i="10"/>
  <c r="J167" i="10"/>
  <c r="J166" i="10"/>
  <c r="D166" i="10" s="1"/>
  <c r="J165" i="10"/>
  <c r="J164" i="10"/>
  <c r="J163" i="10"/>
  <c r="J162" i="10"/>
  <c r="J161" i="10"/>
  <c r="J160" i="10"/>
  <c r="J159" i="10"/>
  <c r="J158" i="10"/>
  <c r="D158" i="10" s="1"/>
  <c r="J157" i="10"/>
  <c r="J156" i="10"/>
  <c r="J155" i="10"/>
  <c r="J154" i="10"/>
  <c r="J153" i="10"/>
  <c r="J152" i="10"/>
  <c r="J151" i="10"/>
  <c r="J150" i="10"/>
  <c r="D150" i="10" s="1"/>
  <c r="I149" i="10"/>
  <c r="J149" i="10"/>
  <c r="J148" i="10"/>
  <c r="I148" i="10"/>
  <c r="D151" i="10" l="1"/>
  <c r="D344" i="10"/>
  <c r="D411" i="10"/>
  <c r="D459" i="10"/>
  <c r="D499" i="10"/>
  <c r="D149" i="10"/>
  <c r="D156" i="10"/>
  <c r="D164" i="10"/>
  <c r="D172" i="10"/>
  <c r="D180" i="10"/>
  <c r="D188" i="10"/>
  <c r="D195" i="10"/>
  <c r="D205" i="10"/>
  <c r="D213" i="10"/>
  <c r="D221" i="10"/>
  <c r="D229" i="10"/>
  <c r="D237" i="10"/>
  <c r="D245" i="10"/>
  <c r="D253" i="10"/>
  <c r="D261" i="10"/>
  <c r="D269" i="10"/>
  <c r="D277" i="10"/>
  <c r="D285" i="10"/>
  <c r="D293" i="10"/>
  <c r="D301" i="10"/>
  <c r="D309" i="10"/>
  <c r="D387" i="10"/>
  <c r="D379" i="10"/>
  <c r="D371" i="10"/>
  <c r="D363" i="10"/>
  <c r="D355" i="10"/>
  <c r="D347" i="10"/>
  <c r="D339" i="10"/>
  <c r="D331" i="10"/>
  <c r="D323" i="10"/>
  <c r="D392" i="10"/>
  <c r="D400" i="10"/>
  <c r="D408" i="10"/>
  <c r="D416" i="10"/>
  <c r="D424" i="10"/>
  <c r="D432" i="10"/>
  <c r="D440" i="10"/>
  <c r="D448" i="10"/>
  <c r="D456" i="10"/>
  <c r="D464" i="10"/>
  <c r="D472" i="10"/>
  <c r="D480" i="10"/>
  <c r="D488" i="10"/>
  <c r="D496" i="10"/>
  <c r="D504" i="10"/>
  <c r="D512" i="10"/>
  <c r="D520" i="10"/>
  <c r="D528" i="10"/>
  <c r="D536" i="10"/>
  <c r="D544" i="10"/>
  <c r="D175" i="10"/>
  <c r="D368" i="10"/>
  <c r="D427" i="10"/>
  <c r="D475" i="10"/>
  <c r="D515" i="10"/>
  <c r="D157" i="10"/>
  <c r="D165" i="10"/>
  <c r="D173" i="10"/>
  <c r="D181" i="10"/>
  <c r="D189" i="10"/>
  <c r="D194" i="10"/>
  <c r="D206" i="10"/>
  <c r="D214" i="10"/>
  <c r="D222" i="10"/>
  <c r="D230" i="10"/>
  <c r="D238" i="10"/>
  <c r="D246" i="10"/>
  <c r="D254" i="10"/>
  <c r="D262" i="10"/>
  <c r="D270" i="10"/>
  <c r="D278" i="10"/>
  <c r="D286" i="10"/>
  <c r="D294" i="10"/>
  <c r="D302" i="10"/>
  <c r="D310" i="10"/>
  <c r="D318" i="10"/>
  <c r="D386" i="10"/>
  <c r="D378" i="10"/>
  <c r="D370" i="10"/>
  <c r="D362" i="10"/>
  <c r="D354" i="10"/>
  <c r="D346" i="10"/>
  <c r="D338" i="10"/>
  <c r="D330" i="10"/>
  <c r="D393" i="10"/>
  <c r="D401" i="10"/>
  <c r="D409" i="10"/>
  <c r="D417" i="10"/>
  <c r="D425" i="10"/>
  <c r="D433" i="10"/>
  <c r="D441" i="10"/>
  <c r="D449" i="10"/>
  <c r="D457" i="10"/>
  <c r="D465" i="10"/>
  <c r="D473" i="10"/>
  <c r="D481" i="10"/>
  <c r="D489" i="10"/>
  <c r="D497" i="10"/>
  <c r="D505" i="10"/>
  <c r="D513" i="10"/>
  <c r="D521" i="10"/>
  <c r="D529" i="10"/>
  <c r="D537" i="10"/>
  <c r="D545" i="10"/>
  <c r="D167" i="10"/>
  <c r="D376" i="10"/>
  <c r="D328" i="10"/>
  <c r="D419" i="10"/>
  <c r="D467" i="10"/>
  <c r="D507" i="10"/>
  <c r="D152" i="10"/>
  <c r="D160" i="10"/>
  <c r="D168" i="10"/>
  <c r="D176" i="10"/>
  <c r="D184" i="10"/>
  <c r="D199" i="10"/>
  <c r="D201" i="10"/>
  <c r="D209" i="10"/>
  <c r="D217" i="10"/>
  <c r="D225" i="10"/>
  <c r="D233" i="10"/>
  <c r="D241" i="10"/>
  <c r="D249" i="10"/>
  <c r="D257" i="10"/>
  <c r="D265" i="10"/>
  <c r="D273" i="10"/>
  <c r="D281" i="10"/>
  <c r="D289" i="10"/>
  <c r="D297" i="10"/>
  <c r="D305" i="10"/>
  <c r="D313" i="10"/>
  <c r="D322" i="10"/>
  <c r="D383" i="10"/>
  <c r="D375" i="10"/>
  <c r="D367" i="10"/>
  <c r="D359" i="10"/>
  <c r="D351" i="10"/>
  <c r="D343" i="10"/>
  <c r="D335" i="10"/>
  <c r="D327" i="10"/>
  <c r="D396" i="10"/>
  <c r="D404" i="10"/>
  <c r="D412" i="10"/>
  <c r="D420" i="10"/>
  <c r="D428" i="10"/>
  <c r="D436" i="10"/>
  <c r="D444" i="10"/>
  <c r="D452" i="10"/>
  <c r="D460" i="10"/>
  <c r="D468" i="10"/>
  <c r="D476" i="10"/>
  <c r="D484" i="10"/>
  <c r="D492" i="10"/>
  <c r="D500" i="10"/>
  <c r="D508" i="10"/>
  <c r="D516" i="10"/>
  <c r="D524" i="10"/>
  <c r="D532" i="10"/>
  <c r="D540" i="10"/>
  <c r="D183" i="10"/>
  <c r="D384" i="10"/>
  <c r="D352" i="10"/>
  <c r="D403" i="10"/>
  <c r="D443" i="10"/>
  <c r="D491" i="10"/>
  <c r="D539" i="10"/>
  <c r="D153" i="10"/>
  <c r="D161" i="10"/>
  <c r="D169" i="10"/>
  <c r="D177" i="10"/>
  <c r="D185" i="10"/>
  <c r="D198" i="10"/>
  <c r="D202" i="10"/>
  <c r="D210" i="10"/>
  <c r="D218" i="10"/>
  <c r="D226" i="10"/>
  <c r="D234" i="10"/>
  <c r="D242" i="10"/>
  <c r="D250" i="10"/>
  <c r="D258" i="10"/>
  <c r="D266" i="10"/>
  <c r="D274" i="10"/>
  <c r="D282" i="10"/>
  <c r="D290" i="10"/>
  <c r="D298" i="10"/>
  <c r="D306" i="10"/>
  <c r="D321" i="10"/>
  <c r="D382" i="10"/>
  <c r="D374" i="10"/>
  <c r="D366" i="10"/>
  <c r="D358" i="10"/>
  <c r="D350" i="10"/>
  <c r="D342" i="10"/>
  <c r="D334" i="10"/>
  <c r="D326" i="10"/>
  <c r="D397" i="10"/>
  <c r="D405" i="10"/>
  <c r="D413" i="10"/>
  <c r="D421" i="10"/>
  <c r="D429" i="10"/>
  <c r="D437" i="10"/>
  <c r="D445" i="10"/>
  <c r="D453" i="10"/>
  <c r="D461" i="10"/>
  <c r="D469" i="10"/>
  <c r="D477" i="10"/>
  <c r="D485" i="10"/>
  <c r="D493" i="10"/>
  <c r="D501" i="10"/>
  <c r="D509" i="10"/>
  <c r="D517" i="10"/>
  <c r="D525" i="10"/>
  <c r="D533" i="10"/>
  <c r="D541" i="10"/>
  <c r="D159" i="10"/>
  <c r="D336" i="10"/>
  <c r="D395" i="10"/>
  <c r="D451" i="10"/>
  <c r="D523" i="10"/>
  <c r="D154" i="10"/>
  <c r="D162" i="10"/>
  <c r="D170" i="10"/>
  <c r="D178" i="10"/>
  <c r="D186" i="10"/>
  <c r="D197" i="10"/>
  <c r="D203" i="10"/>
  <c r="D211" i="10"/>
  <c r="D219" i="10"/>
  <c r="D227" i="10"/>
  <c r="D235" i="10"/>
  <c r="D389" i="10"/>
  <c r="D381" i="10"/>
  <c r="D373" i="10"/>
  <c r="D365" i="10"/>
  <c r="D357" i="10"/>
  <c r="D349" i="10"/>
  <c r="D341" i="10"/>
  <c r="D333" i="10"/>
  <c r="D325" i="10"/>
  <c r="D390" i="10"/>
  <c r="D398" i="10"/>
  <c r="D406" i="10"/>
  <c r="D414" i="10"/>
  <c r="D422" i="10"/>
  <c r="D430" i="10"/>
  <c r="D438" i="10"/>
  <c r="D446" i="10"/>
  <c r="D454" i="10"/>
  <c r="D462" i="10"/>
  <c r="D470" i="10"/>
  <c r="D478" i="10"/>
  <c r="D486" i="10"/>
  <c r="D494" i="10"/>
  <c r="D502" i="10"/>
  <c r="D510" i="10"/>
  <c r="D518" i="10"/>
  <c r="D526" i="10"/>
  <c r="D534" i="10"/>
  <c r="D360" i="10"/>
  <c r="D435" i="10"/>
  <c r="D483" i="10"/>
  <c r="D531" i="10"/>
  <c r="D148" i="10"/>
  <c r="D155" i="10"/>
  <c r="D163" i="10"/>
  <c r="D171" i="10"/>
  <c r="D179" i="10"/>
  <c r="D187" i="10"/>
  <c r="D196" i="10"/>
  <c r="D204" i="10"/>
  <c r="D212" i="10"/>
  <c r="D220" i="10"/>
  <c r="D228" i="10"/>
  <c r="D236" i="10"/>
  <c r="D244" i="10"/>
  <c r="D252" i="10"/>
  <c r="D260" i="10"/>
  <c r="D268" i="10"/>
  <c r="D276" i="10"/>
  <c r="D284" i="10"/>
  <c r="D292" i="10"/>
  <c r="D300" i="10"/>
  <c r="D308" i="10"/>
  <c r="D316" i="10"/>
  <c r="D388" i="10"/>
  <c r="D380" i="10"/>
  <c r="D372" i="10"/>
  <c r="D364" i="10"/>
  <c r="D356" i="10"/>
  <c r="D348" i="10"/>
  <c r="D340" i="10"/>
  <c r="D332" i="10"/>
  <c r="D324" i="10"/>
  <c r="D391" i="10"/>
  <c r="D399" i="10"/>
  <c r="D407" i="10"/>
  <c r="D415" i="10"/>
  <c r="D423" i="10"/>
  <c r="D431" i="10"/>
  <c r="D439" i="10"/>
  <c r="D447" i="10"/>
  <c r="D455" i="10"/>
  <c r="D463" i="10"/>
  <c r="D471" i="10"/>
  <c r="D479" i="10"/>
  <c r="D487" i="10"/>
  <c r="D495" i="10"/>
  <c r="D503" i="10"/>
  <c r="D511" i="10"/>
  <c r="D519" i="10"/>
  <c r="D527" i="10"/>
  <c r="D535" i="10"/>
  <c r="D542" i="10"/>
  <c r="D543" i="10"/>
  <c r="D314" i="10"/>
  <c r="D243" i="10"/>
  <c r="D251" i="10"/>
  <c r="D259" i="10"/>
  <c r="D267" i="10"/>
  <c r="D275" i="10"/>
  <c r="D283" i="10"/>
  <c r="D291" i="10"/>
  <c r="D299" i="10"/>
  <c r="D307" i="10"/>
  <c r="D315" i="10"/>
  <c r="D317" i="10"/>
  <c r="D247" i="10"/>
  <c r="D255" i="10"/>
  <c r="D263" i="10"/>
  <c r="D271" i="10"/>
  <c r="D279" i="10"/>
  <c r="D287" i="10"/>
  <c r="D295" i="10"/>
  <c r="D303" i="10"/>
  <c r="D311" i="10"/>
  <c r="D319" i="10"/>
  <c r="K191" i="10"/>
  <c r="D192" i="10"/>
  <c r="D191" i="10"/>
  <c r="D320" i="10"/>
  <c r="K390" i="10"/>
  <c r="K398" i="10"/>
  <c r="K406" i="10"/>
  <c r="K414" i="10"/>
  <c r="K422" i="10"/>
  <c r="K430" i="10"/>
  <c r="K438" i="10"/>
  <c r="K446" i="10"/>
  <c r="K454" i="10"/>
  <c r="K462" i="10"/>
  <c r="K470" i="10"/>
  <c r="K478" i="10"/>
  <c r="K486" i="10"/>
  <c r="K494" i="10"/>
  <c r="K148" i="10"/>
  <c r="K155" i="10"/>
  <c r="K163" i="10"/>
  <c r="K171" i="10"/>
  <c r="K179" i="10"/>
  <c r="K187" i="10"/>
  <c r="K194" i="10"/>
  <c r="K213" i="10"/>
  <c r="K221" i="10"/>
  <c r="K229" i="10"/>
  <c r="K245" i="10"/>
  <c r="K285" i="10"/>
  <c r="K293" i="10"/>
  <c r="K309" i="10"/>
  <c r="K317" i="10"/>
  <c r="K415" i="10"/>
  <c r="K189" i="10"/>
  <c r="K206" i="10"/>
  <c r="K214" i="10"/>
  <c r="K222" i="10"/>
  <c r="K230" i="10"/>
  <c r="K238" i="10"/>
  <c r="K246" i="10"/>
  <c r="K254" i="10"/>
  <c r="K262" i="10"/>
  <c r="K270" i="10"/>
  <c r="K278" i="10"/>
  <c r="K286" i="10"/>
  <c r="K294" i="10"/>
  <c r="K302" i="10"/>
  <c r="K310" i="10"/>
  <c r="K318" i="10"/>
  <c r="K384" i="10"/>
  <c r="K376" i="10"/>
  <c r="K368" i="10"/>
  <c r="K360" i="10"/>
  <c r="K352" i="10"/>
  <c r="K344" i="10"/>
  <c r="K336" i="10"/>
  <c r="K328" i="10"/>
  <c r="K393" i="10"/>
  <c r="K401" i="10"/>
  <c r="K409" i="10"/>
  <c r="K417" i="10"/>
  <c r="K425" i="10"/>
  <c r="K433" i="10"/>
  <c r="K441" i="10"/>
  <c r="K449" i="10"/>
  <c r="K457" i="10"/>
  <c r="K465" i="10"/>
  <c r="K473" i="10"/>
  <c r="K481" i="10"/>
  <c r="K489" i="10"/>
  <c r="K497" i="10"/>
  <c r="K505" i="10"/>
  <c r="K513" i="10"/>
  <c r="K521" i="10"/>
  <c r="K529" i="10"/>
  <c r="K537" i="10"/>
  <c r="K545" i="10"/>
  <c r="K197" i="10"/>
  <c r="K201" i="10"/>
  <c r="K209" i="10"/>
  <c r="K217" i="10"/>
  <c r="K225" i="10"/>
  <c r="K233" i="10"/>
  <c r="K241" i="10"/>
  <c r="K249" i="10"/>
  <c r="K257" i="10"/>
  <c r="K265" i="10"/>
  <c r="K273" i="10"/>
  <c r="K281" i="10"/>
  <c r="K289" i="10"/>
  <c r="K297" i="10"/>
  <c r="K305" i="10"/>
  <c r="K388" i="10"/>
  <c r="K380" i="10"/>
  <c r="K372" i="10"/>
  <c r="K364" i="10"/>
  <c r="K356" i="10"/>
  <c r="K348" i="10"/>
  <c r="K340" i="10"/>
  <c r="K332" i="10"/>
  <c r="K324" i="10"/>
  <c r="K154" i="10"/>
  <c r="K162" i="10"/>
  <c r="K502" i="10"/>
  <c r="K510" i="10"/>
  <c r="K518" i="10"/>
  <c r="K526" i="10"/>
  <c r="K534" i="10"/>
  <c r="K542" i="10"/>
  <c r="K298" i="10"/>
  <c r="K397" i="10"/>
  <c r="K405" i="10"/>
  <c r="K413" i="10"/>
  <c r="K421" i="10"/>
  <c r="K429" i="10"/>
  <c r="K437" i="10"/>
  <c r="K445" i="10"/>
  <c r="K453" i="10"/>
  <c r="K461" i="10"/>
  <c r="K469" i="10"/>
  <c r="K477" i="10"/>
  <c r="K485" i="10"/>
  <c r="K493" i="10"/>
  <c r="K501" i="10"/>
  <c r="K509" i="10"/>
  <c r="K517" i="10"/>
  <c r="K525" i="10"/>
  <c r="K533" i="10"/>
  <c r="K541" i="10"/>
  <c r="K253" i="10"/>
  <c r="K261" i="10"/>
  <c r="K277" i="10"/>
  <c r="K386" i="10"/>
  <c r="K378" i="10"/>
  <c r="K370" i="10"/>
  <c r="K362" i="10"/>
  <c r="K354" i="10"/>
  <c r="K346" i="10"/>
  <c r="K338" i="10"/>
  <c r="K329" i="10"/>
  <c r="K192" i="10"/>
  <c r="K321" i="10"/>
  <c r="K382" i="10"/>
  <c r="K374" i="10"/>
  <c r="K366" i="10"/>
  <c r="K359" i="10"/>
  <c r="K350" i="10"/>
  <c r="K342" i="10"/>
  <c r="K334" i="10"/>
  <c r="K326" i="10"/>
  <c r="K395" i="10"/>
  <c r="K403" i="10"/>
  <c r="K411" i="10"/>
  <c r="K419" i="10"/>
  <c r="K427" i="10"/>
  <c r="K435" i="10"/>
  <c r="K443" i="10"/>
  <c r="K451" i="10"/>
  <c r="K459" i="10"/>
  <c r="K467" i="10"/>
  <c r="K475" i="10"/>
  <c r="K483" i="10"/>
  <c r="K491" i="10"/>
  <c r="K499" i="10"/>
  <c r="K507" i="10"/>
  <c r="K515" i="10"/>
  <c r="K523" i="10"/>
  <c r="K531" i="10"/>
  <c r="K539" i="10"/>
  <c r="K156" i="10"/>
  <c r="K172" i="10"/>
  <c r="K188" i="10"/>
  <c r="K205" i="10"/>
  <c r="K237" i="10"/>
  <c r="K269" i="10"/>
  <c r="K301" i="10"/>
  <c r="K150" i="10"/>
  <c r="K158" i="10"/>
  <c r="K166" i="10"/>
  <c r="K174" i="10"/>
  <c r="K182" i="10"/>
  <c r="K199" i="10"/>
  <c r="K210" i="10"/>
  <c r="K218" i="10"/>
  <c r="K226" i="10"/>
  <c r="K242" i="10"/>
  <c r="K250" i="10"/>
  <c r="K258" i="10"/>
  <c r="K274" i="10"/>
  <c r="K282" i="10"/>
  <c r="K290" i="10"/>
  <c r="K306" i="10"/>
  <c r="K314" i="10"/>
  <c r="K399" i="10"/>
  <c r="K407" i="10"/>
  <c r="K431" i="10"/>
  <c r="K439" i="10"/>
  <c r="K463" i="10"/>
  <c r="K471" i="10"/>
  <c r="K495" i="10"/>
  <c r="K503" i="10"/>
  <c r="K527" i="10"/>
  <c r="K535" i="10"/>
  <c r="K170" i="10"/>
  <c r="K178" i="10"/>
  <c r="K186" i="10"/>
  <c r="K195" i="10"/>
  <c r="K203" i="10"/>
  <c r="K211" i="10"/>
  <c r="K219" i="10"/>
  <c r="K227" i="10"/>
  <c r="K235" i="10"/>
  <c r="K243" i="10"/>
  <c r="K251" i="10"/>
  <c r="K259" i="10"/>
  <c r="K267" i="10"/>
  <c r="K275" i="10"/>
  <c r="K283" i="10"/>
  <c r="K291" i="10"/>
  <c r="K299" i="10"/>
  <c r="K307" i="10"/>
  <c r="K315" i="10"/>
  <c r="K383" i="10"/>
  <c r="K351" i="10"/>
  <c r="K234" i="10"/>
  <c r="K202" i="10"/>
  <c r="K215" i="10"/>
  <c r="K231" i="10"/>
  <c r="K247" i="10"/>
  <c r="K263" i="10"/>
  <c r="K279" i="10"/>
  <c r="K295" i="10"/>
  <c r="K311" i="10"/>
  <c r="K375" i="10"/>
  <c r="K343" i="10"/>
  <c r="K266" i="10"/>
  <c r="K207" i="10"/>
  <c r="K223" i="10"/>
  <c r="K239" i="10"/>
  <c r="K255" i="10"/>
  <c r="K271" i="10"/>
  <c r="K287" i="10"/>
  <c r="K303" i="10"/>
  <c r="K319" i="10"/>
  <c r="K149" i="10"/>
  <c r="K157" i="10"/>
  <c r="K165" i="10"/>
  <c r="K173" i="10"/>
  <c r="K181" i="10"/>
  <c r="K198" i="10"/>
  <c r="K200" i="10"/>
  <c r="K208" i="10"/>
  <c r="K216" i="10"/>
  <c r="K224" i="10"/>
  <c r="K232" i="10"/>
  <c r="K240" i="10"/>
  <c r="K248" i="10"/>
  <c r="K256" i="10"/>
  <c r="K264" i="10"/>
  <c r="K272" i="10"/>
  <c r="K280" i="10"/>
  <c r="K288" i="10"/>
  <c r="K296" i="10"/>
  <c r="K304" i="10"/>
  <c r="K312" i="10"/>
  <c r="K392" i="10"/>
  <c r="K400" i="10"/>
  <c r="K408" i="10"/>
  <c r="K416" i="10"/>
  <c r="K424" i="10"/>
  <c r="K432" i="10"/>
  <c r="K440" i="10"/>
  <c r="K448" i="10"/>
  <c r="K456" i="10"/>
  <c r="K464" i="10"/>
  <c r="K472" i="10"/>
  <c r="K480" i="10"/>
  <c r="K488" i="10"/>
  <c r="K496" i="10"/>
  <c r="K504" i="10"/>
  <c r="K512" i="10"/>
  <c r="K520" i="10"/>
  <c r="K528" i="10"/>
  <c r="K536" i="10"/>
  <c r="K544" i="10"/>
  <c r="K367" i="10"/>
  <c r="K335" i="10"/>
  <c r="K519" i="10"/>
  <c r="K487" i="10"/>
  <c r="K455" i="10"/>
  <c r="K423" i="10"/>
  <c r="K391" i="10"/>
  <c r="K151" i="10"/>
  <c r="K159" i="10"/>
  <c r="K167" i="10"/>
  <c r="K175" i="10"/>
  <c r="K183" i="10"/>
  <c r="K394" i="10"/>
  <c r="K402" i="10"/>
  <c r="K410" i="10"/>
  <c r="K418" i="10"/>
  <c r="K426" i="10"/>
  <c r="K434" i="10"/>
  <c r="K442" i="10"/>
  <c r="K450" i="10"/>
  <c r="K458" i="10"/>
  <c r="K466" i="10"/>
  <c r="K474" i="10"/>
  <c r="K482" i="10"/>
  <c r="K490" i="10"/>
  <c r="K498" i="10"/>
  <c r="K506" i="10"/>
  <c r="K514" i="10"/>
  <c r="K522" i="10"/>
  <c r="K530" i="10"/>
  <c r="K538" i="10"/>
  <c r="K180" i="10"/>
  <c r="K164" i="10"/>
  <c r="K322" i="10"/>
  <c r="K327" i="10"/>
  <c r="K511" i="10"/>
  <c r="K447" i="10"/>
  <c r="K153" i="10"/>
  <c r="K161" i="10"/>
  <c r="K169" i="10"/>
  <c r="K177" i="10"/>
  <c r="K185" i="10"/>
  <c r="K204" i="10"/>
  <c r="K212" i="10"/>
  <c r="K220" i="10"/>
  <c r="K228" i="10"/>
  <c r="K236" i="10"/>
  <c r="K244" i="10"/>
  <c r="K252" i="10"/>
  <c r="K260" i="10"/>
  <c r="K268" i="10"/>
  <c r="K276" i="10"/>
  <c r="K284" i="10"/>
  <c r="K292" i="10"/>
  <c r="K300" i="10"/>
  <c r="K308" i="10"/>
  <c r="K316" i="10"/>
  <c r="K387" i="10"/>
  <c r="K379" i="10"/>
  <c r="K371" i="10"/>
  <c r="K363" i="10"/>
  <c r="K355" i="10"/>
  <c r="K347" i="10"/>
  <c r="K339" i="10"/>
  <c r="K331" i="10"/>
  <c r="K323" i="10"/>
  <c r="K358" i="10"/>
  <c r="K543" i="10"/>
  <c r="K479" i="10"/>
  <c r="K193" i="10"/>
  <c r="K184" i="10"/>
  <c r="K176" i="10"/>
  <c r="K168" i="10"/>
  <c r="K160" i="10"/>
  <c r="K152" i="10"/>
  <c r="K313" i="10"/>
  <c r="K389" i="10"/>
  <c r="K381" i="10"/>
  <c r="K373" i="10"/>
  <c r="K365" i="10"/>
  <c r="K357" i="10"/>
  <c r="K349" i="10"/>
  <c r="K341" i="10"/>
  <c r="K333" i="10"/>
  <c r="K540" i="10"/>
  <c r="K532" i="10"/>
  <c r="K524" i="10"/>
  <c r="K516" i="10"/>
  <c r="K508" i="10"/>
  <c r="K500" i="10"/>
  <c r="K492" i="10"/>
  <c r="K484" i="10"/>
  <c r="K476" i="10"/>
  <c r="K468" i="10"/>
  <c r="K460" i="10"/>
  <c r="K452" i="10"/>
  <c r="K444" i="10"/>
  <c r="K436" i="10"/>
  <c r="K428" i="10"/>
  <c r="K420" i="10"/>
  <c r="K412" i="10"/>
  <c r="K404" i="10"/>
  <c r="K396" i="10"/>
  <c r="K325" i="10"/>
  <c r="K330" i="10"/>
  <c r="K196" i="10"/>
  <c r="K385" i="10"/>
  <c r="K377" i="10"/>
  <c r="K369" i="10"/>
  <c r="K361" i="10"/>
  <c r="K353" i="10"/>
  <c r="K345" i="10"/>
  <c r="K337" i="10"/>
  <c r="J11" i="10"/>
  <c r="D11" i="10" s="1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J147" i="10"/>
  <c r="J146" i="10"/>
  <c r="D146" i="10" s="1"/>
  <c r="J145" i="10"/>
  <c r="D145" i="10" s="1"/>
  <c r="J144" i="10"/>
  <c r="D144" i="10" s="1"/>
  <c r="J143" i="10"/>
  <c r="D143" i="10" s="1"/>
  <c r="J142" i="10"/>
  <c r="D142" i="10" s="1"/>
  <c r="J141" i="10"/>
  <c r="D141" i="10" s="1"/>
  <c r="J140" i="10"/>
  <c r="D140" i="10" s="1"/>
  <c r="J139" i="10"/>
  <c r="D139" i="10" s="1"/>
  <c r="J138" i="10"/>
  <c r="D138" i="10" s="1"/>
  <c r="J137" i="10"/>
  <c r="D137" i="10" s="1"/>
  <c r="J136" i="10"/>
  <c r="D136" i="10" s="1"/>
  <c r="J135" i="10"/>
  <c r="D135" i="10" s="1"/>
  <c r="I134" i="10"/>
  <c r="J134" i="10"/>
  <c r="D134" i="10" s="1"/>
  <c r="I133" i="10"/>
  <c r="J133" i="10"/>
  <c r="D133" i="10" s="1"/>
  <c r="I132" i="10"/>
  <c r="J132" i="10"/>
  <c r="D132" i="10" s="1"/>
  <c r="I131" i="10"/>
  <c r="J131" i="10"/>
  <c r="D131" i="10" s="1"/>
  <c r="I130" i="10"/>
  <c r="J130" i="10"/>
  <c r="D130" i="10" s="1"/>
  <c r="I129" i="10"/>
  <c r="J129" i="10"/>
  <c r="D129" i="10" s="1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J128" i="10"/>
  <c r="D128" i="10" s="1"/>
  <c r="J127" i="10"/>
  <c r="D127" i="10" s="1"/>
  <c r="J126" i="10"/>
  <c r="D126" i="10" s="1"/>
  <c r="J125" i="10"/>
  <c r="D125" i="10" s="1"/>
  <c r="J124" i="10"/>
  <c r="D124" i="10" s="1"/>
  <c r="J123" i="10"/>
  <c r="D123" i="10" s="1"/>
  <c r="J122" i="10"/>
  <c r="D122" i="10" s="1"/>
  <c r="J121" i="10"/>
  <c r="D121" i="10" s="1"/>
  <c r="J120" i="10"/>
  <c r="D120" i="10" s="1"/>
  <c r="J119" i="10"/>
  <c r="D119" i="10" s="1"/>
  <c r="J118" i="10"/>
  <c r="D118" i="10" s="1"/>
  <c r="J117" i="10"/>
  <c r="D117" i="10" s="1"/>
  <c r="I116" i="10"/>
  <c r="J116" i="10"/>
  <c r="D116" i="10" s="1"/>
  <c r="I108" i="10"/>
  <c r="I109" i="10"/>
  <c r="I110" i="10"/>
  <c r="I111" i="10"/>
  <c r="I112" i="10"/>
  <c r="I113" i="10"/>
  <c r="I114" i="10"/>
  <c r="I115" i="10"/>
  <c r="J115" i="10"/>
  <c r="D115" i="10" s="1"/>
  <c r="J114" i="10"/>
  <c r="D114" i="10" s="1"/>
  <c r="J113" i="10"/>
  <c r="D113" i="10" s="1"/>
  <c r="J112" i="10"/>
  <c r="D112" i="10" s="1"/>
  <c r="J111" i="10"/>
  <c r="D111" i="10" s="1"/>
  <c r="J110" i="10"/>
  <c r="D110" i="10" s="1"/>
  <c r="J109" i="10"/>
  <c r="D109" i="10" s="1"/>
  <c r="J108" i="10"/>
  <c r="D108" i="10" s="1"/>
  <c r="I107" i="10"/>
  <c r="J107" i="10"/>
  <c r="D107" i="10" s="1"/>
  <c r="I106" i="10"/>
  <c r="J106" i="10"/>
  <c r="D106" i="10" s="1"/>
  <c r="I105" i="10"/>
  <c r="J105" i="10"/>
  <c r="D105" i="10" s="1"/>
  <c r="I104" i="10"/>
  <c r="J104" i="10"/>
  <c r="D104" i="10" s="1"/>
  <c r="I103" i="10"/>
  <c r="J103" i="10"/>
  <c r="D103" i="10" s="1"/>
  <c r="I102" i="10"/>
  <c r="J102" i="10"/>
  <c r="D102" i="10" s="1"/>
  <c r="I2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J101" i="10"/>
  <c r="D101" i="10" s="1"/>
  <c r="J100" i="10"/>
  <c r="D100" i="10" s="1"/>
  <c r="J99" i="10"/>
  <c r="D99" i="10" s="1"/>
  <c r="J98" i="10"/>
  <c r="D98" i="10" s="1"/>
  <c r="J97" i="10"/>
  <c r="D97" i="10" s="1"/>
  <c r="J96" i="10"/>
  <c r="D96" i="10" s="1"/>
  <c r="J95" i="10"/>
  <c r="D95" i="10" s="1"/>
  <c r="J94" i="10"/>
  <c r="D94" i="10" s="1"/>
  <c r="J93" i="10"/>
  <c r="D93" i="10" s="1"/>
  <c r="J92" i="10"/>
  <c r="D92" i="10" s="1"/>
  <c r="J91" i="10"/>
  <c r="D91" i="10" s="1"/>
  <c r="J90" i="10"/>
  <c r="D90" i="10" s="1"/>
  <c r="J89" i="10"/>
  <c r="D89" i="10" s="1"/>
  <c r="J88" i="10"/>
  <c r="D88" i="10" s="1"/>
  <c r="J87" i="10"/>
  <c r="D87" i="10" s="1"/>
  <c r="J86" i="10"/>
  <c r="D86" i="10" s="1"/>
  <c r="J85" i="10"/>
  <c r="D85" i="10" s="1"/>
  <c r="J84" i="10"/>
  <c r="D84" i="10" s="1"/>
  <c r="J83" i="10"/>
  <c r="D83" i="10" s="1"/>
  <c r="J82" i="10"/>
  <c r="D82" i="10" s="1"/>
  <c r="J81" i="10"/>
  <c r="D81" i="10" s="1"/>
  <c r="J80" i="10"/>
  <c r="D80" i="10" s="1"/>
  <c r="J79" i="10"/>
  <c r="D79" i="10" s="1"/>
  <c r="J78" i="10"/>
  <c r="D78" i="10" s="1"/>
  <c r="J77" i="10"/>
  <c r="D77" i="10" s="1"/>
  <c r="J76" i="10"/>
  <c r="D76" i="10" s="1"/>
  <c r="J75" i="10"/>
  <c r="D75" i="10" s="1"/>
  <c r="J74" i="10"/>
  <c r="D74" i="10" s="1"/>
  <c r="J73" i="10"/>
  <c r="D73" i="10" s="1"/>
  <c r="J72" i="10"/>
  <c r="D72" i="10" s="1"/>
  <c r="J71" i="10"/>
  <c r="D71" i="10" s="1"/>
  <c r="J70" i="10"/>
  <c r="D70" i="10" s="1"/>
  <c r="J69" i="10"/>
  <c r="D69" i="10" s="1"/>
  <c r="J68" i="10"/>
  <c r="D68" i="10" s="1"/>
  <c r="J67" i="10"/>
  <c r="D67" i="10" s="1"/>
  <c r="J66" i="10"/>
  <c r="D66" i="10" s="1"/>
  <c r="J65" i="10"/>
  <c r="D65" i="10" s="1"/>
  <c r="J64" i="10"/>
  <c r="D64" i="10" s="1"/>
  <c r="J63" i="10"/>
  <c r="D63" i="10" s="1"/>
  <c r="J62" i="10"/>
  <c r="D62" i="10" s="1"/>
  <c r="J61" i="10"/>
  <c r="D61" i="10" s="1"/>
  <c r="J60" i="10"/>
  <c r="D60" i="10" s="1"/>
  <c r="J59" i="10"/>
  <c r="D59" i="10" s="1"/>
  <c r="J58" i="10"/>
  <c r="D58" i="10" s="1"/>
  <c r="J57" i="10"/>
  <c r="D57" i="10" s="1"/>
  <c r="J56" i="10"/>
  <c r="D56" i="10" s="1"/>
  <c r="J55" i="10"/>
  <c r="D55" i="10" s="1"/>
  <c r="J54" i="10"/>
  <c r="D54" i="10" s="1"/>
  <c r="J53" i="10"/>
  <c r="D53" i="10" s="1"/>
  <c r="J52" i="10"/>
  <c r="D52" i="10" s="1"/>
  <c r="J51" i="10"/>
  <c r="D51" i="10" s="1"/>
  <c r="J50" i="10"/>
  <c r="D50" i="10" s="1"/>
  <c r="J49" i="10"/>
  <c r="D49" i="10" s="1"/>
  <c r="J48" i="10"/>
  <c r="D48" i="10" s="1"/>
  <c r="J47" i="10"/>
  <c r="D47" i="10" s="1"/>
  <c r="J46" i="10"/>
  <c r="D46" i="10" s="1"/>
  <c r="J45" i="10"/>
  <c r="D45" i="10" s="1"/>
  <c r="J44" i="10"/>
  <c r="D44" i="10" s="1"/>
  <c r="J43" i="10"/>
  <c r="D43" i="10" s="1"/>
  <c r="J42" i="10"/>
  <c r="D42" i="10" s="1"/>
  <c r="J41" i="10"/>
  <c r="D41" i="10" s="1"/>
  <c r="J40" i="10"/>
  <c r="D40" i="10" s="1"/>
  <c r="J39" i="10"/>
  <c r="D39" i="10" s="1"/>
  <c r="J38" i="10"/>
  <c r="D38" i="10" s="1"/>
  <c r="J37" i="10"/>
  <c r="D37" i="10" s="1"/>
  <c r="J36" i="10"/>
  <c r="D36" i="10" s="1"/>
  <c r="J35" i="10"/>
  <c r="D35" i="10" s="1"/>
  <c r="J34" i="10"/>
  <c r="D34" i="10" s="1"/>
  <c r="J33" i="10"/>
  <c r="D33" i="10" s="1"/>
  <c r="J32" i="10"/>
  <c r="D32" i="10" s="1"/>
  <c r="J31" i="10"/>
  <c r="D31" i="10" s="1"/>
  <c r="J30" i="10"/>
  <c r="D30" i="10" s="1"/>
  <c r="J29" i="10"/>
  <c r="D29" i="10" s="1"/>
  <c r="J28" i="10"/>
  <c r="D28" i="10" s="1"/>
  <c r="J27" i="10"/>
  <c r="D27" i="10" s="1"/>
  <c r="J26" i="10"/>
  <c r="D26" i="10" s="1"/>
  <c r="J25" i="10"/>
  <c r="D25" i="10" s="1"/>
  <c r="J24" i="10"/>
  <c r="D24" i="10" s="1"/>
  <c r="J23" i="10"/>
  <c r="D23" i="10" s="1"/>
  <c r="J22" i="10"/>
  <c r="D22" i="10" s="1"/>
  <c r="J21" i="10"/>
  <c r="D21" i="10" s="1"/>
  <c r="J4" i="10"/>
  <c r="D4" i="10" s="1"/>
  <c r="J5" i="10"/>
  <c r="D5" i="10" s="1"/>
  <c r="J6" i="10"/>
  <c r="D6" i="10" s="1"/>
  <c r="J7" i="10"/>
  <c r="D7" i="10" s="1"/>
  <c r="J8" i="10"/>
  <c r="D8" i="10" s="1"/>
  <c r="J9" i="10"/>
  <c r="D9" i="10" s="1"/>
  <c r="J10" i="10"/>
  <c r="D10" i="10" s="1"/>
  <c r="J12" i="10"/>
  <c r="D12" i="10" s="1"/>
  <c r="J13" i="10"/>
  <c r="D13" i="10" s="1"/>
  <c r="J14" i="10"/>
  <c r="D14" i="10" s="1"/>
  <c r="J15" i="10"/>
  <c r="D15" i="10" s="1"/>
  <c r="J16" i="10"/>
  <c r="D16" i="10" s="1"/>
  <c r="J17" i="10"/>
  <c r="D17" i="10" s="1"/>
  <c r="J18" i="10"/>
  <c r="D18" i="10" s="1"/>
  <c r="J19" i="10"/>
  <c r="D19" i="10" s="1"/>
  <c r="J20" i="10"/>
  <c r="D20" i="10" s="1"/>
  <c r="J3" i="10"/>
  <c r="D3" i="10" s="1"/>
  <c r="J2" i="10"/>
  <c r="D2" i="10" s="1"/>
  <c r="K147" i="10" l="1"/>
  <c r="D147" i="10"/>
  <c r="K120" i="10"/>
  <c r="K142" i="10"/>
  <c r="K51" i="10"/>
  <c r="K86" i="10"/>
  <c r="K40" i="10"/>
  <c r="K111" i="10"/>
  <c r="K14" i="10"/>
  <c r="K5" i="10"/>
  <c r="K100" i="10"/>
  <c r="K37" i="10"/>
  <c r="K54" i="10"/>
  <c r="K13" i="10"/>
  <c r="K130" i="10"/>
  <c r="K134" i="10"/>
  <c r="K21" i="10"/>
  <c r="K78" i="10"/>
  <c r="K32" i="10"/>
  <c r="K79" i="10"/>
  <c r="K103" i="10"/>
  <c r="K131" i="10"/>
  <c r="K87" i="10"/>
  <c r="K12" i="10"/>
  <c r="K34" i="10"/>
  <c r="K64" i="10"/>
  <c r="K108" i="10"/>
  <c r="K144" i="10"/>
  <c r="K81" i="10"/>
  <c r="K19" i="10"/>
  <c r="K11" i="10"/>
  <c r="K20" i="10"/>
  <c r="K28" i="10"/>
  <c r="K36" i="10"/>
  <c r="K44" i="10"/>
  <c r="K50" i="10"/>
  <c r="K58" i="10"/>
  <c r="K66" i="10"/>
  <c r="K88" i="10"/>
  <c r="K96" i="10"/>
  <c r="K72" i="10"/>
  <c r="K65" i="10"/>
  <c r="K26" i="10"/>
  <c r="K56" i="10"/>
  <c r="K2" i="10"/>
  <c r="K22" i="10"/>
  <c r="K30" i="10"/>
  <c r="K38" i="10"/>
  <c r="K46" i="10"/>
  <c r="K52" i="10"/>
  <c r="K68" i="10"/>
  <c r="K98" i="10"/>
  <c r="K119" i="10"/>
  <c r="K127" i="10"/>
  <c r="K133" i="10"/>
  <c r="K140" i="10"/>
  <c r="K42" i="10"/>
  <c r="K94" i="10"/>
  <c r="K123" i="10"/>
  <c r="K136" i="10"/>
  <c r="K109" i="10"/>
  <c r="K16" i="10"/>
  <c r="K7" i="10"/>
  <c r="K99" i="10"/>
  <c r="K102" i="10"/>
  <c r="K113" i="10"/>
  <c r="K141" i="10"/>
  <c r="K25" i="10"/>
  <c r="K33" i="10"/>
  <c r="K41" i="10"/>
  <c r="K49" i="10"/>
  <c r="K122" i="10"/>
  <c r="K55" i="10"/>
  <c r="K29" i="10"/>
  <c r="K63" i="10"/>
  <c r="K71" i="10"/>
  <c r="K82" i="10"/>
  <c r="K95" i="10"/>
  <c r="K89" i="10"/>
  <c r="K114" i="10"/>
  <c r="K118" i="10"/>
  <c r="K126" i="10"/>
  <c r="K138" i="10"/>
  <c r="K146" i="10"/>
  <c r="K24" i="10"/>
  <c r="K107" i="10"/>
  <c r="K132" i="10"/>
  <c r="K57" i="10"/>
  <c r="K76" i="10"/>
  <c r="K84" i="10"/>
  <c r="K90" i="10"/>
  <c r="K97" i="10"/>
  <c r="K139" i="10"/>
  <c r="K4" i="10"/>
  <c r="K3" i="10"/>
  <c r="K48" i="10"/>
  <c r="K75" i="10"/>
  <c r="K104" i="10"/>
  <c r="K129" i="10"/>
  <c r="K10" i="10"/>
  <c r="K17" i="10"/>
  <c r="K8" i="10"/>
  <c r="K27" i="10"/>
  <c r="K35" i="10"/>
  <c r="K43" i="10"/>
  <c r="K45" i="10"/>
  <c r="K59" i="10"/>
  <c r="K67" i="10"/>
  <c r="K73" i="10"/>
  <c r="K91" i="10"/>
  <c r="K110" i="10"/>
  <c r="K101" i="10"/>
  <c r="K106" i="10"/>
  <c r="K15" i="10"/>
  <c r="K53" i="10"/>
  <c r="K62" i="10"/>
  <c r="K69" i="10"/>
  <c r="K80" i="10"/>
  <c r="K93" i="10"/>
  <c r="K112" i="10"/>
  <c r="K116" i="10"/>
  <c r="K124" i="10"/>
  <c r="K18" i="10"/>
  <c r="K61" i="10"/>
  <c r="K74" i="10"/>
  <c r="K128" i="10"/>
  <c r="K145" i="10"/>
  <c r="K137" i="10"/>
  <c r="K47" i="10"/>
  <c r="K39" i="10"/>
  <c r="K31" i="10"/>
  <c r="K23" i="10"/>
  <c r="K85" i="10"/>
  <c r="K77" i="10"/>
  <c r="K115" i="10"/>
  <c r="K121" i="10"/>
  <c r="K143" i="10"/>
  <c r="K135" i="10"/>
  <c r="K9" i="10"/>
  <c r="K70" i="10"/>
  <c r="K83" i="10"/>
  <c r="K105" i="10"/>
  <c r="K6" i="10"/>
  <c r="K125" i="10"/>
  <c r="K117" i="10"/>
  <c r="K92" i="10"/>
  <c r="K60" i="10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7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55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37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14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95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73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54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38" i="7"/>
  <c r="J30" i="7"/>
  <c r="J31" i="7"/>
  <c r="J32" i="7"/>
  <c r="J33" i="7"/>
  <c r="J34" i="7"/>
  <c r="J35" i="7"/>
  <c r="J36" i="7"/>
  <c r="J37" i="7"/>
  <c r="J29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13" i="7"/>
  <c r="J4" i="7"/>
  <c r="J5" i="7"/>
  <c r="J6" i="7"/>
  <c r="J7" i="7"/>
  <c r="J8" i="7"/>
  <c r="J9" i="7"/>
  <c r="J10" i="7"/>
  <c r="J11" i="7"/>
  <c r="J12" i="7"/>
  <c r="J3" i="7"/>
  <c r="I12" i="7"/>
  <c r="I3" i="7"/>
  <c r="I4" i="7"/>
  <c r="I5" i="7"/>
  <c r="I6" i="7"/>
  <c r="I7" i="7"/>
  <c r="I8" i="7"/>
  <c r="I9" i="7"/>
  <c r="I10" i="7"/>
  <c r="I11" i="7"/>
  <c r="F177" i="7"/>
  <c r="E178" i="7"/>
  <c r="V43" i="7"/>
  <c r="V42" i="7"/>
  <c r="V41" i="7"/>
  <c r="V40" i="7"/>
  <c r="V39" i="7"/>
  <c r="V38" i="7"/>
  <c r="V30" i="7"/>
  <c r="V31" i="7"/>
  <c r="V32" i="7"/>
  <c r="V33" i="7"/>
  <c r="V29" i="7"/>
  <c r="U45" i="7"/>
  <c r="T45" i="7"/>
  <c r="S45" i="7"/>
  <c r="U44" i="7"/>
  <c r="T44" i="7"/>
  <c r="S44" i="7"/>
  <c r="T35" i="7"/>
  <c r="U35" i="7"/>
  <c r="S35" i="7"/>
  <c r="T34" i="7"/>
  <c r="U34" i="7"/>
  <c r="S34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76" i="7"/>
  <c r="F175" i="7"/>
  <c r="E195" i="7"/>
  <c r="G195" i="7" s="1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7" i="7"/>
  <c r="E176" i="7"/>
  <c r="E175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56" i="7"/>
  <c r="F155" i="7"/>
  <c r="E174" i="7"/>
  <c r="G174" i="7" s="1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39" i="7"/>
  <c r="F138" i="7"/>
  <c r="F137" i="7"/>
  <c r="E154" i="7"/>
  <c r="G154" i="7" s="1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G171" i="7" l="1"/>
  <c r="G167" i="7"/>
  <c r="G182" i="7"/>
  <c r="G190" i="7"/>
  <c r="G177" i="7"/>
  <c r="G185" i="7"/>
  <c r="G194" i="7"/>
  <c r="G151" i="7"/>
  <c r="G162" i="7"/>
  <c r="G172" i="7"/>
  <c r="G180" i="7"/>
  <c r="G146" i="7"/>
  <c r="G178" i="7"/>
  <c r="V34" i="7"/>
  <c r="G145" i="7"/>
  <c r="V45" i="7"/>
  <c r="G148" i="7"/>
  <c r="G160" i="7"/>
  <c r="G164" i="7"/>
  <c r="G179" i="7"/>
  <c r="G141" i="7"/>
  <c r="V35" i="7"/>
  <c r="G142" i="7"/>
  <c r="G153" i="7"/>
  <c r="G143" i="7"/>
  <c r="G183" i="7"/>
  <c r="G191" i="7"/>
  <c r="G188" i="7"/>
  <c r="G186" i="7"/>
  <c r="G168" i="7"/>
  <c r="G149" i="7"/>
  <c r="V44" i="7"/>
  <c r="G150" i="7"/>
  <c r="G184" i="7"/>
  <c r="G192" i="7"/>
  <c r="G193" i="7"/>
  <c r="G159" i="7"/>
  <c r="G147" i="7"/>
  <c r="G181" i="7"/>
  <c r="G189" i="7"/>
  <c r="G176" i="7"/>
  <c r="G170" i="7"/>
  <c r="G163" i="7"/>
  <c r="G187" i="7"/>
  <c r="G144" i="7"/>
  <c r="G139" i="7"/>
  <c r="G137" i="7"/>
  <c r="G138" i="7"/>
  <c r="G158" i="7"/>
  <c r="G166" i="7"/>
  <c r="G152" i="7"/>
  <c r="G175" i="7"/>
  <c r="G169" i="7"/>
  <c r="G155" i="7"/>
  <c r="G161" i="7"/>
  <c r="G157" i="7"/>
  <c r="G140" i="7"/>
  <c r="G156" i="7"/>
  <c r="G165" i="7"/>
  <c r="G173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15" i="7"/>
  <c r="F114" i="7"/>
  <c r="F95" i="7"/>
  <c r="F96" i="7"/>
  <c r="E136" i="7"/>
  <c r="G136" i="7" s="1"/>
  <c r="E135" i="7"/>
  <c r="E134" i="7"/>
  <c r="G134" i="7" s="1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E113" i="7"/>
  <c r="G113" i="7" s="1"/>
  <c r="E112" i="7"/>
  <c r="E111" i="7"/>
  <c r="E110" i="7"/>
  <c r="E109" i="7"/>
  <c r="G109" i="7" s="1"/>
  <c r="E108" i="7"/>
  <c r="E107" i="7"/>
  <c r="E106" i="7"/>
  <c r="E105" i="7"/>
  <c r="G105" i="7" s="1"/>
  <c r="E104" i="7"/>
  <c r="E103" i="7"/>
  <c r="E102" i="7"/>
  <c r="E101" i="7"/>
  <c r="G101" i="7" s="1"/>
  <c r="E100" i="7"/>
  <c r="E99" i="7"/>
  <c r="E98" i="7"/>
  <c r="E97" i="7"/>
  <c r="G97" i="7" s="1"/>
  <c r="E96" i="7"/>
  <c r="E95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74" i="7"/>
  <c r="F73" i="7"/>
  <c r="E94" i="7"/>
  <c r="G94" i="7" s="1"/>
  <c r="E93" i="7"/>
  <c r="E92" i="7"/>
  <c r="E91" i="7"/>
  <c r="E90" i="7"/>
  <c r="E89" i="7"/>
  <c r="E88" i="7"/>
  <c r="E87" i="7"/>
  <c r="G87" i="7" s="1"/>
  <c r="E86" i="7"/>
  <c r="E85" i="7"/>
  <c r="E84" i="7"/>
  <c r="E83" i="7"/>
  <c r="E82" i="7"/>
  <c r="E81" i="7"/>
  <c r="E80" i="7"/>
  <c r="E79" i="7"/>
  <c r="G79" i="7" s="1"/>
  <c r="E78" i="7"/>
  <c r="E77" i="7"/>
  <c r="E76" i="7"/>
  <c r="E75" i="7"/>
  <c r="G75" i="7" s="1"/>
  <c r="E74" i="7"/>
  <c r="E73" i="7"/>
  <c r="G91" i="7" l="1"/>
  <c r="G83" i="7"/>
  <c r="G127" i="7"/>
  <c r="G82" i="7"/>
  <c r="G90" i="7"/>
  <c r="G92" i="7"/>
  <c r="G84" i="7"/>
  <c r="G76" i="7"/>
  <c r="G135" i="7"/>
  <c r="G118" i="7"/>
  <c r="G126" i="7"/>
  <c r="G73" i="7"/>
  <c r="G122" i="7"/>
  <c r="G123" i="7"/>
  <c r="G114" i="7"/>
  <c r="G95" i="7"/>
  <c r="G133" i="7"/>
  <c r="G98" i="7"/>
  <c r="G106" i="7"/>
  <c r="G125" i="7"/>
  <c r="G80" i="7"/>
  <c r="G88" i="7"/>
  <c r="G99" i="7"/>
  <c r="G107" i="7"/>
  <c r="G74" i="7"/>
  <c r="G119" i="7"/>
  <c r="G110" i="7"/>
  <c r="G100" i="7"/>
  <c r="G103" i="7"/>
  <c r="G117" i="7"/>
  <c r="G102" i="7"/>
  <c r="G108" i="7"/>
  <c r="G111" i="7"/>
  <c r="G77" i="7"/>
  <c r="G85" i="7"/>
  <c r="G93" i="7"/>
  <c r="G89" i="7"/>
  <c r="G81" i="7"/>
  <c r="G96" i="7"/>
  <c r="G104" i="7"/>
  <c r="G112" i="7"/>
  <c r="G115" i="7"/>
  <c r="G131" i="7"/>
  <c r="G130" i="7"/>
  <c r="G78" i="7"/>
  <c r="G86" i="7"/>
  <c r="G128" i="7"/>
  <c r="G124" i="7"/>
  <c r="G129" i="7"/>
  <c r="G132" i="7"/>
  <c r="G116" i="7"/>
  <c r="G121" i="7"/>
  <c r="G120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54" i="7"/>
  <c r="E72" i="7"/>
  <c r="G72" i="7" s="1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38" i="7"/>
  <c r="E53" i="7"/>
  <c r="G53" i="7" s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29" i="7"/>
  <c r="F29" i="7"/>
  <c r="F30" i="7"/>
  <c r="F31" i="7"/>
  <c r="F32" i="7"/>
  <c r="F33" i="7"/>
  <c r="F34" i="7"/>
  <c r="F35" i="7"/>
  <c r="F36" i="7"/>
  <c r="E37" i="7"/>
  <c r="G37" i="7" s="1"/>
  <c r="E36" i="7"/>
  <c r="E35" i="7"/>
  <c r="E34" i="7"/>
  <c r="E33" i="7"/>
  <c r="G33" i="7" s="1"/>
  <c r="E32" i="7"/>
  <c r="E31" i="7"/>
  <c r="E30" i="7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G12" i="7" s="1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G28" i="7" s="1"/>
  <c r="F3" i="7"/>
  <c r="E3" i="7"/>
  <c r="K3" i="7" l="1"/>
  <c r="L3" i="7"/>
  <c r="M3" i="7"/>
  <c r="N3" i="7"/>
  <c r="P3" i="7"/>
  <c r="O3" i="7"/>
  <c r="G45" i="7"/>
  <c r="G38" i="7"/>
  <c r="G58" i="7"/>
  <c r="G3" i="7"/>
  <c r="G43" i="7"/>
  <c r="G60" i="7"/>
  <c r="G68" i="7"/>
  <c r="G27" i="7"/>
  <c r="G23" i="7"/>
  <c r="G19" i="7"/>
  <c r="G15" i="7"/>
  <c r="G32" i="7"/>
  <c r="G10" i="7"/>
  <c r="G6" i="7"/>
  <c r="G57" i="7"/>
  <c r="G65" i="7"/>
  <c r="G5" i="7"/>
  <c r="G50" i="7"/>
  <c r="G67" i="7"/>
  <c r="G51" i="7"/>
  <c r="G66" i="7"/>
  <c r="G9" i="7"/>
  <c r="G35" i="7"/>
  <c r="G42" i="7"/>
  <c r="G59" i="7"/>
  <c r="G36" i="7"/>
  <c r="G44" i="7"/>
  <c r="G52" i="7"/>
  <c r="G25" i="7"/>
  <c r="G40" i="7"/>
  <c r="G48" i="7"/>
  <c r="G26" i="7"/>
  <c r="G22" i="7"/>
  <c r="G18" i="7"/>
  <c r="G14" i="7"/>
  <c r="G34" i="7"/>
  <c r="G41" i="7"/>
  <c r="G49" i="7"/>
  <c r="G21" i="7"/>
  <c r="G4" i="7"/>
  <c r="G16" i="7"/>
  <c r="G30" i="7"/>
  <c r="G29" i="7"/>
  <c r="G54" i="7"/>
  <c r="G62" i="7"/>
  <c r="G70" i="7"/>
  <c r="G17" i="7"/>
  <c r="G61" i="7"/>
  <c r="G69" i="7"/>
  <c r="G24" i="7"/>
  <c r="G20" i="7"/>
  <c r="G11" i="7"/>
  <c r="G7" i="7"/>
  <c r="G31" i="7"/>
  <c r="G46" i="7"/>
  <c r="G55" i="7"/>
  <c r="G63" i="7"/>
  <c r="G71" i="7"/>
  <c r="G13" i="7"/>
  <c r="G8" i="7"/>
  <c r="G39" i="7"/>
  <c r="G47" i="7"/>
  <c r="G56" i="7"/>
  <c r="G64" i="7"/>
  <c r="I45" i="2"/>
  <c r="T166" i="3" l="1"/>
  <c r="S166" i="3"/>
  <c r="S165" i="3"/>
  <c r="S169" i="3" s="1"/>
  <c r="T165" i="3"/>
  <c r="T169" i="3" s="1"/>
  <c r="W132" i="4"/>
  <c r="V132" i="4"/>
  <c r="AF128" i="4"/>
  <c r="P128" i="4"/>
  <c r="AF127" i="4"/>
  <c r="P127" i="4"/>
  <c r="AF126" i="4"/>
  <c r="P126" i="4"/>
  <c r="AF125" i="4"/>
  <c r="P125" i="4"/>
  <c r="AF124" i="4"/>
  <c r="P124" i="4"/>
  <c r="AF123" i="4"/>
  <c r="P123" i="4"/>
  <c r="AF122" i="4"/>
  <c r="P122" i="4"/>
  <c r="AF121" i="4"/>
  <c r="P121" i="4"/>
  <c r="AF120" i="4"/>
  <c r="P120" i="4"/>
  <c r="AF119" i="4"/>
  <c r="P119" i="4"/>
  <c r="AF118" i="4"/>
  <c r="P118" i="4"/>
  <c r="AF117" i="4"/>
  <c r="P117" i="4"/>
  <c r="AF116" i="4"/>
  <c r="P116" i="4"/>
  <c r="AF115" i="4"/>
  <c r="P115" i="4"/>
  <c r="AF114" i="4"/>
  <c r="P114" i="4"/>
  <c r="AF113" i="4"/>
  <c r="P113" i="4"/>
  <c r="AF112" i="4"/>
  <c r="P112" i="4"/>
  <c r="AF111" i="4"/>
  <c r="P111" i="4"/>
  <c r="AF110" i="4"/>
  <c r="P110" i="4"/>
  <c r="AF109" i="4"/>
  <c r="P109" i="4"/>
  <c r="AF108" i="4"/>
  <c r="P108" i="4"/>
  <c r="AF107" i="4"/>
  <c r="P107" i="4"/>
  <c r="AF106" i="4"/>
  <c r="P106" i="4"/>
  <c r="AF105" i="4"/>
  <c r="P105" i="4"/>
  <c r="AF104" i="4"/>
  <c r="P104" i="4"/>
  <c r="AF103" i="4"/>
  <c r="P103" i="4"/>
  <c r="AF102" i="4"/>
  <c r="P102" i="4"/>
  <c r="AF101" i="4"/>
  <c r="P101" i="4"/>
  <c r="AF100" i="4"/>
  <c r="P100" i="4"/>
  <c r="AF99" i="4"/>
  <c r="P99" i="4"/>
  <c r="AF98" i="4"/>
  <c r="P98" i="4"/>
  <c r="AF97" i="4"/>
  <c r="P97" i="4"/>
  <c r="AF96" i="4"/>
  <c r="P96" i="4"/>
  <c r="AF95" i="4"/>
  <c r="P95" i="4"/>
  <c r="AF94" i="4"/>
  <c r="P94" i="4"/>
  <c r="AF93" i="4"/>
  <c r="P93" i="4"/>
  <c r="AF92" i="4"/>
  <c r="P92" i="4"/>
  <c r="AF91" i="4"/>
  <c r="P91" i="4"/>
  <c r="AF90" i="4"/>
  <c r="P90" i="4"/>
  <c r="AF89" i="4"/>
  <c r="P89" i="4"/>
  <c r="AF88" i="4"/>
  <c r="P88" i="4"/>
  <c r="AF87" i="4"/>
  <c r="P87" i="4"/>
  <c r="AF86" i="4"/>
  <c r="P86" i="4"/>
  <c r="AF85" i="4"/>
  <c r="P85" i="4"/>
  <c r="AF84" i="4"/>
  <c r="P84" i="4"/>
  <c r="AF83" i="4"/>
  <c r="P83" i="4"/>
  <c r="AF82" i="4"/>
  <c r="P82" i="4"/>
  <c r="AF81" i="4"/>
  <c r="P81" i="4"/>
  <c r="AF80" i="4"/>
  <c r="P80" i="4"/>
  <c r="AF79" i="4"/>
  <c r="P79" i="4"/>
  <c r="AF78" i="4"/>
  <c r="P78" i="4"/>
  <c r="AF77" i="4"/>
  <c r="P77" i="4"/>
  <c r="AF76" i="4"/>
  <c r="P76" i="4"/>
  <c r="AF75" i="4"/>
  <c r="P75" i="4"/>
  <c r="AF74" i="4"/>
  <c r="P74" i="4"/>
  <c r="AF73" i="4"/>
  <c r="P73" i="4"/>
  <c r="AF72" i="4"/>
  <c r="P72" i="4"/>
  <c r="AF71" i="4"/>
  <c r="P71" i="4"/>
  <c r="AF70" i="4"/>
  <c r="P70" i="4"/>
  <c r="AF69" i="4"/>
  <c r="P69" i="4"/>
  <c r="AF68" i="4"/>
  <c r="P68" i="4"/>
  <c r="AF67" i="4"/>
  <c r="P67" i="4"/>
  <c r="AF66" i="4"/>
  <c r="P66" i="4"/>
  <c r="AF65" i="4"/>
  <c r="P65" i="4"/>
  <c r="AF64" i="4"/>
  <c r="P64" i="4"/>
  <c r="AF63" i="4"/>
  <c r="P63" i="4"/>
  <c r="AF62" i="4"/>
  <c r="P62" i="4"/>
  <c r="AF61" i="4"/>
  <c r="P61" i="4"/>
  <c r="AF60" i="4"/>
  <c r="P60" i="4"/>
  <c r="AF59" i="4"/>
  <c r="P59" i="4"/>
  <c r="AF58" i="4"/>
  <c r="P58" i="4"/>
  <c r="AF57" i="4"/>
  <c r="P57" i="4"/>
  <c r="AF56" i="4"/>
  <c r="P56" i="4"/>
  <c r="AF55" i="4"/>
  <c r="P55" i="4"/>
  <c r="AF54" i="4"/>
  <c r="P54" i="4"/>
  <c r="AF53" i="4"/>
  <c r="P53" i="4"/>
  <c r="AF52" i="4"/>
  <c r="P52" i="4"/>
  <c r="AF51" i="4"/>
  <c r="P51" i="4"/>
  <c r="AF50" i="4"/>
  <c r="P50" i="4"/>
  <c r="AF49" i="4"/>
  <c r="P49" i="4"/>
  <c r="AF48" i="4"/>
  <c r="P48" i="4"/>
  <c r="AF47" i="4"/>
  <c r="P47" i="4"/>
  <c r="AF46" i="4"/>
  <c r="P46" i="4"/>
  <c r="AF45" i="4"/>
  <c r="P45" i="4"/>
  <c r="AF44" i="4"/>
  <c r="P44" i="4"/>
  <c r="AF43" i="4"/>
  <c r="P43" i="4"/>
  <c r="AF42" i="4"/>
  <c r="P42" i="4"/>
  <c r="AF41" i="4"/>
  <c r="P41" i="4"/>
  <c r="AF40" i="4"/>
  <c r="P40" i="4"/>
  <c r="AF39" i="4"/>
  <c r="P39" i="4"/>
  <c r="AF38" i="4"/>
  <c r="P38" i="4"/>
  <c r="AF37" i="4"/>
  <c r="P37" i="4"/>
  <c r="AF36" i="4"/>
  <c r="P36" i="4"/>
  <c r="AF35" i="4"/>
  <c r="P35" i="4"/>
  <c r="AF34" i="4"/>
  <c r="P34" i="4"/>
  <c r="AF33" i="4"/>
  <c r="P33" i="4"/>
  <c r="AF32" i="4"/>
  <c r="P32" i="4"/>
  <c r="AF31" i="4"/>
  <c r="P31" i="4"/>
  <c r="AF30" i="4"/>
  <c r="P30" i="4"/>
  <c r="AF29" i="4"/>
  <c r="P29" i="4"/>
  <c r="AF28" i="4"/>
  <c r="P28" i="4"/>
  <c r="AF27" i="4"/>
  <c r="P27" i="4"/>
  <c r="AF26" i="4"/>
  <c r="P26" i="4"/>
  <c r="AF25" i="4"/>
  <c r="P25" i="4"/>
  <c r="AF24" i="4"/>
  <c r="P24" i="4"/>
  <c r="AF23" i="4"/>
  <c r="P23" i="4"/>
  <c r="AF22" i="4"/>
  <c r="P22" i="4"/>
  <c r="AF21" i="4"/>
  <c r="P21" i="4"/>
  <c r="AF20" i="4"/>
  <c r="P20" i="4"/>
  <c r="AF19" i="4"/>
  <c r="P19" i="4"/>
  <c r="AF18" i="4"/>
  <c r="P18" i="4"/>
  <c r="AF17" i="4"/>
  <c r="P17" i="4"/>
  <c r="AF16" i="4"/>
  <c r="P16" i="4"/>
  <c r="AF15" i="4"/>
  <c r="P15" i="4"/>
  <c r="AF14" i="4"/>
  <c r="P14" i="4"/>
  <c r="AF13" i="4"/>
  <c r="P13" i="4"/>
  <c r="AF12" i="4"/>
  <c r="P12" i="4"/>
  <c r="P11" i="4"/>
  <c r="P10" i="4"/>
  <c r="P9" i="4"/>
  <c r="P8" i="4"/>
  <c r="P7" i="4"/>
  <c r="P6" i="4"/>
  <c r="P5" i="4"/>
  <c r="P4" i="4"/>
  <c r="P3" i="4"/>
  <c r="P2" i="4"/>
  <c r="R166" i="3"/>
  <c r="R165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" i="1"/>
  <c r="AH3" i="1"/>
  <c r="S170" i="3" l="1"/>
  <c r="T170" i="3"/>
  <c r="S171" i="3"/>
  <c r="T171" i="3"/>
  <c r="G13" i="2"/>
  <c r="G12" i="2"/>
  <c r="G11" i="2"/>
  <c r="G10" i="2"/>
  <c r="G9" i="2"/>
  <c r="G8" i="2"/>
  <c r="G7" i="2"/>
  <c r="G6" i="2"/>
  <c r="G5" i="2"/>
  <c r="G4" i="2"/>
  <c r="G3" i="2"/>
  <c r="G2" i="2"/>
  <c r="J2" i="2" s="1"/>
  <c r="F2" i="2"/>
  <c r="F13" i="2"/>
  <c r="H13" i="2" s="1"/>
  <c r="F12" i="2"/>
  <c r="H12" i="2" s="1"/>
  <c r="F11" i="2"/>
  <c r="H11" i="2" s="1"/>
  <c r="F10" i="2"/>
  <c r="H10" i="2" s="1"/>
  <c r="F9" i="2"/>
  <c r="H9" i="2" s="1"/>
  <c r="F8" i="2"/>
  <c r="F7" i="2"/>
  <c r="F6" i="2"/>
  <c r="H6" i="2" s="1"/>
  <c r="F5" i="2"/>
  <c r="H5" i="2" s="1"/>
  <c r="F4" i="2"/>
  <c r="H4" i="2" s="1"/>
  <c r="F3" i="2"/>
  <c r="H3" i="2" s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12" i="1"/>
  <c r="I2" i="2" l="1"/>
  <c r="H2" i="2"/>
  <c r="J9" i="2"/>
  <c r="I10" i="2"/>
  <c r="H7" i="2"/>
  <c r="I7" i="2"/>
  <c r="J10" i="2"/>
  <c r="I9" i="2"/>
  <c r="H8" i="2"/>
  <c r="I8" i="2"/>
  <c r="J3" i="2"/>
  <c r="J11" i="2"/>
  <c r="I6" i="2"/>
  <c r="J4" i="2"/>
  <c r="J12" i="2"/>
  <c r="I5" i="2"/>
  <c r="J5" i="2"/>
  <c r="J13" i="2"/>
  <c r="I4" i="2"/>
  <c r="J6" i="2"/>
  <c r="I13" i="2"/>
  <c r="I3" i="2"/>
  <c r="J7" i="2"/>
  <c r="I12" i="2"/>
  <c r="J8" i="2"/>
  <c r="I11" i="2"/>
  <c r="K3" i="2" l="1"/>
  <c r="K2" i="2"/>
</calcChain>
</file>

<file path=xl/connections.xml><?xml version="1.0" encoding="utf-8"?>
<connections xmlns="http://schemas.openxmlformats.org/spreadsheetml/2006/main">
  <connection id="1" name="21113_DiveAnalysis_" type="6" refreshedVersion="5" background="1" saveData="1">
    <textPr codePage="850" sourceFile="L:\MATLAB\work\YEP2015\21113\21113_DiveAnalysis_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1113_DiveAnalysis_1" type="6" refreshedVersion="5" background="1" saveData="1">
    <textPr codePage="850" sourceFile="L:\MATLAB\work\YEP2015\21113\21113_DiveAnalysis_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<sst xmlns="http://schemas.openxmlformats.org/spreadsheetml/2006/main" count="2253" uniqueCount="169">
  <si>
    <t>birdID</t>
  </si>
  <si>
    <t>TripNumber</t>
  </si>
  <si>
    <t>EventNo</t>
  </si>
  <si>
    <t>Date</t>
  </si>
  <si>
    <t>SurfaceTime</t>
  </si>
  <si>
    <t>NoFixes</t>
  </si>
  <si>
    <t>FirstLat</t>
  </si>
  <si>
    <t>FirstLon</t>
  </si>
  <si>
    <t>LastLat</t>
  </si>
  <si>
    <t>LastLon</t>
  </si>
  <si>
    <t>SurfaceDist</t>
  </si>
  <si>
    <t>SurfaceVelo</t>
  </si>
  <si>
    <t>EvtOnset</t>
  </si>
  <si>
    <t>EvtEnd</t>
  </si>
  <si>
    <t>DiveTime</t>
  </si>
  <si>
    <t>DiveDistance</t>
  </si>
  <si>
    <t>EvtMaxDepth</t>
  </si>
  <si>
    <t>DescDur</t>
  </si>
  <si>
    <t>DescVelo</t>
  </si>
  <si>
    <t>StartBot</t>
  </si>
  <si>
    <t>NoWiggles</t>
  </si>
  <si>
    <t>MeanWigAmp</t>
  </si>
  <si>
    <t>MaxWigAmp</t>
  </si>
  <si>
    <t>BottomTime</t>
  </si>
  <si>
    <t>BottomEnd</t>
  </si>
  <si>
    <t>AscDur</t>
  </si>
  <si>
    <t>AscVelo</t>
  </si>
  <si>
    <t>Benthic dive</t>
  </si>
  <si>
    <t>diving efficiency</t>
  </si>
  <si>
    <t>foraging effort</t>
  </si>
  <si>
    <t>CameraData</t>
  </si>
  <si>
    <t>PreyEncounter</t>
  </si>
  <si>
    <t>CamEvtStart</t>
  </si>
  <si>
    <t>CamEvtEnd</t>
  </si>
  <si>
    <t>PreyCapture</t>
  </si>
  <si>
    <t>PursuitStart</t>
  </si>
  <si>
    <t>PursuitEnd</t>
  </si>
  <si>
    <t>Seafloor</t>
  </si>
  <si>
    <t>PursuitType</t>
  </si>
  <si>
    <t>pelagic</t>
  </si>
  <si>
    <t>benthic</t>
  </si>
  <si>
    <t>PreyEncounterEnd</t>
  </si>
  <si>
    <t>Species</t>
  </si>
  <si>
    <t>Opalfish</t>
  </si>
  <si>
    <t>?</t>
  </si>
  <si>
    <t>PursuitAccell</t>
  </si>
  <si>
    <t>Exhalation</t>
  </si>
  <si>
    <t>PursuitLocale</t>
  </si>
  <si>
    <t>stationary</t>
  </si>
  <si>
    <t>seafloor type</t>
  </si>
  <si>
    <t>ripples, sand flats</t>
  </si>
  <si>
    <t>other</t>
  </si>
  <si>
    <t>krill swarm: 11:41:56-11:42:15</t>
  </si>
  <si>
    <t>swimming crab: 11:46:16</t>
  </si>
  <si>
    <t>coarse gravel flats (hose mussels)</t>
  </si>
  <si>
    <t>gravel flats (hose mussels, brittle stars), then ripples</t>
  </si>
  <si>
    <t>coarse gravel flats (hose mussels), then ripples</t>
  </si>
  <si>
    <t>krill swarm: 12:01:36-12:01:38</t>
  </si>
  <si>
    <t>ripples</t>
  </si>
  <si>
    <t>ripples, then coarse gravel</t>
  </si>
  <si>
    <t>elongate form (fish ca 2 m above seafloor, penguin took no interest)</t>
  </si>
  <si>
    <t>chase</t>
  </si>
  <si>
    <t>ripples (horse mussels), then sand flats</t>
  </si>
  <si>
    <t>coarse gravel (brittle stars, shell fragments); then ripples</t>
  </si>
  <si>
    <t>sooty shearwater. 12:11:18</t>
  </si>
  <si>
    <t>salps (?): 12:15:24</t>
  </si>
  <si>
    <t>Opalfish, Opalfish</t>
  </si>
  <si>
    <t>cod dropped at surface</t>
  </si>
  <si>
    <t>2nd pursuit start</t>
  </si>
  <si>
    <t>stationary, chase</t>
  </si>
  <si>
    <t>Opalfish, Blue Cod</t>
  </si>
  <si>
    <t>coarse gravel, horse mussels</t>
  </si>
  <si>
    <t>Blue cod</t>
  </si>
  <si>
    <t>long chase, with sitrring up of sediment.fish zig zags along the sea floor seeking shelter closer to horse mussels (visible aroun 12:26:01), prolonged swallowing</t>
  </si>
  <si>
    <t>passes through krill swarm on ascend</t>
  </si>
  <si>
    <t>elongated, gelatinous creature on the way down 12:30:39 (penguin not interested)</t>
  </si>
  <si>
    <t>coarse gravel, horse mussels, then ripples (12:35:05 onwards)</t>
  </si>
  <si>
    <t>sandy, horse mussels &amp; many brittle stars; then coarse gravel, horse mussels (12:37:24 onwards), arches back twards sand (12:37:36), gravel again, 12:38:03</t>
  </si>
  <si>
    <t>penguin hovers about 1m above ground, no sign of prey but something piques ist interest, resumes normal benthic travelling at 12:42:05</t>
  </si>
  <si>
    <t>coarse gravel (no mussels) then ripples, pupil fully dilated, well visible @ 12:45:33 (it seems rather dark)</t>
  </si>
  <si>
    <t>opalfish</t>
  </si>
  <si>
    <t>krill swarm on way up (12:52:36)</t>
  </si>
  <si>
    <t>one short sprint with exhalaaion but no prey encounter</t>
  </si>
  <si>
    <t>homeward bound? travles towards coast</t>
  </si>
  <si>
    <t>BottomDive</t>
  </si>
  <si>
    <t>hour</t>
  </si>
  <si>
    <t>Hour Of The Day</t>
  </si>
  <si>
    <t>Time Spent at Seafloor</t>
  </si>
  <si>
    <t>Zweistichproben t-Test unter der Annahme gleicher Varianzen</t>
  </si>
  <si>
    <t>Variable 1</t>
  </si>
  <si>
    <t>Variable 2</t>
  </si>
  <si>
    <t>Mittelwert</t>
  </si>
  <si>
    <t>Varianz</t>
  </si>
  <si>
    <t>Beobachtungen</t>
  </si>
  <si>
    <t>Gepoolte Varianz</t>
  </si>
  <si>
    <t>Hypothetische Differenz der Mittelwerte</t>
  </si>
  <si>
    <t>Freiheitsgrade (df)</t>
  </si>
  <si>
    <t>t-Statistik</t>
  </si>
  <si>
    <t>P(T&lt;=t) einseitig</t>
  </si>
  <si>
    <t>Kritischer t-Wert bei einseitigem t-Test</t>
  </si>
  <si>
    <t>P(T&lt;=t) zweiseitig</t>
  </si>
  <si>
    <t>Kritischer t-Wert bei zweiseitigem t-Test</t>
  </si>
  <si>
    <t>total</t>
  </si>
  <si>
    <t>below</t>
  </si>
  <si>
    <t>above</t>
  </si>
  <si>
    <t xml:space="preserve">above </t>
  </si>
  <si>
    <t>after Event</t>
  </si>
  <si>
    <t>frames</t>
  </si>
  <si>
    <t>time (s)</t>
  </si>
  <si>
    <t>Zeilenbeschriftungen</t>
  </si>
  <si>
    <t>Gesamtergebnis</t>
  </si>
  <si>
    <t>TOTAL</t>
  </si>
  <si>
    <t>bottom dive</t>
  </si>
  <si>
    <t>(Alle)</t>
  </si>
  <si>
    <t>TotalBreathingTime</t>
  </si>
  <si>
    <t>TotalSurfaceTime</t>
  </si>
  <si>
    <t>meanBreathingTime</t>
  </si>
  <si>
    <t>After pelagic dives</t>
  </si>
  <si>
    <t>After bottom dives</t>
  </si>
  <si>
    <t>RelativeBreathingTime</t>
  </si>
  <si>
    <t>EvtNo</t>
  </si>
  <si>
    <t>CorrWithSurfaceStage</t>
  </si>
  <si>
    <t>p</t>
  </si>
  <si>
    <t>&lt;0.001</t>
  </si>
  <si>
    <t>Pooled Pelagic</t>
  </si>
  <si>
    <t>Pooled Benthic</t>
  </si>
  <si>
    <t>n</t>
  </si>
  <si>
    <t>mean</t>
  </si>
  <si>
    <t>sd</t>
  </si>
  <si>
    <t>RelativeTimeOfSurfInt</t>
  </si>
  <si>
    <t>dive no</t>
  </si>
  <si>
    <t>flipper beat no</t>
  </si>
  <si>
    <t>frame no</t>
  </si>
  <si>
    <t>angle left</t>
  </si>
  <si>
    <t>angle right</t>
  </si>
  <si>
    <t>phase</t>
  </si>
  <si>
    <t>descent</t>
  </si>
  <si>
    <t>BPM</t>
  </si>
  <si>
    <t>bottom</t>
  </si>
  <si>
    <t>ascent</t>
  </si>
  <si>
    <t>mean angle</t>
  </si>
  <si>
    <t>time of dive</t>
  </si>
  <si>
    <t>note</t>
  </si>
  <si>
    <t>prey captured</t>
  </si>
  <si>
    <t>end of prey capture</t>
  </si>
  <si>
    <t>end of dive</t>
  </si>
  <si>
    <t>stationary prey search start</t>
  </si>
  <si>
    <t>prey encounter starts</t>
  </si>
  <si>
    <t>exhalation, pry pursuit start</t>
  </si>
  <si>
    <t>prey capture</t>
  </si>
  <si>
    <t>prey encounter end</t>
  </si>
  <si>
    <t>relative dive time</t>
  </si>
  <si>
    <t xml:space="preserve">dive </t>
  </si>
  <si>
    <t>coarse gravel</t>
  </si>
  <si>
    <t>in</t>
  </si>
  <si>
    <t>out</t>
  </si>
  <si>
    <t>sediment ripples</t>
  </si>
  <si>
    <t>fine sand</t>
  </si>
  <si>
    <t>flat bottom</t>
  </si>
  <si>
    <t>brittle stars</t>
  </si>
  <si>
    <t>coral / anemonies</t>
  </si>
  <si>
    <t>horse mussels / sponges</t>
  </si>
  <si>
    <t>coarse sand / shellfish fragments</t>
  </si>
  <si>
    <t/>
  </si>
  <si>
    <t>Bottom time</t>
  </si>
  <si>
    <t>opalfish capture</t>
  </si>
  <si>
    <t>blue cod capture</t>
  </si>
  <si>
    <t>prey pursuit</t>
  </si>
  <si>
    <t>penguin tries to pry open a submerged dishwasher back plate that is semi-submerged in the gravel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</si>
</sst>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2" borderId="0" xfId="0" applyFill="1"/>
    <xf numFmtId="14" fontId="0" fillId="2" borderId="0" xfId="0" applyNumberFormat="1" applyFill="1"/>
    <xf numFmtId="21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1" fontId="2" fillId="0" borderId="0" xfId="0" applyNumberFormat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5" fillId="0" borderId="0" xfId="0" applyFont="1" applyFill="1"/>
    <xf numFmtId="0" fontId="0" fillId="4" borderId="0" xfId="0" applyFill="1" applyAlignment="1">
      <alignment horizontal="left"/>
    </xf>
    <xf numFmtId="1" fontId="0" fillId="5" borderId="0" xfId="0" applyNumberFormat="1" applyFill="1"/>
    <xf numFmtId="2" fontId="0" fillId="0" borderId="0" xfId="0" applyNumberFormat="1" applyFill="1"/>
    <xf numFmtId="2" fontId="2" fillId="6" borderId="0" xfId="0" applyNumberFormat="1" applyFont="1" applyFill="1"/>
    <xf numFmtId="166" fontId="2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Standard" xfId="0" builtinId="0"/>
  </cellStyles>
  <dxfs count="2"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2745840398269"/>
          <c:y val="0.10928959397409879"/>
          <c:w val="0.86790715319877054"/>
          <c:h val="0.77580859170185523"/>
        </c:manualLayout>
      </c:layout>
      <c:barChart>
        <c:barDir val="col"/>
        <c:grouping val="percentStacked"/>
        <c:varyColors val="0"/>
        <c:ser>
          <c:idx val="0"/>
          <c:order val="0"/>
          <c:tx>
            <c:v>Benthic dives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'temporal distribution of dives'!$E$2:$E$13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cat>
          <c:val>
            <c:numRef>
              <c:f>'temporal distribution of dives'!$I$2:$I$13</c:f>
              <c:numCache>
                <c:formatCode>0</c:formatCode>
                <c:ptCount val="12"/>
                <c:pt idx="0">
                  <c:v>20</c:v>
                </c:pt>
                <c:pt idx="1">
                  <c:v>38.095238095238095</c:v>
                </c:pt>
                <c:pt idx="2">
                  <c:v>17.5</c:v>
                </c:pt>
                <c:pt idx="3">
                  <c:v>50</c:v>
                </c:pt>
                <c:pt idx="4">
                  <c:v>92.857142857142861</c:v>
                </c:pt>
                <c:pt idx="5">
                  <c:v>100</c:v>
                </c:pt>
                <c:pt idx="6">
                  <c:v>55.555555555555557</c:v>
                </c:pt>
                <c:pt idx="7">
                  <c:v>89.473684210526315</c:v>
                </c:pt>
                <c:pt idx="8">
                  <c:v>79.166666666666657</c:v>
                </c:pt>
                <c:pt idx="9">
                  <c:v>83.333333333333343</c:v>
                </c:pt>
                <c:pt idx="10">
                  <c:v>68.571428571428569</c:v>
                </c:pt>
                <c:pt idx="11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43DC-AB09-E8F650AD6D5C}"/>
            </c:ext>
          </c:extLst>
        </c:ser>
        <c:ser>
          <c:idx val="1"/>
          <c:order val="1"/>
          <c:tx>
            <c:v>Pelagic dives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2793620-0188-4334-BC4D-3A3BF2C27DA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831-43DC-AB09-E8F650AD6D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8A25E7C-F8C6-41A6-9882-D644C7F2524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831-43DC-AB09-E8F650AD6D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5D39CF-9DCD-4597-B9D5-F6BCF30DB5C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831-43DC-AB09-E8F650AD6D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6C18D56-6D88-4CA6-BD0F-F1EDBAD11E5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831-43DC-AB09-E8F650AD6D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566ED7-CD24-439E-953C-27A40CDE700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831-43DC-AB09-E8F650AD6D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BEA80A-D9AF-4C9C-B192-D2F652D54E7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831-43DC-AB09-E8F650AD6D5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320984A-1D15-4E6C-9881-04BBCACE9C7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831-43DC-AB09-E8F650AD6D5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749523-A6DA-4334-B88A-2E2896F0AB3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831-43DC-AB09-E8F650AD6D5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1C77F57-A64D-4232-87A5-B2FAD1C739C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831-43DC-AB09-E8F650AD6D5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92A4763-7A6A-48F5-8ABD-626643DEC39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831-43DC-AB09-E8F650AD6D5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FA86B96-CFAC-4FD5-93CA-D27AA5202E1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831-43DC-AB09-E8F650AD6D5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274041C-9493-4A82-9F32-B178CB1E193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831-43DC-AB09-E8F650AD6D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'temporal distribution of dives'!$E$2:$E$13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</c:numCache>
            </c:numRef>
          </c:cat>
          <c:val>
            <c:numRef>
              <c:f>'temporal distribution of dives'!$J$2:$J$13</c:f>
              <c:numCache>
                <c:formatCode>0</c:formatCode>
                <c:ptCount val="12"/>
                <c:pt idx="0">
                  <c:v>80</c:v>
                </c:pt>
                <c:pt idx="1">
                  <c:v>61.904761904761905</c:v>
                </c:pt>
                <c:pt idx="2">
                  <c:v>82.5</c:v>
                </c:pt>
                <c:pt idx="3">
                  <c:v>50</c:v>
                </c:pt>
                <c:pt idx="4">
                  <c:v>7.1428571428571423</c:v>
                </c:pt>
                <c:pt idx="5">
                  <c:v>0</c:v>
                </c:pt>
                <c:pt idx="6">
                  <c:v>44.444444444444443</c:v>
                </c:pt>
                <c:pt idx="7">
                  <c:v>10.526315789473683</c:v>
                </c:pt>
                <c:pt idx="8">
                  <c:v>20.833333333333336</c:v>
                </c:pt>
                <c:pt idx="9">
                  <c:v>16.666666666666664</c:v>
                </c:pt>
                <c:pt idx="10">
                  <c:v>31.428571428571427</c:v>
                </c:pt>
                <c:pt idx="11">
                  <c:v>85.714285714285708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'temporal distribution of dives'!$H$2:$H$13</c15:f>
                <c15:dlblRangeCache>
                  <c:ptCount val="12"/>
                  <c:pt idx="0">
                    <c:v>30</c:v>
                  </c:pt>
                  <c:pt idx="1">
                    <c:v>21</c:v>
                  </c:pt>
                  <c:pt idx="2">
                    <c:v>40</c:v>
                  </c:pt>
                  <c:pt idx="3">
                    <c:v>20</c:v>
                  </c:pt>
                  <c:pt idx="4">
                    <c:v>14</c:v>
                  </c:pt>
                  <c:pt idx="5">
                    <c:v>18</c:v>
                  </c:pt>
                  <c:pt idx="6">
                    <c:v>27</c:v>
                  </c:pt>
                  <c:pt idx="7">
                    <c:v>19</c:v>
                  </c:pt>
                  <c:pt idx="8">
                    <c:v>24</c:v>
                  </c:pt>
                  <c:pt idx="9">
                    <c:v>24</c:v>
                  </c:pt>
                  <c:pt idx="10">
                    <c:v>35</c:v>
                  </c:pt>
                  <c:pt idx="11">
                    <c:v>14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E831-43DC-AB09-E8F650AD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2345216"/>
        <c:axId val="272345776"/>
      </c:barChart>
      <c:catAx>
        <c:axId val="27234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Hour of the day</a:t>
                </a:r>
              </a:p>
            </c:rich>
          </c:tx>
          <c:layout>
            <c:manualLayout>
              <c:xMode val="edge"/>
              <c:yMode val="edge"/>
              <c:x val="0.45780085011497457"/>
              <c:y val="0.95239470065945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345776"/>
        <c:crosses val="autoZero"/>
        <c:auto val="1"/>
        <c:lblAlgn val="ctr"/>
        <c:lblOffset val="100"/>
        <c:noMultiLvlLbl val="0"/>
      </c:catAx>
      <c:valAx>
        <c:axId val="27234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Proportion of  dives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234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112798953228198E-2"/>
          <c:y val="2.5697817369983833E-2"/>
          <c:w val="0.42175272338745268"/>
          <c:h val="5.9107599545612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graphs'!$R$1</c:f>
              <c:strCache>
                <c:ptCount val="1"/>
                <c:pt idx="0">
                  <c:v>BPM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graphs'!$P$2:$P$488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9.5948827292109996E-3</c:v>
                </c:pt>
                <c:pt idx="6">
                  <c:v>9.8394614189540111E-3</c:v>
                </c:pt>
                <c:pt idx="7">
                  <c:v>1.6583747927031271E-2</c:v>
                </c:pt>
                <c:pt idx="8">
                  <c:v>1.7590618336886906E-2</c:v>
                </c:pt>
                <c:pt idx="9">
                  <c:v>2.0495303159692498E-2</c:v>
                </c:pt>
                <c:pt idx="10">
                  <c:v>2.123252200932171E-2</c:v>
                </c:pt>
                <c:pt idx="11">
                  <c:v>2.5053304904051117E-2</c:v>
                </c:pt>
                <c:pt idx="12">
                  <c:v>3.0383795309168314E-2</c:v>
                </c:pt>
                <c:pt idx="13">
                  <c:v>3.6247334754797439E-2</c:v>
                </c:pt>
                <c:pt idx="14">
                  <c:v>3.7574722459436431E-2</c:v>
                </c:pt>
                <c:pt idx="15">
                  <c:v>4.3176972281449726E-2</c:v>
                </c:pt>
                <c:pt idx="16">
                  <c:v>4.3574186431329397E-2</c:v>
                </c:pt>
                <c:pt idx="17">
                  <c:v>4.9751243781094523E-2</c:v>
                </c:pt>
                <c:pt idx="18">
                  <c:v>5.8070025619128926E-2</c:v>
                </c:pt>
                <c:pt idx="19">
                  <c:v>5.8102345415778148E-2</c:v>
                </c:pt>
                <c:pt idx="20">
                  <c:v>6.0072501294666084E-2</c:v>
                </c:pt>
                <c:pt idx="21">
                  <c:v>7.5090626618332393E-2</c:v>
                </c:pt>
                <c:pt idx="22">
                  <c:v>7.7220077220077288E-2</c:v>
                </c:pt>
                <c:pt idx="23">
                  <c:v>7.8891257995735459E-2</c:v>
                </c:pt>
                <c:pt idx="24">
                  <c:v>8.0431177446102842E-2</c:v>
                </c:pt>
                <c:pt idx="25">
                  <c:v>8.4543125533731778E-2</c:v>
                </c:pt>
                <c:pt idx="26">
                  <c:v>9.5973524544953059E-2</c:v>
                </c:pt>
                <c:pt idx="27">
                  <c:v>0.1002132196162047</c:v>
                </c:pt>
                <c:pt idx="28">
                  <c:v>0.10201967892283784</c:v>
                </c:pt>
                <c:pt idx="29">
                  <c:v>0.10862354892205621</c:v>
                </c:pt>
                <c:pt idx="30">
                  <c:v>0.11086596800882519</c:v>
                </c:pt>
                <c:pt idx="31">
                  <c:v>0.11955593509820679</c:v>
                </c:pt>
                <c:pt idx="32">
                  <c:v>0.12635939927498716</c:v>
                </c:pt>
                <c:pt idx="33">
                  <c:v>0.12846481876332622</c:v>
                </c:pt>
                <c:pt idx="34">
                  <c:v>0.13623827909542197</c:v>
                </c:pt>
                <c:pt idx="35">
                  <c:v>0.13930605903676851</c:v>
                </c:pt>
                <c:pt idx="36">
                  <c:v>0.14090520922288644</c:v>
                </c:pt>
                <c:pt idx="37">
                  <c:v>0.15091210613598663</c:v>
                </c:pt>
                <c:pt idx="38">
                  <c:v>0.15351812366737735</c:v>
                </c:pt>
                <c:pt idx="39">
                  <c:v>0.16261004660797515</c:v>
                </c:pt>
                <c:pt idx="40">
                  <c:v>0.16822945394373973</c:v>
                </c:pt>
                <c:pt idx="41">
                  <c:v>0.17057569296375255</c:v>
                </c:pt>
                <c:pt idx="42">
                  <c:v>0.18104184457728428</c:v>
                </c:pt>
                <c:pt idx="43">
                  <c:v>0.18332470222682543</c:v>
                </c:pt>
                <c:pt idx="44">
                  <c:v>0.19154228855721397</c:v>
                </c:pt>
                <c:pt idx="45">
                  <c:v>0.19456289978678029</c:v>
                </c:pt>
                <c:pt idx="46">
                  <c:v>0.19989642672190583</c:v>
                </c:pt>
                <c:pt idx="47">
                  <c:v>0.21235521235521249</c:v>
                </c:pt>
                <c:pt idx="48">
                  <c:v>0.2175038839979285</c:v>
                </c:pt>
                <c:pt idx="49">
                  <c:v>0.22388059701492535</c:v>
                </c:pt>
                <c:pt idx="50">
                  <c:v>0.23347547974413643</c:v>
                </c:pt>
                <c:pt idx="51">
                  <c:v>0.23821853961677877</c:v>
                </c:pt>
                <c:pt idx="52">
                  <c:v>0.24338172502134928</c:v>
                </c:pt>
                <c:pt idx="53">
                  <c:v>0.24875896304467729</c:v>
                </c:pt>
                <c:pt idx="54">
                  <c:v>0.26012793176972288</c:v>
                </c:pt>
                <c:pt idx="55">
                  <c:v>0.26307612635939931</c:v>
                </c:pt>
                <c:pt idx="56">
                  <c:v>0.26900085397096501</c:v>
                </c:pt>
                <c:pt idx="57">
                  <c:v>0.27777777777777751</c:v>
                </c:pt>
                <c:pt idx="58">
                  <c:v>0.28482651475919202</c:v>
                </c:pt>
                <c:pt idx="59">
                  <c:v>0.28678038379530907</c:v>
                </c:pt>
                <c:pt idx="60">
                  <c:v>0.31020196789228377</c:v>
                </c:pt>
                <c:pt idx="61">
                  <c:v>0.31596925704526035</c:v>
                </c:pt>
                <c:pt idx="62">
                  <c:v>0.31823027718550101</c:v>
                </c:pt>
                <c:pt idx="63">
                  <c:v>0.31936017650303355</c:v>
                </c:pt>
                <c:pt idx="64">
                  <c:v>0.32314862765406516</c:v>
                </c:pt>
                <c:pt idx="65">
                  <c:v>0.33830845771144263</c:v>
                </c:pt>
                <c:pt idx="66">
                  <c:v>0.34754797441364593</c:v>
                </c:pt>
                <c:pt idx="67">
                  <c:v>0.37338166752977725</c:v>
                </c:pt>
                <c:pt idx="68">
                  <c:v>0.38001707941929963</c:v>
                </c:pt>
                <c:pt idx="69">
                  <c:v>0.38592750533049036</c:v>
                </c:pt>
                <c:pt idx="70">
                  <c:v>0.39492553778268075</c:v>
                </c:pt>
                <c:pt idx="71">
                  <c:v>0.41222164681512163</c:v>
                </c:pt>
                <c:pt idx="72">
                  <c:v>0.42750533049040501</c:v>
                </c:pt>
                <c:pt idx="73">
                  <c:v>0.4722941481097877</c:v>
                </c:pt>
                <c:pt idx="74">
                  <c:v>0.52132196162046918</c:v>
                </c:pt>
                <c:pt idx="75">
                  <c:v>0.52615225271879862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1.048922056384743</c:v>
                </c:pt>
              </c:numCache>
            </c:numRef>
          </c:xVal>
          <c:yVal>
            <c:numRef>
              <c:f>'flipper graphs'!$R$2:$R$488</c:f>
              <c:numCache>
                <c:formatCode>0</c:formatCode>
                <c:ptCount val="487"/>
                <c:pt idx="0">
                  <c:v>22.784810126582222</c:v>
                </c:pt>
                <c:pt idx="1">
                  <c:v>100.00000000000095</c:v>
                </c:pt>
                <c:pt idx="2">
                  <c:v>90.000000000001279</c:v>
                </c:pt>
                <c:pt idx="3">
                  <c:v>94.73684210526217</c:v>
                </c:pt>
                <c:pt idx="4">
                  <c:v>75.00000000000027</c:v>
                </c:pt>
                <c:pt idx="5">
                  <c:v>120</c:v>
                </c:pt>
                <c:pt idx="6">
                  <c:v>81.818181818181714</c:v>
                </c:pt>
                <c:pt idx="7">
                  <c:v>44.99999999999968</c:v>
                </c:pt>
                <c:pt idx="8">
                  <c:v>128.57142857142804</c:v>
                </c:pt>
                <c:pt idx="9">
                  <c:v>89.999999999999361</c:v>
                </c:pt>
                <c:pt idx="10">
                  <c:v>24</c:v>
                </c:pt>
                <c:pt idx="11">
                  <c:v>180.00000000000256</c:v>
                </c:pt>
                <c:pt idx="12">
                  <c:v>163.63636363636024</c:v>
                </c:pt>
                <c:pt idx="13">
                  <c:v>138.46153846154178</c:v>
                </c:pt>
                <c:pt idx="14">
                  <c:v>75.00000000000027</c:v>
                </c:pt>
                <c:pt idx="15">
                  <c:v>64.285714285714022</c:v>
                </c:pt>
                <c:pt idx="16">
                  <c:v>29.508196721311503</c:v>
                </c:pt>
                <c:pt idx="17">
                  <c:v>48.64864864864861</c:v>
                </c:pt>
                <c:pt idx="18">
                  <c:v>58.064516129032363</c:v>
                </c:pt>
                <c:pt idx="19">
                  <c:v>46.153846153846253</c:v>
                </c:pt>
                <c:pt idx="20">
                  <c:v>62.068965517242169</c:v>
                </c:pt>
                <c:pt idx="21">
                  <c:v>34.615384615384599</c:v>
                </c:pt>
                <c:pt idx="22">
                  <c:v>52.941176470588587</c:v>
                </c:pt>
                <c:pt idx="23">
                  <c:v>44.99999999999968</c:v>
                </c:pt>
                <c:pt idx="24">
                  <c:v>52.941176470588587</c:v>
                </c:pt>
                <c:pt idx="25">
                  <c:v>43.902439024389999</c:v>
                </c:pt>
                <c:pt idx="26">
                  <c:v>66.666666666666245</c:v>
                </c:pt>
                <c:pt idx="27">
                  <c:v>33.962264150943412</c:v>
                </c:pt>
                <c:pt idx="28">
                  <c:v>38.297872340425279</c:v>
                </c:pt>
                <c:pt idx="29">
                  <c:v>35.294117647058762</c:v>
                </c:pt>
                <c:pt idx="30">
                  <c:v>39.130434782608745</c:v>
                </c:pt>
                <c:pt idx="31">
                  <c:v>72.000000000000412</c:v>
                </c:pt>
                <c:pt idx="32">
                  <c:v>72.000000000000412</c:v>
                </c:pt>
                <c:pt idx="33">
                  <c:v>38.297872340425627</c:v>
                </c:pt>
                <c:pt idx="34">
                  <c:v>31.03448275862063</c:v>
                </c:pt>
                <c:pt idx="35">
                  <c:v>40</c:v>
                </c:pt>
                <c:pt idx="36">
                  <c:v>38.297872340425627</c:v>
                </c:pt>
                <c:pt idx="37">
                  <c:v>36.734693877550875</c:v>
                </c:pt>
                <c:pt idx="38">
                  <c:v>56.250000000000199</c:v>
                </c:pt>
                <c:pt idx="39">
                  <c:v>45.000000000000163</c:v>
                </c:pt>
                <c:pt idx="40">
                  <c:v>22.499999999999961</c:v>
                </c:pt>
                <c:pt idx="41">
                  <c:v>40</c:v>
                </c:pt>
                <c:pt idx="42">
                  <c:v>24.657534246575302</c:v>
                </c:pt>
                <c:pt idx="43">
                  <c:v>56.249999999999453</c:v>
                </c:pt>
                <c:pt idx="44">
                  <c:v>46.153846153846253</c:v>
                </c:pt>
                <c:pt idx="45">
                  <c:v>24.657534246575302</c:v>
                </c:pt>
                <c:pt idx="46">
                  <c:v>52.941176470588587</c:v>
                </c:pt>
                <c:pt idx="47">
                  <c:v>27.272727272727412</c:v>
                </c:pt>
                <c:pt idx="48">
                  <c:v>45.000000000000163</c:v>
                </c:pt>
                <c:pt idx="49">
                  <c:v>27.692307692307814</c:v>
                </c:pt>
                <c:pt idx="50">
                  <c:v>35.999999999999901</c:v>
                </c:pt>
                <c:pt idx="51">
                  <c:v>37.499999999999801</c:v>
                </c:pt>
                <c:pt idx="52">
                  <c:v>60</c:v>
                </c:pt>
                <c:pt idx="53">
                  <c:v>14.062500000000004</c:v>
                </c:pt>
                <c:pt idx="54">
                  <c:v>36.000000000000206</c:v>
                </c:pt>
                <c:pt idx="55">
                  <c:v>42.857142857143117</c:v>
                </c:pt>
                <c:pt idx="56">
                  <c:v>32.727272727272812</c:v>
                </c:pt>
                <c:pt idx="57">
                  <c:v>24.657534246575302</c:v>
                </c:pt>
                <c:pt idx="58">
                  <c:v>36.734693877550875</c:v>
                </c:pt>
                <c:pt idx="59">
                  <c:v>30.508474576271158</c:v>
                </c:pt>
                <c:pt idx="60">
                  <c:v>72.000000000000412</c:v>
                </c:pt>
                <c:pt idx="61">
                  <c:v>24</c:v>
                </c:pt>
                <c:pt idx="62">
                  <c:v>32.727272727272812</c:v>
                </c:pt>
                <c:pt idx="63">
                  <c:v>13.138686131386832</c:v>
                </c:pt>
                <c:pt idx="64">
                  <c:v>18.55670103092783</c:v>
                </c:pt>
                <c:pt idx="65">
                  <c:v>2.1003500583430563</c:v>
                </c:pt>
                <c:pt idx="66">
                  <c:v>24.99999999999994</c:v>
                </c:pt>
                <c:pt idx="67">
                  <c:v>24</c:v>
                </c:pt>
                <c:pt idx="68">
                  <c:v>2.4793388429752063</c:v>
                </c:pt>
                <c:pt idx="69">
                  <c:v>23.076923076923126</c:v>
                </c:pt>
                <c:pt idx="70">
                  <c:v>1.6408386508659984</c:v>
                </c:pt>
                <c:pt idx="71">
                  <c:v>15.517241379310315</c:v>
                </c:pt>
                <c:pt idx="72">
                  <c:v>10.227272727272714</c:v>
                </c:pt>
                <c:pt idx="73">
                  <c:v>17.307692307692299</c:v>
                </c:pt>
                <c:pt idx="74">
                  <c:v>2.0044543429844106</c:v>
                </c:pt>
                <c:pt idx="75">
                  <c:v>1.9672131147540983</c:v>
                </c:pt>
                <c:pt idx="78">
                  <c:v>-0.45836516424751717</c:v>
                </c:pt>
                <c:pt idx="79">
                  <c:v>-0.41227668346312413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60-49F2-838B-86BD15FAA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14720"/>
        <c:axId val="298712424"/>
      </c:scatterChart>
      <c:valAx>
        <c:axId val="298714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712424"/>
        <c:crosses val="autoZero"/>
        <c:crossBetween val="midCat"/>
      </c:valAx>
      <c:valAx>
        <c:axId val="298712424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714720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Duration of Breathing Interval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'surface breathing'!$J$3:$J$195</c:f>
              <c:numCache>
                <c:formatCode>0.0</c:formatCode>
                <c:ptCount val="193"/>
                <c:pt idx="0">
                  <c:v>0</c:v>
                </c:pt>
                <c:pt idx="1">
                  <c:v>9.2307692307692317</c:v>
                </c:pt>
                <c:pt idx="2">
                  <c:v>19.340659340659339</c:v>
                </c:pt>
                <c:pt idx="3">
                  <c:v>30.329670329670332</c:v>
                </c:pt>
                <c:pt idx="4">
                  <c:v>42.637362637362642</c:v>
                </c:pt>
                <c:pt idx="5">
                  <c:v>50.549450549450547</c:v>
                </c:pt>
                <c:pt idx="6">
                  <c:v>61.758241758241759</c:v>
                </c:pt>
                <c:pt idx="7">
                  <c:v>72.527472527472526</c:v>
                </c:pt>
                <c:pt idx="8">
                  <c:v>84.835164835164832</c:v>
                </c:pt>
                <c:pt idx="9">
                  <c:v>96.703296703296701</c:v>
                </c:pt>
                <c:pt idx="10">
                  <c:v>0</c:v>
                </c:pt>
                <c:pt idx="11">
                  <c:v>3.3315421816227819</c:v>
                </c:pt>
                <c:pt idx="12">
                  <c:v>8.7587318645889312</c:v>
                </c:pt>
                <c:pt idx="13">
                  <c:v>13.057495969908651</c:v>
                </c:pt>
                <c:pt idx="14">
                  <c:v>19.183234819989249</c:v>
                </c:pt>
                <c:pt idx="15">
                  <c:v>23.804406233207953</c:v>
                </c:pt>
                <c:pt idx="16">
                  <c:v>29.554003224073078</c:v>
                </c:pt>
                <c:pt idx="17">
                  <c:v>34.01397098334229</c:v>
                </c:pt>
                <c:pt idx="18">
                  <c:v>44.062332079527131</c:v>
                </c:pt>
                <c:pt idx="19">
                  <c:v>58.516926383664703</c:v>
                </c:pt>
                <c:pt idx="20">
                  <c:v>70.123589468027944</c:v>
                </c:pt>
                <c:pt idx="21">
                  <c:v>79.258463191832348</c:v>
                </c:pt>
                <c:pt idx="22">
                  <c:v>88.285867813003762</c:v>
                </c:pt>
                <c:pt idx="23">
                  <c:v>91.241268135411076</c:v>
                </c:pt>
                <c:pt idx="24">
                  <c:v>95.217624932831811</c:v>
                </c:pt>
                <c:pt idx="25">
                  <c:v>99.03277807630306</c:v>
                </c:pt>
                <c:pt idx="26">
                  <c:v>0</c:v>
                </c:pt>
                <c:pt idx="27">
                  <c:v>9.1068301225919477</c:v>
                </c:pt>
                <c:pt idx="28">
                  <c:v>21.716287215411555</c:v>
                </c:pt>
                <c:pt idx="29">
                  <c:v>35.726795096322242</c:v>
                </c:pt>
                <c:pt idx="30">
                  <c:v>48.161120840630481</c:v>
                </c:pt>
                <c:pt idx="31">
                  <c:v>61.996497373029769</c:v>
                </c:pt>
                <c:pt idx="32">
                  <c:v>70.928196147110327</c:v>
                </c:pt>
                <c:pt idx="33">
                  <c:v>88.96672504378283</c:v>
                </c:pt>
                <c:pt idx="34">
                  <c:v>96.147110332749563</c:v>
                </c:pt>
                <c:pt idx="35">
                  <c:v>0</c:v>
                </c:pt>
                <c:pt idx="36">
                  <c:v>5.0182481751824826</c:v>
                </c:pt>
                <c:pt idx="37">
                  <c:v>8.9416058394160558</c:v>
                </c:pt>
                <c:pt idx="38">
                  <c:v>13.686131386861311</c:v>
                </c:pt>
                <c:pt idx="39">
                  <c:v>18.613138686131393</c:v>
                </c:pt>
                <c:pt idx="40">
                  <c:v>27.554744525547449</c:v>
                </c:pt>
                <c:pt idx="41">
                  <c:v>34.397810218978094</c:v>
                </c:pt>
                <c:pt idx="42">
                  <c:v>43.248175182481752</c:v>
                </c:pt>
                <c:pt idx="43">
                  <c:v>49.087591240875916</c:v>
                </c:pt>
                <c:pt idx="44">
                  <c:v>55.565693430656935</c:v>
                </c:pt>
                <c:pt idx="45">
                  <c:v>60.675182481751833</c:v>
                </c:pt>
                <c:pt idx="46">
                  <c:v>69.708029197080293</c:v>
                </c:pt>
                <c:pt idx="47">
                  <c:v>74.726277372262771</c:v>
                </c:pt>
                <c:pt idx="48">
                  <c:v>84.489051094890513</c:v>
                </c:pt>
                <c:pt idx="49">
                  <c:v>92.06204379562044</c:v>
                </c:pt>
                <c:pt idx="50">
                  <c:v>97.354014598540147</c:v>
                </c:pt>
                <c:pt idx="51">
                  <c:v>0</c:v>
                </c:pt>
                <c:pt idx="52">
                  <c:v>1.9935344827586188</c:v>
                </c:pt>
                <c:pt idx="53">
                  <c:v>6.25</c:v>
                </c:pt>
                <c:pt idx="54">
                  <c:v>9.0517241379310391</c:v>
                </c:pt>
                <c:pt idx="55">
                  <c:v>14.331896551724132</c:v>
                </c:pt>
                <c:pt idx="56">
                  <c:v>18.642241379310342</c:v>
                </c:pt>
                <c:pt idx="57">
                  <c:v>22.467672413793103</c:v>
                </c:pt>
                <c:pt idx="58">
                  <c:v>25.431034482758619</c:v>
                </c:pt>
                <c:pt idx="59">
                  <c:v>29.471982758620683</c:v>
                </c:pt>
                <c:pt idx="60">
                  <c:v>35.075431034482762</c:v>
                </c:pt>
                <c:pt idx="61">
                  <c:v>42.295258620689658</c:v>
                </c:pt>
                <c:pt idx="62">
                  <c:v>48.491379310344826</c:v>
                </c:pt>
                <c:pt idx="63">
                  <c:v>53.125</c:v>
                </c:pt>
                <c:pt idx="64">
                  <c:v>57.866379310344826</c:v>
                </c:pt>
                <c:pt idx="65">
                  <c:v>62.553879310344826</c:v>
                </c:pt>
                <c:pt idx="66">
                  <c:v>72.521551724137936</c:v>
                </c:pt>
                <c:pt idx="67">
                  <c:v>87.068965517241381</c:v>
                </c:pt>
                <c:pt idx="68">
                  <c:v>92.241379310344826</c:v>
                </c:pt>
                <c:pt idx="69">
                  <c:v>98.814655172413794</c:v>
                </c:pt>
                <c:pt idx="70">
                  <c:v>0</c:v>
                </c:pt>
                <c:pt idx="71">
                  <c:v>3.384094754653133</c:v>
                </c:pt>
                <c:pt idx="72">
                  <c:v>7.275803722504226</c:v>
                </c:pt>
                <c:pt idx="73">
                  <c:v>10.659898477157359</c:v>
                </c:pt>
                <c:pt idx="74">
                  <c:v>14.720812182741117</c:v>
                </c:pt>
                <c:pt idx="75">
                  <c:v>20.050761421319795</c:v>
                </c:pt>
                <c:pt idx="76">
                  <c:v>24.196277495769881</c:v>
                </c:pt>
                <c:pt idx="77">
                  <c:v>33.333333333333336</c:v>
                </c:pt>
                <c:pt idx="78">
                  <c:v>37.901861252115054</c:v>
                </c:pt>
                <c:pt idx="79">
                  <c:v>42.893401015228427</c:v>
                </c:pt>
                <c:pt idx="80">
                  <c:v>45.17766497461929</c:v>
                </c:pt>
                <c:pt idx="81">
                  <c:v>46.192893401015233</c:v>
                </c:pt>
                <c:pt idx="82">
                  <c:v>53.55329949238579</c:v>
                </c:pt>
                <c:pt idx="83">
                  <c:v>58.79864636209814</c:v>
                </c:pt>
                <c:pt idx="84">
                  <c:v>62.182741116751259</c:v>
                </c:pt>
                <c:pt idx="85">
                  <c:v>68.189509306260575</c:v>
                </c:pt>
                <c:pt idx="86">
                  <c:v>72.504230118443317</c:v>
                </c:pt>
                <c:pt idx="87">
                  <c:v>77.918781725888337</c:v>
                </c:pt>
                <c:pt idx="88">
                  <c:v>82.656514382402719</c:v>
                </c:pt>
                <c:pt idx="89">
                  <c:v>89.255499153976317</c:v>
                </c:pt>
                <c:pt idx="90">
                  <c:v>94.077834179357026</c:v>
                </c:pt>
                <c:pt idx="91">
                  <c:v>97.71573604060913</c:v>
                </c:pt>
                <c:pt idx="92">
                  <c:v>0</c:v>
                </c:pt>
                <c:pt idx="93">
                  <c:v>4.9220672682526612</c:v>
                </c:pt>
                <c:pt idx="94">
                  <c:v>9.1878589007383109</c:v>
                </c:pt>
                <c:pt idx="95">
                  <c:v>12.715340442986056</c:v>
                </c:pt>
                <c:pt idx="96">
                  <c:v>16.488925348646433</c:v>
                </c:pt>
                <c:pt idx="97">
                  <c:v>20.426579163248558</c:v>
                </c:pt>
                <c:pt idx="98">
                  <c:v>26.579163248564399</c:v>
                </c:pt>
                <c:pt idx="99">
                  <c:v>31.7473338802297</c:v>
                </c:pt>
                <c:pt idx="100">
                  <c:v>36.587366694011479</c:v>
                </c:pt>
                <c:pt idx="101">
                  <c:v>44.216570959803114</c:v>
                </c:pt>
                <c:pt idx="102">
                  <c:v>50.533223954060702</c:v>
                </c:pt>
                <c:pt idx="103">
                  <c:v>57.424118129614435</c:v>
                </c:pt>
                <c:pt idx="104">
                  <c:v>70.467596390484005</c:v>
                </c:pt>
                <c:pt idx="105">
                  <c:v>73.748974569319117</c:v>
                </c:pt>
                <c:pt idx="106">
                  <c:v>78.178835110746519</c:v>
                </c:pt>
                <c:pt idx="107">
                  <c:v>82.854799015586551</c:v>
                </c:pt>
                <c:pt idx="108">
                  <c:v>89.335520918785889</c:v>
                </c:pt>
                <c:pt idx="109">
                  <c:v>94.50369155045118</c:v>
                </c:pt>
                <c:pt idx="110">
                  <c:v>97.94913863822805</c:v>
                </c:pt>
                <c:pt idx="111">
                  <c:v>0</c:v>
                </c:pt>
                <c:pt idx="112">
                  <c:v>2.960526315789469</c:v>
                </c:pt>
                <c:pt idx="113">
                  <c:v>6.4967105263157858</c:v>
                </c:pt>
                <c:pt idx="114">
                  <c:v>10.773026315789469</c:v>
                </c:pt>
                <c:pt idx="115">
                  <c:v>15.542763157894735</c:v>
                </c:pt>
                <c:pt idx="116">
                  <c:v>19.819078947368418</c:v>
                </c:pt>
                <c:pt idx="117">
                  <c:v>22.203947368421051</c:v>
                </c:pt>
                <c:pt idx="118">
                  <c:v>26.069078947368418</c:v>
                </c:pt>
                <c:pt idx="119">
                  <c:v>30.016447368421051</c:v>
                </c:pt>
                <c:pt idx="120">
                  <c:v>35.279605263157897</c:v>
                </c:pt>
                <c:pt idx="121">
                  <c:v>40.460526315789465</c:v>
                </c:pt>
                <c:pt idx="122">
                  <c:v>43.667763157894733</c:v>
                </c:pt>
                <c:pt idx="123">
                  <c:v>48.190789473684212</c:v>
                </c:pt>
                <c:pt idx="124">
                  <c:v>53.125</c:v>
                </c:pt>
                <c:pt idx="125">
                  <c:v>57.8125</c:v>
                </c:pt>
                <c:pt idx="126">
                  <c:v>62.911184210526315</c:v>
                </c:pt>
                <c:pt idx="127">
                  <c:v>68.092105263157904</c:v>
                </c:pt>
                <c:pt idx="128">
                  <c:v>73.684210526315795</c:v>
                </c:pt>
                <c:pt idx="129">
                  <c:v>78.536184210526315</c:v>
                </c:pt>
                <c:pt idx="130">
                  <c:v>83.63486842105263</c:v>
                </c:pt>
                <c:pt idx="131">
                  <c:v>88.651315789473685</c:v>
                </c:pt>
                <c:pt idx="132">
                  <c:v>93.092105263157904</c:v>
                </c:pt>
                <c:pt idx="133">
                  <c:v>97.61513157894737</c:v>
                </c:pt>
                <c:pt idx="134">
                  <c:v>0</c:v>
                </c:pt>
                <c:pt idx="135">
                  <c:v>4.1067761806981569</c:v>
                </c:pt>
                <c:pt idx="136">
                  <c:v>6.262833675564683</c:v>
                </c:pt>
                <c:pt idx="137">
                  <c:v>10.266940451745377</c:v>
                </c:pt>
                <c:pt idx="138">
                  <c:v>16.940451745379882</c:v>
                </c:pt>
                <c:pt idx="139">
                  <c:v>23.613963039014372</c:v>
                </c:pt>
                <c:pt idx="140">
                  <c:v>28.02874743326489</c:v>
                </c:pt>
                <c:pt idx="141">
                  <c:v>33.572895277207394</c:v>
                </c:pt>
                <c:pt idx="142">
                  <c:v>39.425051334702253</c:v>
                </c:pt>
                <c:pt idx="143">
                  <c:v>45.482546201232033</c:v>
                </c:pt>
                <c:pt idx="144">
                  <c:v>52.361396303901444</c:v>
                </c:pt>
                <c:pt idx="145">
                  <c:v>59.137577002053391</c:v>
                </c:pt>
                <c:pt idx="146">
                  <c:v>64.373716632443532</c:v>
                </c:pt>
                <c:pt idx="147">
                  <c:v>71.868583162217661</c:v>
                </c:pt>
                <c:pt idx="148">
                  <c:v>77.618069815195085</c:v>
                </c:pt>
                <c:pt idx="149">
                  <c:v>85.215605749486656</c:v>
                </c:pt>
                <c:pt idx="150">
                  <c:v>89.73305954825463</c:v>
                </c:pt>
                <c:pt idx="151">
                  <c:v>96.406570841889121</c:v>
                </c:pt>
                <c:pt idx="152">
                  <c:v>0</c:v>
                </c:pt>
                <c:pt idx="153">
                  <c:v>3.7171350861287422</c:v>
                </c:pt>
                <c:pt idx="154">
                  <c:v>6.9809610154125128</c:v>
                </c:pt>
                <c:pt idx="155">
                  <c:v>10.063463281958295</c:v>
                </c:pt>
                <c:pt idx="156">
                  <c:v>16.047144152311876</c:v>
                </c:pt>
                <c:pt idx="157">
                  <c:v>19.764279238440619</c:v>
                </c:pt>
                <c:pt idx="158">
                  <c:v>27.470534904805078</c:v>
                </c:pt>
                <c:pt idx="159">
                  <c:v>33.816863100634635</c:v>
                </c:pt>
                <c:pt idx="160">
                  <c:v>38.531278331822307</c:v>
                </c:pt>
                <c:pt idx="161">
                  <c:v>44.877606527651857</c:v>
                </c:pt>
                <c:pt idx="162">
                  <c:v>50.861287398005437</c:v>
                </c:pt>
                <c:pt idx="163">
                  <c:v>57.388939256572982</c:v>
                </c:pt>
                <c:pt idx="164">
                  <c:v>62.012692656391664</c:v>
                </c:pt>
                <c:pt idx="165">
                  <c:v>65.91115140525838</c:v>
                </c:pt>
                <c:pt idx="166">
                  <c:v>71.260199456029014</c:v>
                </c:pt>
                <c:pt idx="167">
                  <c:v>76.609247506799633</c:v>
                </c:pt>
                <c:pt idx="168">
                  <c:v>82.592928377153214</c:v>
                </c:pt>
                <c:pt idx="169">
                  <c:v>85.675430643699002</c:v>
                </c:pt>
                <c:pt idx="170">
                  <c:v>90.299184043517684</c:v>
                </c:pt>
                <c:pt idx="171">
                  <c:v>95.285584768812328</c:v>
                </c:pt>
                <c:pt idx="172">
                  <c:v>0</c:v>
                </c:pt>
                <c:pt idx="173">
                  <c:v>3.0158730158730163</c:v>
                </c:pt>
                <c:pt idx="174">
                  <c:v>6.0317460317460325</c:v>
                </c:pt>
                <c:pt idx="175">
                  <c:v>12.063492063492065</c:v>
                </c:pt>
                <c:pt idx="176">
                  <c:v>15.15873015873016</c:v>
                </c:pt>
                <c:pt idx="177">
                  <c:v>18.968253968253968</c:v>
                </c:pt>
                <c:pt idx="178">
                  <c:v>23.17460317460317</c:v>
                </c:pt>
                <c:pt idx="179">
                  <c:v>28.253968253968253</c:v>
                </c:pt>
                <c:pt idx="180">
                  <c:v>31.825396825396822</c:v>
                </c:pt>
                <c:pt idx="181">
                  <c:v>40.238095238095241</c:v>
                </c:pt>
                <c:pt idx="182">
                  <c:v>44.999999999999993</c:v>
                </c:pt>
                <c:pt idx="183">
                  <c:v>49.523809523809526</c:v>
                </c:pt>
                <c:pt idx="184">
                  <c:v>53.888888888888886</c:v>
                </c:pt>
                <c:pt idx="185">
                  <c:v>58.80952380952381</c:v>
                </c:pt>
                <c:pt idx="186">
                  <c:v>62.698412698412696</c:v>
                </c:pt>
                <c:pt idx="187">
                  <c:v>68.015873015873012</c:v>
                </c:pt>
                <c:pt idx="188">
                  <c:v>79.126984126984127</c:v>
                </c:pt>
                <c:pt idx="189">
                  <c:v>82.936507936507937</c:v>
                </c:pt>
                <c:pt idx="190">
                  <c:v>87.936507936507937</c:v>
                </c:pt>
                <c:pt idx="191">
                  <c:v>93.968253968253961</c:v>
                </c:pt>
                <c:pt idx="192">
                  <c:v>97.61904761904762</c:v>
                </c:pt>
              </c:numCache>
            </c:numRef>
          </c:xVal>
          <c:yVal>
            <c:numRef>
              <c:f>'surface breathing'!$E$3:$E$195</c:f>
              <c:numCache>
                <c:formatCode>0.0</c:formatCode>
                <c:ptCount val="193"/>
                <c:pt idx="0">
                  <c:v>0.56666666666666665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0.56666666666666665</c:v>
                </c:pt>
                <c:pt idx="4">
                  <c:v>0.5</c:v>
                </c:pt>
                <c:pt idx="5">
                  <c:v>0.56666666666666665</c:v>
                </c:pt>
                <c:pt idx="6">
                  <c:v>0.53333333333333333</c:v>
                </c:pt>
                <c:pt idx="7">
                  <c:v>0.66666666666666663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0.56666666666666665</c:v>
                </c:pt>
                <c:pt idx="13">
                  <c:v>0.66666666666666663</c:v>
                </c:pt>
                <c:pt idx="14">
                  <c:v>0.7</c:v>
                </c:pt>
                <c:pt idx="15">
                  <c:v>0.66666666666666663</c:v>
                </c:pt>
                <c:pt idx="16">
                  <c:v>0.6333333333333333</c:v>
                </c:pt>
                <c:pt idx="17">
                  <c:v>0.66666666666666663</c:v>
                </c:pt>
                <c:pt idx="18">
                  <c:v>0.76666666666666672</c:v>
                </c:pt>
                <c:pt idx="19">
                  <c:v>0.8</c:v>
                </c:pt>
                <c:pt idx="20">
                  <c:v>0.13333333333333333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0.6333333333333333</c:v>
                </c:pt>
                <c:pt idx="24">
                  <c:v>0.8666666666666667</c:v>
                </c:pt>
                <c:pt idx="25">
                  <c:v>0.6</c:v>
                </c:pt>
                <c:pt idx="26">
                  <c:v>0.76666666666666672</c:v>
                </c:pt>
                <c:pt idx="27">
                  <c:v>0.6</c:v>
                </c:pt>
                <c:pt idx="28">
                  <c:v>0.76666666666666672</c:v>
                </c:pt>
                <c:pt idx="29">
                  <c:v>0.6</c:v>
                </c:pt>
                <c:pt idx="30">
                  <c:v>0.6</c:v>
                </c:pt>
                <c:pt idx="31">
                  <c:v>0.53333333333333333</c:v>
                </c:pt>
                <c:pt idx="32">
                  <c:v>0.9</c:v>
                </c:pt>
                <c:pt idx="33">
                  <c:v>0.73333333333333328</c:v>
                </c:pt>
                <c:pt idx="34">
                  <c:v>0.73333333333333328</c:v>
                </c:pt>
                <c:pt idx="35">
                  <c:v>0.73333333333333328</c:v>
                </c:pt>
                <c:pt idx="36">
                  <c:v>0.76666666666666672</c:v>
                </c:pt>
                <c:pt idx="37">
                  <c:v>0.6333333333333333</c:v>
                </c:pt>
                <c:pt idx="38">
                  <c:v>0.7</c:v>
                </c:pt>
                <c:pt idx="39">
                  <c:v>0.7</c:v>
                </c:pt>
                <c:pt idx="40">
                  <c:v>0.73333333333333328</c:v>
                </c:pt>
                <c:pt idx="41">
                  <c:v>0.9</c:v>
                </c:pt>
                <c:pt idx="42">
                  <c:v>0.76666666666666672</c:v>
                </c:pt>
                <c:pt idx="43">
                  <c:v>0.6333333333333333</c:v>
                </c:pt>
                <c:pt idx="44">
                  <c:v>0.8666666666666667</c:v>
                </c:pt>
                <c:pt idx="45">
                  <c:v>0.93333333333333335</c:v>
                </c:pt>
                <c:pt idx="46">
                  <c:v>0.9</c:v>
                </c:pt>
                <c:pt idx="47">
                  <c:v>1.1333333333333333</c:v>
                </c:pt>
                <c:pt idx="48">
                  <c:v>0.8</c:v>
                </c:pt>
                <c:pt idx="49">
                  <c:v>0.9</c:v>
                </c:pt>
                <c:pt idx="50">
                  <c:v>0.96666666666666667</c:v>
                </c:pt>
                <c:pt idx="51">
                  <c:v>0.66666666666666663</c:v>
                </c:pt>
                <c:pt idx="52">
                  <c:v>0.66666666666666663</c:v>
                </c:pt>
                <c:pt idx="53">
                  <c:v>0.46666666666666667</c:v>
                </c:pt>
                <c:pt idx="54">
                  <c:v>0.53333333333333333</c:v>
                </c:pt>
                <c:pt idx="55">
                  <c:v>0.46666666666666667</c:v>
                </c:pt>
                <c:pt idx="56">
                  <c:v>0.53333333333333333</c:v>
                </c:pt>
                <c:pt idx="57">
                  <c:v>0.66666666666666663</c:v>
                </c:pt>
                <c:pt idx="58">
                  <c:v>0.73333333333333328</c:v>
                </c:pt>
                <c:pt idx="59">
                  <c:v>0.73333333333333328</c:v>
                </c:pt>
                <c:pt idx="60">
                  <c:v>0.66666666666666663</c:v>
                </c:pt>
                <c:pt idx="61">
                  <c:v>0.73333333333333328</c:v>
                </c:pt>
                <c:pt idx="62">
                  <c:v>0.6333333333333333</c:v>
                </c:pt>
                <c:pt idx="63">
                  <c:v>0.6</c:v>
                </c:pt>
                <c:pt idx="64">
                  <c:v>0.83333333333333337</c:v>
                </c:pt>
                <c:pt idx="65">
                  <c:v>0.43333333333333335</c:v>
                </c:pt>
                <c:pt idx="66">
                  <c:v>1.0333333333333334</c:v>
                </c:pt>
                <c:pt idx="67">
                  <c:v>0.76666666666666672</c:v>
                </c:pt>
                <c:pt idx="68">
                  <c:v>0.76666666666666672</c:v>
                </c:pt>
                <c:pt idx="69">
                  <c:v>0.73333333333333328</c:v>
                </c:pt>
                <c:pt idx="70">
                  <c:v>0.66666666666666663</c:v>
                </c:pt>
                <c:pt idx="71">
                  <c:v>0.66666666666666663</c:v>
                </c:pt>
                <c:pt idx="72">
                  <c:v>0.6333333333333333</c:v>
                </c:pt>
                <c:pt idx="73">
                  <c:v>0.76666666666666672</c:v>
                </c:pt>
                <c:pt idx="74">
                  <c:v>0.83333333333333337</c:v>
                </c:pt>
                <c:pt idx="75">
                  <c:v>0.7</c:v>
                </c:pt>
                <c:pt idx="76">
                  <c:v>0.96666666666666667</c:v>
                </c:pt>
                <c:pt idx="77">
                  <c:v>0.76666666666666672</c:v>
                </c:pt>
                <c:pt idx="78">
                  <c:v>0.66666666666666663</c:v>
                </c:pt>
                <c:pt idx="79">
                  <c:v>0.26666666666666666</c:v>
                </c:pt>
                <c:pt idx="80">
                  <c:v>0.23333333333333334</c:v>
                </c:pt>
                <c:pt idx="81">
                  <c:v>1.0333333333333334</c:v>
                </c:pt>
                <c:pt idx="82">
                  <c:v>0.93333333333333335</c:v>
                </c:pt>
                <c:pt idx="83">
                  <c:v>0.46666666666666667</c:v>
                </c:pt>
                <c:pt idx="84">
                  <c:v>1.1666666666666667</c:v>
                </c:pt>
                <c:pt idx="85">
                  <c:v>0.5</c:v>
                </c:pt>
                <c:pt idx="86">
                  <c:v>0.9</c:v>
                </c:pt>
                <c:pt idx="87">
                  <c:v>0.9</c:v>
                </c:pt>
                <c:pt idx="88">
                  <c:v>1.2</c:v>
                </c:pt>
                <c:pt idx="89">
                  <c:v>0.96666666666666667</c:v>
                </c:pt>
                <c:pt idx="90">
                  <c:v>0.96666666666666667</c:v>
                </c:pt>
                <c:pt idx="91">
                  <c:v>0.9</c:v>
                </c:pt>
                <c:pt idx="92">
                  <c:v>0.6333333333333333</c:v>
                </c:pt>
                <c:pt idx="93">
                  <c:v>0.73333333333333328</c:v>
                </c:pt>
                <c:pt idx="94">
                  <c:v>0.73333333333333328</c:v>
                </c:pt>
                <c:pt idx="95">
                  <c:v>0.8</c:v>
                </c:pt>
                <c:pt idx="96">
                  <c:v>0.6333333333333333</c:v>
                </c:pt>
                <c:pt idx="97">
                  <c:v>0.66666666666666663</c:v>
                </c:pt>
                <c:pt idx="98">
                  <c:v>0.6333333333333333</c:v>
                </c:pt>
                <c:pt idx="99">
                  <c:v>0.66666666666666663</c:v>
                </c:pt>
                <c:pt idx="100">
                  <c:v>0.8666666666666667</c:v>
                </c:pt>
                <c:pt idx="101">
                  <c:v>0.9</c:v>
                </c:pt>
                <c:pt idx="102">
                  <c:v>1</c:v>
                </c:pt>
                <c:pt idx="103">
                  <c:v>1.5</c:v>
                </c:pt>
                <c:pt idx="104">
                  <c:v>0.56666666666666665</c:v>
                </c:pt>
                <c:pt idx="105">
                  <c:v>1.1000000000000001</c:v>
                </c:pt>
                <c:pt idx="106">
                  <c:v>1.3666666666666667</c:v>
                </c:pt>
                <c:pt idx="107">
                  <c:v>1.3</c:v>
                </c:pt>
                <c:pt idx="108">
                  <c:v>0.8666666666666667</c:v>
                </c:pt>
                <c:pt idx="109">
                  <c:v>0.96666666666666667</c:v>
                </c:pt>
                <c:pt idx="110">
                  <c:v>0.83333333333333337</c:v>
                </c:pt>
                <c:pt idx="111">
                  <c:v>0.6333333333333333</c:v>
                </c:pt>
                <c:pt idx="112" formatCode="General">
                  <c:v>0.8</c:v>
                </c:pt>
                <c:pt idx="113">
                  <c:v>0.6333333333333333</c:v>
                </c:pt>
                <c:pt idx="114">
                  <c:v>0.7</c:v>
                </c:pt>
                <c:pt idx="115">
                  <c:v>0.8</c:v>
                </c:pt>
                <c:pt idx="116">
                  <c:v>0.36666666666666664</c:v>
                </c:pt>
                <c:pt idx="117">
                  <c:v>0.66666666666666663</c:v>
                </c:pt>
                <c:pt idx="118">
                  <c:v>0.8</c:v>
                </c:pt>
                <c:pt idx="119">
                  <c:v>0.76666666666666672</c:v>
                </c:pt>
                <c:pt idx="120">
                  <c:v>0.9</c:v>
                </c:pt>
                <c:pt idx="121">
                  <c:v>0.6333333333333333</c:v>
                </c:pt>
                <c:pt idx="122">
                  <c:v>0.8</c:v>
                </c:pt>
                <c:pt idx="123">
                  <c:v>0.83333333333333337</c:v>
                </c:pt>
                <c:pt idx="124">
                  <c:v>0.83333333333333337</c:v>
                </c:pt>
                <c:pt idx="125">
                  <c:v>0.9</c:v>
                </c:pt>
                <c:pt idx="126">
                  <c:v>0.7</c:v>
                </c:pt>
                <c:pt idx="127">
                  <c:v>0.8666666666666667</c:v>
                </c:pt>
                <c:pt idx="128">
                  <c:v>0.83333333333333337</c:v>
                </c:pt>
                <c:pt idx="129">
                  <c:v>1</c:v>
                </c:pt>
                <c:pt idx="130">
                  <c:v>1</c:v>
                </c:pt>
                <c:pt idx="131">
                  <c:v>0.96666666666666667</c:v>
                </c:pt>
                <c:pt idx="132">
                  <c:v>1.0333333333333334</c:v>
                </c:pt>
                <c:pt idx="133">
                  <c:v>0.96666666666666667</c:v>
                </c:pt>
                <c:pt idx="134">
                  <c:v>0.76666666666666672</c:v>
                </c:pt>
                <c:pt idx="135">
                  <c:v>0.1</c:v>
                </c:pt>
                <c:pt idx="136">
                  <c:v>0.6</c:v>
                </c:pt>
                <c:pt idx="137">
                  <c:v>0.6333333333333333</c:v>
                </c:pt>
                <c:pt idx="138">
                  <c:v>0.7</c:v>
                </c:pt>
                <c:pt idx="139">
                  <c:v>0.66666666666666663</c:v>
                </c:pt>
                <c:pt idx="140">
                  <c:v>0.76666666666666672</c:v>
                </c:pt>
                <c:pt idx="141">
                  <c:v>0.6</c:v>
                </c:pt>
                <c:pt idx="142">
                  <c:v>0.83333333333333337</c:v>
                </c:pt>
                <c:pt idx="143">
                  <c:v>0.83333333333333337</c:v>
                </c:pt>
                <c:pt idx="144">
                  <c:v>0.9</c:v>
                </c:pt>
                <c:pt idx="145">
                  <c:v>0.76666666666666672</c:v>
                </c:pt>
                <c:pt idx="146">
                  <c:v>1</c:v>
                </c:pt>
                <c:pt idx="147">
                  <c:v>0.8666666666666667</c:v>
                </c:pt>
                <c:pt idx="148">
                  <c:v>1</c:v>
                </c:pt>
                <c:pt idx="149">
                  <c:v>0.96666666666666667</c:v>
                </c:pt>
                <c:pt idx="150">
                  <c:v>0.96666666666666667</c:v>
                </c:pt>
                <c:pt idx="151">
                  <c:v>1.1666666666666667</c:v>
                </c:pt>
                <c:pt idx="152" formatCode="General">
                  <c:v>0.7</c:v>
                </c:pt>
                <c:pt idx="153">
                  <c:v>0.53333333333333333</c:v>
                </c:pt>
                <c:pt idx="154">
                  <c:v>0.53333333333333333</c:v>
                </c:pt>
                <c:pt idx="155">
                  <c:v>0.6</c:v>
                </c:pt>
                <c:pt idx="156">
                  <c:v>0.6333333333333333</c:v>
                </c:pt>
                <c:pt idx="157">
                  <c:v>1.1333333333333333</c:v>
                </c:pt>
                <c:pt idx="158">
                  <c:v>0.73333333333333328</c:v>
                </c:pt>
                <c:pt idx="159">
                  <c:v>0.8</c:v>
                </c:pt>
                <c:pt idx="160">
                  <c:v>0.96666666666666667</c:v>
                </c:pt>
                <c:pt idx="161">
                  <c:v>0.9</c:v>
                </c:pt>
                <c:pt idx="162">
                  <c:v>1.0666666666666667</c:v>
                </c:pt>
                <c:pt idx="163">
                  <c:v>0.36666666666666664</c:v>
                </c:pt>
                <c:pt idx="164">
                  <c:v>0.8</c:v>
                </c:pt>
                <c:pt idx="165">
                  <c:v>0.9</c:v>
                </c:pt>
                <c:pt idx="166">
                  <c:v>0.96666666666666667</c:v>
                </c:pt>
                <c:pt idx="167">
                  <c:v>1.1666666666666667</c:v>
                </c:pt>
                <c:pt idx="168">
                  <c:v>0.23333333333333334</c:v>
                </c:pt>
                <c:pt idx="169">
                  <c:v>0.83333333333333337</c:v>
                </c:pt>
                <c:pt idx="170">
                  <c:v>0.93333333333333335</c:v>
                </c:pt>
                <c:pt idx="171">
                  <c:v>1.7333333333333334</c:v>
                </c:pt>
                <c:pt idx="172">
                  <c:v>0.6</c:v>
                </c:pt>
                <c:pt idx="173">
                  <c:v>0.66666666666666663</c:v>
                </c:pt>
                <c:pt idx="174">
                  <c:v>0.66666666666666663</c:v>
                </c:pt>
                <c:pt idx="175">
                  <c:v>0.53333333333333333</c:v>
                </c:pt>
                <c:pt idx="176">
                  <c:v>0.7</c:v>
                </c:pt>
                <c:pt idx="177">
                  <c:v>0.7</c:v>
                </c:pt>
                <c:pt idx="178">
                  <c:v>0.83333333333333337</c:v>
                </c:pt>
                <c:pt idx="179">
                  <c:v>0.73333333333333328</c:v>
                </c:pt>
                <c:pt idx="180">
                  <c:v>0.83333333333333337</c:v>
                </c:pt>
                <c:pt idx="181">
                  <c:v>0.83333333333333337</c:v>
                </c:pt>
                <c:pt idx="182">
                  <c:v>0.93333333333333335</c:v>
                </c:pt>
                <c:pt idx="183">
                  <c:v>0.96666666666666667</c:v>
                </c:pt>
                <c:pt idx="184">
                  <c:v>0.83333333333333337</c:v>
                </c:pt>
                <c:pt idx="185">
                  <c:v>0.73333333333333328</c:v>
                </c:pt>
                <c:pt idx="186">
                  <c:v>0.76666666666666672</c:v>
                </c:pt>
                <c:pt idx="187">
                  <c:v>1.5333333333333334</c:v>
                </c:pt>
                <c:pt idx="188">
                  <c:v>0.8666666666666667</c:v>
                </c:pt>
                <c:pt idx="189">
                  <c:v>1.0666666666666667</c:v>
                </c:pt>
                <c:pt idx="190">
                  <c:v>1.0666666666666667</c:v>
                </c:pt>
                <c:pt idx="191">
                  <c:v>1</c:v>
                </c:pt>
                <c:pt idx="19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55-44F1-BF4C-B0F197F6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69952"/>
        <c:axId val="273470512"/>
      </c:scatterChart>
      <c:valAx>
        <c:axId val="273469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 b="1">
                    <a:latin typeface="Myriad Pro" panose="020B0503030403020204" pitchFamily="34" charset="0"/>
                  </a:rPr>
                  <a:t>Relative time of surface period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de-DE"/>
          </a:p>
        </c:txPr>
        <c:crossAx val="273470512"/>
        <c:crosses val="autoZero"/>
        <c:crossBetween val="midCat"/>
        <c:majorUnit val="20"/>
        <c:minorUnit val="10"/>
      </c:valAx>
      <c:valAx>
        <c:axId val="273470512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200" b="1">
                    <a:latin typeface="Myriad Pro" panose="020B0503030403020204" pitchFamily="34" charset="0"/>
                  </a:rPr>
                  <a:t>Duration of breathing interval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de-DE"/>
          </a:p>
        </c:txPr>
        <c:crossAx val="27346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Duration of Breathing Interval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'surface breathing'!$H$3:$H$195</c:f>
              <c:numCache>
                <c:formatCode>General</c:formatCode>
                <c:ptCount val="19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14</c:v>
                </c:pt>
                <c:pt idx="65">
                  <c:v>15</c:v>
                </c:pt>
                <c:pt idx="66">
                  <c:v>16</c:v>
                </c:pt>
                <c:pt idx="67">
                  <c:v>17</c:v>
                </c:pt>
                <c:pt idx="68">
                  <c:v>18</c:v>
                </c:pt>
                <c:pt idx="69">
                  <c:v>19</c:v>
                </c:pt>
                <c:pt idx="70">
                  <c:v>1</c:v>
                </c:pt>
                <c:pt idx="71">
                  <c:v>2</c:v>
                </c:pt>
                <c:pt idx="72">
                  <c:v>3</c:v>
                </c:pt>
                <c:pt idx="73">
                  <c:v>4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9</c:v>
                </c:pt>
                <c:pt idx="79">
                  <c:v>10</c:v>
                </c:pt>
                <c:pt idx="80">
                  <c:v>11</c:v>
                </c:pt>
                <c:pt idx="81">
                  <c:v>12</c:v>
                </c:pt>
                <c:pt idx="82">
                  <c:v>13</c:v>
                </c:pt>
                <c:pt idx="83">
                  <c:v>14</c:v>
                </c:pt>
                <c:pt idx="84">
                  <c:v>15</c:v>
                </c:pt>
                <c:pt idx="85">
                  <c:v>16</c:v>
                </c:pt>
                <c:pt idx="86">
                  <c:v>17</c:v>
                </c:pt>
                <c:pt idx="87">
                  <c:v>18</c:v>
                </c:pt>
                <c:pt idx="88">
                  <c:v>19</c:v>
                </c:pt>
                <c:pt idx="89">
                  <c:v>20</c:v>
                </c:pt>
                <c:pt idx="90">
                  <c:v>21</c:v>
                </c:pt>
                <c:pt idx="91">
                  <c:v>22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6</c:v>
                </c:pt>
                <c:pt idx="98">
                  <c:v>7</c:v>
                </c:pt>
                <c:pt idx="99">
                  <c:v>8</c:v>
                </c:pt>
                <c:pt idx="100">
                  <c:v>9</c:v>
                </c:pt>
                <c:pt idx="101">
                  <c:v>10</c:v>
                </c:pt>
                <c:pt idx="102">
                  <c:v>11</c:v>
                </c:pt>
                <c:pt idx="103">
                  <c:v>12</c:v>
                </c:pt>
                <c:pt idx="104">
                  <c:v>13</c:v>
                </c:pt>
                <c:pt idx="105">
                  <c:v>14</c:v>
                </c:pt>
                <c:pt idx="106">
                  <c:v>15</c:v>
                </c:pt>
                <c:pt idx="107">
                  <c:v>16</c:v>
                </c:pt>
                <c:pt idx="108">
                  <c:v>17</c:v>
                </c:pt>
                <c:pt idx="109">
                  <c:v>18</c:v>
                </c:pt>
                <c:pt idx="110">
                  <c:v>19</c:v>
                </c:pt>
                <c:pt idx="111">
                  <c:v>1</c:v>
                </c:pt>
                <c:pt idx="112">
                  <c:v>2</c:v>
                </c:pt>
                <c:pt idx="113">
                  <c:v>3</c:v>
                </c:pt>
                <c:pt idx="114">
                  <c:v>4</c:v>
                </c:pt>
                <c:pt idx="115">
                  <c:v>5</c:v>
                </c:pt>
                <c:pt idx="116">
                  <c:v>6</c:v>
                </c:pt>
                <c:pt idx="117">
                  <c:v>7</c:v>
                </c:pt>
                <c:pt idx="118">
                  <c:v>8</c:v>
                </c:pt>
                <c:pt idx="119">
                  <c:v>9</c:v>
                </c:pt>
                <c:pt idx="120">
                  <c:v>10</c:v>
                </c:pt>
                <c:pt idx="121">
                  <c:v>11</c:v>
                </c:pt>
                <c:pt idx="122">
                  <c:v>12</c:v>
                </c:pt>
                <c:pt idx="123">
                  <c:v>13</c:v>
                </c:pt>
                <c:pt idx="124">
                  <c:v>14</c:v>
                </c:pt>
                <c:pt idx="125">
                  <c:v>15</c:v>
                </c:pt>
                <c:pt idx="126">
                  <c:v>16</c:v>
                </c:pt>
                <c:pt idx="127">
                  <c:v>17</c:v>
                </c:pt>
                <c:pt idx="128">
                  <c:v>18</c:v>
                </c:pt>
                <c:pt idx="129">
                  <c:v>19</c:v>
                </c:pt>
                <c:pt idx="130">
                  <c:v>20</c:v>
                </c:pt>
                <c:pt idx="131">
                  <c:v>21</c:v>
                </c:pt>
                <c:pt idx="132">
                  <c:v>22</c:v>
                </c:pt>
                <c:pt idx="133">
                  <c:v>23</c:v>
                </c:pt>
                <c:pt idx="134">
                  <c:v>1</c:v>
                </c:pt>
                <c:pt idx="135">
                  <c:v>2</c:v>
                </c:pt>
                <c:pt idx="136">
                  <c:v>3</c:v>
                </c:pt>
                <c:pt idx="137">
                  <c:v>4</c:v>
                </c:pt>
                <c:pt idx="138">
                  <c:v>5</c:v>
                </c:pt>
                <c:pt idx="139">
                  <c:v>6</c:v>
                </c:pt>
                <c:pt idx="140">
                  <c:v>7</c:v>
                </c:pt>
                <c:pt idx="141">
                  <c:v>8</c:v>
                </c:pt>
                <c:pt idx="142">
                  <c:v>9</c:v>
                </c:pt>
                <c:pt idx="143">
                  <c:v>10</c:v>
                </c:pt>
                <c:pt idx="144">
                  <c:v>11</c:v>
                </c:pt>
                <c:pt idx="145">
                  <c:v>12</c:v>
                </c:pt>
                <c:pt idx="146">
                  <c:v>13</c:v>
                </c:pt>
                <c:pt idx="147">
                  <c:v>14</c:v>
                </c:pt>
                <c:pt idx="148">
                  <c:v>15</c:v>
                </c:pt>
                <c:pt idx="149">
                  <c:v>16</c:v>
                </c:pt>
                <c:pt idx="150">
                  <c:v>17</c:v>
                </c:pt>
                <c:pt idx="151">
                  <c:v>18</c:v>
                </c:pt>
                <c:pt idx="152">
                  <c:v>1</c:v>
                </c:pt>
                <c:pt idx="153">
                  <c:v>2</c:v>
                </c:pt>
                <c:pt idx="154">
                  <c:v>3</c:v>
                </c:pt>
                <c:pt idx="155">
                  <c:v>4</c:v>
                </c:pt>
                <c:pt idx="156">
                  <c:v>5</c:v>
                </c:pt>
                <c:pt idx="157">
                  <c:v>6</c:v>
                </c:pt>
                <c:pt idx="158">
                  <c:v>7</c:v>
                </c:pt>
                <c:pt idx="159">
                  <c:v>8</c:v>
                </c:pt>
                <c:pt idx="160">
                  <c:v>9</c:v>
                </c:pt>
                <c:pt idx="161">
                  <c:v>10</c:v>
                </c:pt>
                <c:pt idx="162">
                  <c:v>11</c:v>
                </c:pt>
                <c:pt idx="163">
                  <c:v>12</c:v>
                </c:pt>
                <c:pt idx="164">
                  <c:v>13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17</c:v>
                </c:pt>
                <c:pt idx="169">
                  <c:v>18</c:v>
                </c:pt>
                <c:pt idx="170">
                  <c:v>19</c:v>
                </c:pt>
                <c:pt idx="171">
                  <c:v>20</c:v>
                </c:pt>
                <c:pt idx="172">
                  <c:v>1</c:v>
                </c:pt>
                <c:pt idx="173">
                  <c:v>2</c:v>
                </c:pt>
                <c:pt idx="174">
                  <c:v>3</c:v>
                </c:pt>
                <c:pt idx="175">
                  <c:v>4</c:v>
                </c:pt>
                <c:pt idx="176">
                  <c:v>5</c:v>
                </c:pt>
                <c:pt idx="177">
                  <c:v>6</c:v>
                </c:pt>
                <c:pt idx="178">
                  <c:v>7</c:v>
                </c:pt>
                <c:pt idx="179">
                  <c:v>8</c:v>
                </c:pt>
                <c:pt idx="180">
                  <c:v>9</c:v>
                </c:pt>
                <c:pt idx="181">
                  <c:v>10</c:v>
                </c:pt>
                <c:pt idx="182">
                  <c:v>11</c:v>
                </c:pt>
                <c:pt idx="183">
                  <c:v>12</c:v>
                </c:pt>
                <c:pt idx="184">
                  <c:v>13</c:v>
                </c:pt>
                <c:pt idx="185">
                  <c:v>14</c:v>
                </c:pt>
                <c:pt idx="186">
                  <c:v>15</c:v>
                </c:pt>
                <c:pt idx="187">
                  <c:v>16</c:v>
                </c:pt>
                <c:pt idx="188">
                  <c:v>17</c:v>
                </c:pt>
                <c:pt idx="189">
                  <c:v>18</c:v>
                </c:pt>
                <c:pt idx="190">
                  <c:v>19</c:v>
                </c:pt>
                <c:pt idx="191">
                  <c:v>20</c:v>
                </c:pt>
                <c:pt idx="192">
                  <c:v>21</c:v>
                </c:pt>
              </c:numCache>
            </c:numRef>
          </c:xVal>
          <c:yVal>
            <c:numRef>
              <c:f>'surface breathing'!$E$3:$E$195</c:f>
              <c:numCache>
                <c:formatCode>0.0</c:formatCode>
                <c:ptCount val="193"/>
                <c:pt idx="0">
                  <c:v>0.56666666666666665</c:v>
                </c:pt>
                <c:pt idx="1">
                  <c:v>0.43333333333333335</c:v>
                </c:pt>
                <c:pt idx="2">
                  <c:v>0.46666666666666667</c:v>
                </c:pt>
                <c:pt idx="3">
                  <c:v>0.56666666666666665</c:v>
                </c:pt>
                <c:pt idx="4">
                  <c:v>0.5</c:v>
                </c:pt>
                <c:pt idx="5">
                  <c:v>0.56666666666666665</c:v>
                </c:pt>
                <c:pt idx="6">
                  <c:v>0.53333333333333333</c:v>
                </c:pt>
                <c:pt idx="7">
                  <c:v>0.66666666666666663</c:v>
                </c:pt>
                <c:pt idx="8">
                  <c:v>0.6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0.56666666666666665</c:v>
                </c:pt>
                <c:pt idx="13">
                  <c:v>0.66666666666666663</c:v>
                </c:pt>
                <c:pt idx="14">
                  <c:v>0.7</c:v>
                </c:pt>
                <c:pt idx="15">
                  <c:v>0.66666666666666663</c:v>
                </c:pt>
                <c:pt idx="16">
                  <c:v>0.6333333333333333</c:v>
                </c:pt>
                <c:pt idx="17">
                  <c:v>0.66666666666666663</c:v>
                </c:pt>
                <c:pt idx="18">
                  <c:v>0.76666666666666672</c:v>
                </c:pt>
                <c:pt idx="19">
                  <c:v>0.8</c:v>
                </c:pt>
                <c:pt idx="20">
                  <c:v>0.13333333333333333</c:v>
                </c:pt>
                <c:pt idx="21">
                  <c:v>0.83333333333333337</c:v>
                </c:pt>
                <c:pt idx="22">
                  <c:v>0.83333333333333337</c:v>
                </c:pt>
                <c:pt idx="23">
                  <c:v>0.6333333333333333</c:v>
                </c:pt>
                <c:pt idx="24">
                  <c:v>0.8666666666666667</c:v>
                </c:pt>
                <c:pt idx="25">
                  <c:v>0.6</c:v>
                </c:pt>
                <c:pt idx="26">
                  <c:v>0.76666666666666672</c:v>
                </c:pt>
                <c:pt idx="27">
                  <c:v>0.6</c:v>
                </c:pt>
                <c:pt idx="28">
                  <c:v>0.76666666666666672</c:v>
                </c:pt>
                <c:pt idx="29">
                  <c:v>0.6</c:v>
                </c:pt>
                <c:pt idx="30">
                  <c:v>0.6</c:v>
                </c:pt>
                <c:pt idx="31">
                  <c:v>0.53333333333333333</c:v>
                </c:pt>
                <c:pt idx="32">
                  <c:v>0.9</c:v>
                </c:pt>
                <c:pt idx="33">
                  <c:v>0.73333333333333328</c:v>
                </c:pt>
                <c:pt idx="34">
                  <c:v>0.73333333333333328</c:v>
                </c:pt>
                <c:pt idx="35">
                  <c:v>0.73333333333333328</c:v>
                </c:pt>
                <c:pt idx="36">
                  <c:v>0.76666666666666672</c:v>
                </c:pt>
                <c:pt idx="37">
                  <c:v>0.6333333333333333</c:v>
                </c:pt>
                <c:pt idx="38">
                  <c:v>0.7</c:v>
                </c:pt>
                <c:pt idx="39">
                  <c:v>0.7</c:v>
                </c:pt>
                <c:pt idx="40">
                  <c:v>0.73333333333333328</c:v>
                </c:pt>
                <c:pt idx="41">
                  <c:v>0.9</c:v>
                </c:pt>
                <c:pt idx="42">
                  <c:v>0.76666666666666672</c:v>
                </c:pt>
                <c:pt idx="43">
                  <c:v>0.6333333333333333</c:v>
                </c:pt>
                <c:pt idx="44">
                  <c:v>0.8666666666666667</c:v>
                </c:pt>
                <c:pt idx="45">
                  <c:v>0.93333333333333335</c:v>
                </c:pt>
                <c:pt idx="46">
                  <c:v>0.9</c:v>
                </c:pt>
                <c:pt idx="47">
                  <c:v>1.1333333333333333</c:v>
                </c:pt>
                <c:pt idx="48">
                  <c:v>0.8</c:v>
                </c:pt>
                <c:pt idx="49">
                  <c:v>0.9</c:v>
                </c:pt>
                <c:pt idx="50">
                  <c:v>0.96666666666666667</c:v>
                </c:pt>
                <c:pt idx="51">
                  <c:v>0.66666666666666663</c:v>
                </c:pt>
                <c:pt idx="52">
                  <c:v>0.66666666666666663</c:v>
                </c:pt>
                <c:pt idx="53">
                  <c:v>0.46666666666666667</c:v>
                </c:pt>
                <c:pt idx="54">
                  <c:v>0.53333333333333333</c:v>
                </c:pt>
                <c:pt idx="55">
                  <c:v>0.46666666666666667</c:v>
                </c:pt>
                <c:pt idx="56">
                  <c:v>0.53333333333333333</c:v>
                </c:pt>
                <c:pt idx="57">
                  <c:v>0.66666666666666663</c:v>
                </c:pt>
                <c:pt idx="58">
                  <c:v>0.73333333333333328</c:v>
                </c:pt>
                <c:pt idx="59">
                  <c:v>0.73333333333333328</c:v>
                </c:pt>
                <c:pt idx="60">
                  <c:v>0.66666666666666663</c:v>
                </c:pt>
                <c:pt idx="61">
                  <c:v>0.73333333333333328</c:v>
                </c:pt>
                <c:pt idx="62">
                  <c:v>0.6333333333333333</c:v>
                </c:pt>
                <c:pt idx="63">
                  <c:v>0.6</c:v>
                </c:pt>
                <c:pt idx="64">
                  <c:v>0.83333333333333337</c:v>
                </c:pt>
                <c:pt idx="65">
                  <c:v>0.43333333333333335</c:v>
                </c:pt>
                <c:pt idx="66">
                  <c:v>1.0333333333333334</c:v>
                </c:pt>
                <c:pt idx="67">
                  <c:v>0.76666666666666672</c:v>
                </c:pt>
                <c:pt idx="68">
                  <c:v>0.76666666666666672</c:v>
                </c:pt>
                <c:pt idx="69">
                  <c:v>0.73333333333333328</c:v>
                </c:pt>
                <c:pt idx="70">
                  <c:v>0.66666666666666663</c:v>
                </c:pt>
                <c:pt idx="71">
                  <c:v>0.66666666666666663</c:v>
                </c:pt>
                <c:pt idx="72">
                  <c:v>0.6333333333333333</c:v>
                </c:pt>
                <c:pt idx="73">
                  <c:v>0.76666666666666672</c:v>
                </c:pt>
                <c:pt idx="74">
                  <c:v>0.83333333333333337</c:v>
                </c:pt>
                <c:pt idx="75">
                  <c:v>0.7</c:v>
                </c:pt>
                <c:pt idx="76">
                  <c:v>0.96666666666666667</c:v>
                </c:pt>
                <c:pt idx="77">
                  <c:v>0.76666666666666672</c:v>
                </c:pt>
                <c:pt idx="78">
                  <c:v>0.66666666666666663</c:v>
                </c:pt>
                <c:pt idx="79">
                  <c:v>0.26666666666666666</c:v>
                </c:pt>
                <c:pt idx="80">
                  <c:v>0.23333333333333334</c:v>
                </c:pt>
                <c:pt idx="81">
                  <c:v>1.0333333333333334</c:v>
                </c:pt>
                <c:pt idx="82">
                  <c:v>0.93333333333333335</c:v>
                </c:pt>
                <c:pt idx="83">
                  <c:v>0.46666666666666667</c:v>
                </c:pt>
                <c:pt idx="84">
                  <c:v>1.1666666666666667</c:v>
                </c:pt>
                <c:pt idx="85">
                  <c:v>0.5</c:v>
                </c:pt>
                <c:pt idx="86">
                  <c:v>0.9</c:v>
                </c:pt>
                <c:pt idx="87">
                  <c:v>0.9</c:v>
                </c:pt>
                <c:pt idx="88">
                  <c:v>1.2</c:v>
                </c:pt>
                <c:pt idx="89">
                  <c:v>0.96666666666666667</c:v>
                </c:pt>
                <c:pt idx="90">
                  <c:v>0.96666666666666667</c:v>
                </c:pt>
                <c:pt idx="91">
                  <c:v>0.9</c:v>
                </c:pt>
                <c:pt idx="92">
                  <c:v>0.6333333333333333</c:v>
                </c:pt>
                <c:pt idx="93">
                  <c:v>0.73333333333333328</c:v>
                </c:pt>
                <c:pt idx="94">
                  <c:v>0.73333333333333328</c:v>
                </c:pt>
                <c:pt idx="95">
                  <c:v>0.8</c:v>
                </c:pt>
                <c:pt idx="96">
                  <c:v>0.6333333333333333</c:v>
                </c:pt>
                <c:pt idx="97">
                  <c:v>0.66666666666666663</c:v>
                </c:pt>
                <c:pt idx="98">
                  <c:v>0.6333333333333333</c:v>
                </c:pt>
                <c:pt idx="99">
                  <c:v>0.66666666666666663</c:v>
                </c:pt>
                <c:pt idx="100">
                  <c:v>0.8666666666666667</c:v>
                </c:pt>
                <c:pt idx="101">
                  <c:v>0.9</c:v>
                </c:pt>
                <c:pt idx="102">
                  <c:v>1</c:v>
                </c:pt>
                <c:pt idx="103">
                  <c:v>1.5</c:v>
                </c:pt>
                <c:pt idx="104">
                  <c:v>0.56666666666666665</c:v>
                </c:pt>
                <c:pt idx="105">
                  <c:v>1.1000000000000001</c:v>
                </c:pt>
                <c:pt idx="106">
                  <c:v>1.3666666666666667</c:v>
                </c:pt>
                <c:pt idx="107">
                  <c:v>1.3</c:v>
                </c:pt>
                <c:pt idx="108">
                  <c:v>0.8666666666666667</c:v>
                </c:pt>
                <c:pt idx="109">
                  <c:v>0.96666666666666667</c:v>
                </c:pt>
                <c:pt idx="110">
                  <c:v>0.83333333333333337</c:v>
                </c:pt>
                <c:pt idx="111">
                  <c:v>0.6333333333333333</c:v>
                </c:pt>
                <c:pt idx="112" formatCode="General">
                  <c:v>0.8</c:v>
                </c:pt>
                <c:pt idx="113">
                  <c:v>0.6333333333333333</c:v>
                </c:pt>
                <c:pt idx="114">
                  <c:v>0.7</c:v>
                </c:pt>
                <c:pt idx="115">
                  <c:v>0.8</c:v>
                </c:pt>
                <c:pt idx="116">
                  <c:v>0.36666666666666664</c:v>
                </c:pt>
                <c:pt idx="117">
                  <c:v>0.66666666666666663</c:v>
                </c:pt>
                <c:pt idx="118">
                  <c:v>0.8</c:v>
                </c:pt>
                <c:pt idx="119">
                  <c:v>0.76666666666666672</c:v>
                </c:pt>
                <c:pt idx="120">
                  <c:v>0.9</c:v>
                </c:pt>
                <c:pt idx="121">
                  <c:v>0.6333333333333333</c:v>
                </c:pt>
                <c:pt idx="122">
                  <c:v>0.8</c:v>
                </c:pt>
                <c:pt idx="123">
                  <c:v>0.83333333333333337</c:v>
                </c:pt>
                <c:pt idx="124">
                  <c:v>0.83333333333333337</c:v>
                </c:pt>
                <c:pt idx="125">
                  <c:v>0.9</c:v>
                </c:pt>
                <c:pt idx="126">
                  <c:v>0.7</c:v>
                </c:pt>
                <c:pt idx="127">
                  <c:v>0.8666666666666667</c:v>
                </c:pt>
                <c:pt idx="128">
                  <c:v>0.83333333333333337</c:v>
                </c:pt>
                <c:pt idx="129">
                  <c:v>1</c:v>
                </c:pt>
                <c:pt idx="130">
                  <c:v>1</c:v>
                </c:pt>
                <c:pt idx="131">
                  <c:v>0.96666666666666667</c:v>
                </c:pt>
                <c:pt idx="132">
                  <c:v>1.0333333333333334</c:v>
                </c:pt>
                <c:pt idx="133">
                  <c:v>0.96666666666666667</c:v>
                </c:pt>
                <c:pt idx="134">
                  <c:v>0.76666666666666672</c:v>
                </c:pt>
                <c:pt idx="135">
                  <c:v>0.1</c:v>
                </c:pt>
                <c:pt idx="136">
                  <c:v>0.6</c:v>
                </c:pt>
                <c:pt idx="137">
                  <c:v>0.6333333333333333</c:v>
                </c:pt>
                <c:pt idx="138">
                  <c:v>0.7</c:v>
                </c:pt>
                <c:pt idx="139">
                  <c:v>0.66666666666666663</c:v>
                </c:pt>
                <c:pt idx="140">
                  <c:v>0.76666666666666672</c:v>
                </c:pt>
                <c:pt idx="141">
                  <c:v>0.6</c:v>
                </c:pt>
                <c:pt idx="142">
                  <c:v>0.83333333333333337</c:v>
                </c:pt>
                <c:pt idx="143">
                  <c:v>0.83333333333333337</c:v>
                </c:pt>
                <c:pt idx="144">
                  <c:v>0.9</c:v>
                </c:pt>
                <c:pt idx="145">
                  <c:v>0.76666666666666672</c:v>
                </c:pt>
                <c:pt idx="146">
                  <c:v>1</c:v>
                </c:pt>
                <c:pt idx="147">
                  <c:v>0.8666666666666667</c:v>
                </c:pt>
                <c:pt idx="148">
                  <c:v>1</c:v>
                </c:pt>
                <c:pt idx="149">
                  <c:v>0.96666666666666667</c:v>
                </c:pt>
                <c:pt idx="150">
                  <c:v>0.96666666666666667</c:v>
                </c:pt>
                <c:pt idx="151">
                  <c:v>1.1666666666666667</c:v>
                </c:pt>
                <c:pt idx="152" formatCode="General">
                  <c:v>0.7</c:v>
                </c:pt>
                <c:pt idx="153">
                  <c:v>0.53333333333333333</c:v>
                </c:pt>
                <c:pt idx="154">
                  <c:v>0.53333333333333333</c:v>
                </c:pt>
                <c:pt idx="155">
                  <c:v>0.6</c:v>
                </c:pt>
                <c:pt idx="156">
                  <c:v>0.6333333333333333</c:v>
                </c:pt>
                <c:pt idx="157">
                  <c:v>1.1333333333333333</c:v>
                </c:pt>
                <c:pt idx="158">
                  <c:v>0.73333333333333328</c:v>
                </c:pt>
                <c:pt idx="159">
                  <c:v>0.8</c:v>
                </c:pt>
                <c:pt idx="160">
                  <c:v>0.96666666666666667</c:v>
                </c:pt>
                <c:pt idx="161">
                  <c:v>0.9</c:v>
                </c:pt>
                <c:pt idx="162">
                  <c:v>1.0666666666666667</c:v>
                </c:pt>
                <c:pt idx="163">
                  <c:v>0.36666666666666664</c:v>
                </c:pt>
                <c:pt idx="164">
                  <c:v>0.8</c:v>
                </c:pt>
                <c:pt idx="165">
                  <c:v>0.9</c:v>
                </c:pt>
                <c:pt idx="166">
                  <c:v>0.96666666666666667</c:v>
                </c:pt>
                <c:pt idx="167">
                  <c:v>1.1666666666666667</c:v>
                </c:pt>
                <c:pt idx="168">
                  <c:v>0.23333333333333334</c:v>
                </c:pt>
                <c:pt idx="169">
                  <c:v>0.83333333333333337</c:v>
                </c:pt>
                <c:pt idx="170">
                  <c:v>0.93333333333333335</c:v>
                </c:pt>
                <c:pt idx="171">
                  <c:v>1.7333333333333334</c:v>
                </c:pt>
                <c:pt idx="172">
                  <c:v>0.6</c:v>
                </c:pt>
                <c:pt idx="173">
                  <c:v>0.66666666666666663</c:v>
                </c:pt>
                <c:pt idx="174">
                  <c:v>0.66666666666666663</c:v>
                </c:pt>
                <c:pt idx="175">
                  <c:v>0.53333333333333333</c:v>
                </c:pt>
                <c:pt idx="176">
                  <c:v>0.7</c:v>
                </c:pt>
                <c:pt idx="177">
                  <c:v>0.7</c:v>
                </c:pt>
                <c:pt idx="178">
                  <c:v>0.83333333333333337</c:v>
                </c:pt>
                <c:pt idx="179">
                  <c:v>0.73333333333333328</c:v>
                </c:pt>
                <c:pt idx="180">
                  <c:v>0.83333333333333337</c:v>
                </c:pt>
                <c:pt idx="181">
                  <c:v>0.83333333333333337</c:v>
                </c:pt>
                <c:pt idx="182">
                  <c:v>0.93333333333333335</c:v>
                </c:pt>
                <c:pt idx="183">
                  <c:v>0.96666666666666667</c:v>
                </c:pt>
                <c:pt idx="184">
                  <c:v>0.83333333333333337</c:v>
                </c:pt>
                <c:pt idx="185">
                  <c:v>0.73333333333333328</c:v>
                </c:pt>
                <c:pt idx="186">
                  <c:v>0.76666666666666672</c:v>
                </c:pt>
                <c:pt idx="187">
                  <c:v>1.5333333333333334</c:v>
                </c:pt>
                <c:pt idx="188">
                  <c:v>0.8666666666666667</c:v>
                </c:pt>
                <c:pt idx="189">
                  <c:v>1.0666666666666667</c:v>
                </c:pt>
                <c:pt idx="190">
                  <c:v>1.0666666666666667</c:v>
                </c:pt>
                <c:pt idx="191">
                  <c:v>1</c:v>
                </c:pt>
                <c:pt idx="19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3F-45B7-99CD-989F1AA32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472752"/>
        <c:axId val="273473312"/>
      </c:scatterChart>
      <c:valAx>
        <c:axId val="273472752"/>
        <c:scaling>
          <c:orientation val="minMax"/>
          <c:max val="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Relative time of surface period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473312"/>
        <c:crosses val="autoZero"/>
        <c:crossBetween val="midCat"/>
        <c:majorUnit val="5"/>
      </c:valAx>
      <c:valAx>
        <c:axId val="27347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Duration of breathing interval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347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'flipper frq &amp; angle'!$P$1</c:f>
              <c:strCache>
                <c:ptCount val="1"/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'flipper frq &amp; angle'!$O$2:$O$933</c:f>
              <c:numCache>
                <c:formatCode>0.00</c:formatCode>
                <c:ptCount val="932"/>
              </c:numCache>
            </c:numRef>
          </c:xVal>
          <c:yVal>
            <c:numRef>
              <c:f>'flipper frq &amp; angle'!$P$2:$P$933</c:f>
              <c:numCache>
                <c:formatCode>General</c:formatCode>
                <c:ptCount val="9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4-4487-AA0D-0570ECFC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89352"/>
        <c:axId val="602089024"/>
      </c:scatterChart>
      <c:valAx>
        <c:axId val="6020893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Relative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089024"/>
        <c:crosses val="autoZero"/>
        <c:crossBetween val="midCat"/>
      </c:valAx>
      <c:valAx>
        <c:axId val="6020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Mean flipper amplitude (°)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2089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graphs'!$D$1</c:f>
              <c:strCache>
                <c:ptCount val="1"/>
                <c:pt idx="0">
                  <c:v>mean angle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graphs'!$C$2:$C$488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1.0080645161290321E-2</c:v>
                </c:pt>
                <c:pt idx="6">
                  <c:v>1.0277492291880781E-2</c:v>
                </c:pt>
                <c:pt idx="7">
                  <c:v>1.060752169720347E-2</c:v>
                </c:pt>
                <c:pt idx="8">
                  <c:v>1.1389521640091115E-2</c:v>
                </c:pt>
                <c:pt idx="9">
                  <c:v>1.2820512820512818E-2</c:v>
                </c:pt>
                <c:pt idx="10">
                  <c:v>2.0250723240115714E-2</c:v>
                </c:pt>
                <c:pt idx="11">
                  <c:v>2.1169354838709672E-2</c:v>
                </c:pt>
                <c:pt idx="12">
                  <c:v>2.1582733812949641E-2</c:v>
                </c:pt>
                <c:pt idx="13">
                  <c:v>2.277904328018223E-2</c:v>
                </c:pt>
                <c:pt idx="14">
                  <c:v>2.4475524475524472E-2</c:v>
                </c:pt>
                <c:pt idx="15">
                  <c:v>3.0858244937319187E-2</c:v>
                </c:pt>
                <c:pt idx="16">
                  <c:v>3.125E-2</c:v>
                </c:pt>
                <c:pt idx="17">
                  <c:v>3.28879753340185E-2</c:v>
                </c:pt>
                <c:pt idx="18">
                  <c:v>3.5307517084282466E-2</c:v>
                </c:pt>
                <c:pt idx="19">
                  <c:v>3.7296037296037296E-2</c:v>
                </c:pt>
                <c:pt idx="20">
                  <c:v>4.1465766634522658E-2</c:v>
                </c:pt>
                <c:pt idx="21">
                  <c:v>4.2338709677419345E-2</c:v>
                </c:pt>
                <c:pt idx="22">
                  <c:v>4.3165467625899283E-2</c:v>
                </c:pt>
                <c:pt idx="23">
                  <c:v>4.6697038724373578E-2</c:v>
                </c:pt>
                <c:pt idx="24">
                  <c:v>4.8951048951048945E-2</c:v>
                </c:pt>
                <c:pt idx="25">
                  <c:v>5.2073288331726128E-2</c:v>
                </c:pt>
                <c:pt idx="26">
                  <c:v>5.2419354838709672E-2</c:v>
                </c:pt>
                <c:pt idx="27">
                  <c:v>5.4470709146968145E-2</c:v>
                </c:pt>
                <c:pt idx="28">
                  <c:v>5.9225512528473807E-2</c:v>
                </c:pt>
                <c:pt idx="29">
                  <c:v>6.1771561771561768E-2</c:v>
                </c:pt>
                <c:pt idx="30">
                  <c:v>6.2680810028929598E-2</c:v>
                </c:pt>
                <c:pt idx="31">
                  <c:v>6.3508064516129031E-2</c:v>
                </c:pt>
                <c:pt idx="32">
                  <c:v>6.5775950668037E-2</c:v>
                </c:pt>
                <c:pt idx="33">
                  <c:v>7.1753986332574043E-2</c:v>
                </c:pt>
                <c:pt idx="34">
                  <c:v>7.3288331726133069E-2</c:v>
                </c:pt>
                <c:pt idx="35">
                  <c:v>7.4592074592074592E-2</c:v>
                </c:pt>
                <c:pt idx="36">
                  <c:v>7.4596774193548376E-2</c:v>
                </c:pt>
                <c:pt idx="37">
                  <c:v>7.7081192189105863E-2</c:v>
                </c:pt>
                <c:pt idx="38">
                  <c:v>8.3895853423336539E-2</c:v>
                </c:pt>
                <c:pt idx="39">
                  <c:v>8.4282460136674273E-2</c:v>
                </c:pt>
                <c:pt idx="40">
                  <c:v>8.5685483870967735E-2</c:v>
                </c:pt>
                <c:pt idx="41">
                  <c:v>8.5824493731918985E-2</c:v>
                </c:pt>
                <c:pt idx="42">
                  <c:v>8.7412587412587409E-2</c:v>
                </c:pt>
                <c:pt idx="43">
                  <c:v>8.9414182939362805E-2</c:v>
                </c:pt>
                <c:pt idx="44">
                  <c:v>9.6774193548387094E-2</c:v>
                </c:pt>
                <c:pt idx="45">
                  <c:v>9.6810933940774502E-2</c:v>
                </c:pt>
                <c:pt idx="46">
                  <c:v>0.10023310023310023</c:v>
                </c:pt>
                <c:pt idx="47">
                  <c:v>0.10174717368961973</c:v>
                </c:pt>
                <c:pt idx="48">
                  <c:v>0.1060752169720347</c:v>
                </c:pt>
                <c:pt idx="49">
                  <c:v>0.10887096774193547</c:v>
                </c:pt>
                <c:pt idx="50">
                  <c:v>0.11047835990888383</c:v>
                </c:pt>
                <c:pt idx="51">
                  <c:v>0.11305241521068859</c:v>
                </c:pt>
                <c:pt idx="52">
                  <c:v>0.11305361305361306</c:v>
                </c:pt>
                <c:pt idx="53">
                  <c:v>0.1176470588235294</c:v>
                </c:pt>
                <c:pt idx="54">
                  <c:v>0.12096774193548386</c:v>
                </c:pt>
                <c:pt idx="55">
                  <c:v>0.12414578587699317</c:v>
                </c:pt>
                <c:pt idx="56">
                  <c:v>0.12538540596094552</c:v>
                </c:pt>
                <c:pt idx="57">
                  <c:v>0.12703962703962704</c:v>
                </c:pt>
                <c:pt idx="58">
                  <c:v>0.12825458052073288</c:v>
                </c:pt>
                <c:pt idx="59">
                  <c:v>0.13205645161290319</c:v>
                </c:pt>
                <c:pt idx="60">
                  <c:v>0.1366742596810934</c:v>
                </c:pt>
                <c:pt idx="61">
                  <c:v>0.13771839671120248</c:v>
                </c:pt>
                <c:pt idx="62">
                  <c:v>0.13982642237222756</c:v>
                </c:pt>
                <c:pt idx="63">
                  <c:v>0.13986013986013984</c:v>
                </c:pt>
                <c:pt idx="64">
                  <c:v>0.1441532258064516</c:v>
                </c:pt>
                <c:pt idx="65">
                  <c:v>0.15034168564920275</c:v>
                </c:pt>
                <c:pt idx="66">
                  <c:v>0.15107913669064751</c:v>
                </c:pt>
                <c:pt idx="67">
                  <c:v>0.15139826422372227</c:v>
                </c:pt>
                <c:pt idx="68">
                  <c:v>0.15384615384615385</c:v>
                </c:pt>
                <c:pt idx="69">
                  <c:v>0.15625</c:v>
                </c:pt>
                <c:pt idx="70">
                  <c:v>0.16297010607521698</c:v>
                </c:pt>
                <c:pt idx="71">
                  <c:v>0.16341212744090444</c:v>
                </c:pt>
                <c:pt idx="72">
                  <c:v>0.16400911161731208</c:v>
                </c:pt>
                <c:pt idx="73">
                  <c:v>0.16783216783216781</c:v>
                </c:pt>
                <c:pt idx="74">
                  <c:v>0.16834677419354838</c:v>
                </c:pt>
                <c:pt idx="75">
                  <c:v>0.17454194792671165</c:v>
                </c:pt>
                <c:pt idx="76">
                  <c:v>0.17574511819116137</c:v>
                </c:pt>
                <c:pt idx="77">
                  <c:v>0.17767653758542143</c:v>
                </c:pt>
                <c:pt idx="78">
                  <c:v>0.18044354838709675</c:v>
                </c:pt>
                <c:pt idx="79">
                  <c:v>0.18181818181818182</c:v>
                </c:pt>
                <c:pt idx="80">
                  <c:v>0.18611378977820636</c:v>
                </c:pt>
                <c:pt idx="81">
                  <c:v>0.18910585817060641</c:v>
                </c:pt>
                <c:pt idx="82">
                  <c:v>0.19248291571753989</c:v>
                </c:pt>
                <c:pt idx="83">
                  <c:v>0.19354838709677419</c:v>
                </c:pt>
                <c:pt idx="84">
                  <c:v>0.19580419580419578</c:v>
                </c:pt>
                <c:pt idx="85">
                  <c:v>0.19768563162970104</c:v>
                </c:pt>
                <c:pt idx="86">
                  <c:v>0.20246659815005141</c:v>
                </c:pt>
                <c:pt idx="87">
                  <c:v>0.20615034168564922</c:v>
                </c:pt>
                <c:pt idx="88">
                  <c:v>0.2066532258064516</c:v>
                </c:pt>
                <c:pt idx="89">
                  <c:v>0.20925747348119575</c:v>
                </c:pt>
                <c:pt idx="90">
                  <c:v>0.21095571095571095</c:v>
                </c:pt>
                <c:pt idx="91">
                  <c:v>0.21479958890030834</c:v>
                </c:pt>
                <c:pt idx="92">
                  <c:v>0.21874999999999997</c:v>
                </c:pt>
                <c:pt idx="93">
                  <c:v>0.22095671981776766</c:v>
                </c:pt>
                <c:pt idx="94">
                  <c:v>0.22179363548698167</c:v>
                </c:pt>
                <c:pt idx="95">
                  <c:v>0.22494172494172493</c:v>
                </c:pt>
                <c:pt idx="96">
                  <c:v>0.22816032887975338</c:v>
                </c:pt>
                <c:pt idx="97">
                  <c:v>0.23185483870967741</c:v>
                </c:pt>
                <c:pt idx="98">
                  <c:v>0.23432979749276756</c:v>
                </c:pt>
                <c:pt idx="99">
                  <c:v>0.23462414578587698</c:v>
                </c:pt>
                <c:pt idx="100">
                  <c:v>0.24009324009324007</c:v>
                </c:pt>
                <c:pt idx="101">
                  <c:v>0.24152106885919838</c:v>
                </c:pt>
                <c:pt idx="102">
                  <c:v>0.24395161290322578</c:v>
                </c:pt>
                <c:pt idx="103">
                  <c:v>0.2468659594985535</c:v>
                </c:pt>
                <c:pt idx="104">
                  <c:v>0.24943052391799544</c:v>
                </c:pt>
                <c:pt idx="105">
                  <c:v>0.25407925407925408</c:v>
                </c:pt>
                <c:pt idx="106">
                  <c:v>0.25488180883864342</c:v>
                </c:pt>
                <c:pt idx="107">
                  <c:v>0.25705645161290319</c:v>
                </c:pt>
                <c:pt idx="108">
                  <c:v>0.25940212150433944</c:v>
                </c:pt>
                <c:pt idx="109">
                  <c:v>0.2630979498861048</c:v>
                </c:pt>
                <c:pt idx="110">
                  <c:v>0.26806526806526804</c:v>
                </c:pt>
                <c:pt idx="111">
                  <c:v>0.2682425488180884</c:v>
                </c:pt>
                <c:pt idx="112">
                  <c:v>0.27016129032258063</c:v>
                </c:pt>
                <c:pt idx="113">
                  <c:v>0.27193828351012533</c:v>
                </c:pt>
                <c:pt idx="114">
                  <c:v>0.27790432801822323</c:v>
                </c:pt>
                <c:pt idx="115">
                  <c:v>0.28057553956834536</c:v>
                </c:pt>
                <c:pt idx="116">
                  <c:v>0.28321678321678317</c:v>
                </c:pt>
                <c:pt idx="117">
                  <c:v>0.28326612903225806</c:v>
                </c:pt>
                <c:pt idx="118">
                  <c:v>0.28447444551591128</c:v>
                </c:pt>
                <c:pt idx="119">
                  <c:v>0.29271070615034167</c:v>
                </c:pt>
                <c:pt idx="120">
                  <c:v>0.29496402877697842</c:v>
                </c:pt>
                <c:pt idx="121">
                  <c:v>0.2963709677419355</c:v>
                </c:pt>
                <c:pt idx="122">
                  <c:v>0.29701060752169722</c:v>
                </c:pt>
                <c:pt idx="123">
                  <c:v>0.29836829836829837</c:v>
                </c:pt>
                <c:pt idx="124">
                  <c:v>0.30729701952723537</c:v>
                </c:pt>
                <c:pt idx="125">
                  <c:v>0.30751708428246016</c:v>
                </c:pt>
                <c:pt idx="126">
                  <c:v>0.30846774193548382</c:v>
                </c:pt>
                <c:pt idx="127">
                  <c:v>0.30954676952748306</c:v>
                </c:pt>
                <c:pt idx="128">
                  <c:v>0.31235431235431232</c:v>
                </c:pt>
                <c:pt idx="129">
                  <c:v>0.32065775950668041</c:v>
                </c:pt>
                <c:pt idx="130">
                  <c:v>0.32111861137897779</c:v>
                </c:pt>
                <c:pt idx="131">
                  <c:v>0.32157258064516125</c:v>
                </c:pt>
                <c:pt idx="132">
                  <c:v>0.3223234624145786</c:v>
                </c:pt>
                <c:pt idx="133">
                  <c:v>0.32750582750582752</c:v>
                </c:pt>
                <c:pt idx="134">
                  <c:v>0.33365477338476368</c:v>
                </c:pt>
                <c:pt idx="135">
                  <c:v>0.33401849948612544</c:v>
                </c:pt>
                <c:pt idx="136">
                  <c:v>0.33467741935483869</c:v>
                </c:pt>
                <c:pt idx="137">
                  <c:v>0.33599088838268798</c:v>
                </c:pt>
                <c:pt idx="138">
                  <c:v>0.34265734265734266</c:v>
                </c:pt>
                <c:pt idx="139">
                  <c:v>0.34619093539054963</c:v>
                </c:pt>
                <c:pt idx="140">
                  <c:v>0.34677419354838707</c:v>
                </c:pt>
                <c:pt idx="141">
                  <c:v>0.34840698869475856</c:v>
                </c:pt>
                <c:pt idx="142">
                  <c:v>0.35079726651480642</c:v>
                </c:pt>
                <c:pt idx="143">
                  <c:v>0.35780885780885774</c:v>
                </c:pt>
                <c:pt idx="144">
                  <c:v>0.35872709739633557</c:v>
                </c:pt>
                <c:pt idx="145">
                  <c:v>0.3598790322580645</c:v>
                </c:pt>
                <c:pt idx="146">
                  <c:v>0.36176772867420348</c:v>
                </c:pt>
                <c:pt idx="147">
                  <c:v>0.3656036446469248</c:v>
                </c:pt>
                <c:pt idx="148">
                  <c:v>0.37126325940212146</c:v>
                </c:pt>
                <c:pt idx="149">
                  <c:v>0.37296037296037293</c:v>
                </c:pt>
                <c:pt idx="150">
                  <c:v>0.37399193548387094</c:v>
                </c:pt>
                <c:pt idx="151">
                  <c:v>0.37512846865364852</c:v>
                </c:pt>
                <c:pt idx="152">
                  <c:v>0.38041002277904329</c:v>
                </c:pt>
                <c:pt idx="153">
                  <c:v>0.3837994214079074</c:v>
                </c:pt>
                <c:pt idx="154">
                  <c:v>0.38709677419354838</c:v>
                </c:pt>
                <c:pt idx="155">
                  <c:v>0.38811188811188807</c:v>
                </c:pt>
                <c:pt idx="156">
                  <c:v>0.38848920863309355</c:v>
                </c:pt>
                <c:pt idx="157">
                  <c:v>0.39633558341369329</c:v>
                </c:pt>
                <c:pt idx="158">
                  <c:v>0.39749430523917995</c:v>
                </c:pt>
                <c:pt idx="159">
                  <c:v>0.40020161290322576</c:v>
                </c:pt>
                <c:pt idx="160">
                  <c:v>0.40184994861253859</c:v>
                </c:pt>
                <c:pt idx="161">
                  <c:v>0.40326340326340326</c:v>
                </c:pt>
                <c:pt idx="162">
                  <c:v>0.40983606557377045</c:v>
                </c:pt>
                <c:pt idx="163">
                  <c:v>0.41230068337129844</c:v>
                </c:pt>
                <c:pt idx="164">
                  <c:v>0.4143145161290322</c:v>
                </c:pt>
                <c:pt idx="165">
                  <c:v>0.41521068859198362</c:v>
                </c:pt>
                <c:pt idx="166">
                  <c:v>0.4184149184149184</c:v>
                </c:pt>
                <c:pt idx="167">
                  <c:v>0.42237222757955634</c:v>
                </c:pt>
                <c:pt idx="168">
                  <c:v>0.42710706150341687</c:v>
                </c:pt>
                <c:pt idx="169">
                  <c:v>0.42741935483870963</c:v>
                </c:pt>
                <c:pt idx="170">
                  <c:v>0.42959917780061668</c:v>
                </c:pt>
                <c:pt idx="171">
                  <c:v>0.43356643356643354</c:v>
                </c:pt>
                <c:pt idx="172">
                  <c:v>0.43490838958534228</c:v>
                </c:pt>
                <c:pt idx="173">
                  <c:v>0.44052419354838707</c:v>
                </c:pt>
                <c:pt idx="174">
                  <c:v>0.44191343963553531</c:v>
                </c:pt>
                <c:pt idx="175">
                  <c:v>0.44295991778006172</c:v>
                </c:pt>
                <c:pt idx="176">
                  <c:v>0.44744455159112823</c:v>
                </c:pt>
                <c:pt idx="177">
                  <c:v>0.44988344988344986</c:v>
                </c:pt>
                <c:pt idx="178">
                  <c:v>0.45463709677419351</c:v>
                </c:pt>
                <c:pt idx="179">
                  <c:v>0.45734840698869483</c:v>
                </c:pt>
                <c:pt idx="180">
                  <c:v>0.45785876993166291</c:v>
                </c:pt>
                <c:pt idx="181">
                  <c:v>0.45998071359691411</c:v>
                </c:pt>
                <c:pt idx="182">
                  <c:v>0.46503496503496505</c:v>
                </c:pt>
                <c:pt idx="183">
                  <c:v>0.46774193548387094</c:v>
                </c:pt>
                <c:pt idx="184">
                  <c:v>0.47173689619732795</c:v>
                </c:pt>
                <c:pt idx="185">
                  <c:v>0.4725168756027</c:v>
                </c:pt>
                <c:pt idx="186">
                  <c:v>0.47266514806378135</c:v>
                </c:pt>
                <c:pt idx="187">
                  <c:v>0.48018648018648014</c:v>
                </c:pt>
                <c:pt idx="188">
                  <c:v>0.48084677419354838</c:v>
                </c:pt>
                <c:pt idx="189">
                  <c:v>0.48601735776277721</c:v>
                </c:pt>
                <c:pt idx="190">
                  <c:v>0.48612538540596101</c:v>
                </c:pt>
                <c:pt idx="191">
                  <c:v>0.48861047835990895</c:v>
                </c:pt>
                <c:pt idx="192">
                  <c:v>0.49495967741935482</c:v>
                </c:pt>
                <c:pt idx="193">
                  <c:v>0.49533799533799527</c:v>
                </c:pt>
                <c:pt idx="194">
                  <c:v>0.49855351976856316</c:v>
                </c:pt>
                <c:pt idx="195">
                  <c:v>0.50051387461459407</c:v>
                </c:pt>
                <c:pt idx="196">
                  <c:v>0.50341685649202728</c:v>
                </c:pt>
                <c:pt idx="197">
                  <c:v>0.50806451612903225</c:v>
                </c:pt>
                <c:pt idx="198">
                  <c:v>0.50932400932400934</c:v>
                </c:pt>
                <c:pt idx="199">
                  <c:v>0.5110896817743491</c:v>
                </c:pt>
                <c:pt idx="200">
                  <c:v>0.51490236382322718</c:v>
                </c:pt>
                <c:pt idx="201">
                  <c:v>0.51936218678815493</c:v>
                </c:pt>
                <c:pt idx="202">
                  <c:v>0.52116935483870963</c:v>
                </c:pt>
                <c:pt idx="203">
                  <c:v>0.52362584378013499</c:v>
                </c:pt>
                <c:pt idx="204">
                  <c:v>0.52447552447552448</c:v>
                </c:pt>
                <c:pt idx="205">
                  <c:v>0.52826310380267216</c:v>
                </c:pt>
                <c:pt idx="206">
                  <c:v>0.53416856492027331</c:v>
                </c:pt>
                <c:pt idx="207">
                  <c:v>0.53528225806451601</c:v>
                </c:pt>
                <c:pt idx="208">
                  <c:v>0.53712632594021215</c:v>
                </c:pt>
                <c:pt idx="209">
                  <c:v>0.5407925407925408</c:v>
                </c:pt>
                <c:pt idx="210">
                  <c:v>0.54265159301130539</c:v>
                </c:pt>
                <c:pt idx="211">
                  <c:v>0.54838709677419351</c:v>
                </c:pt>
                <c:pt idx="212">
                  <c:v>0.54966248794599804</c:v>
                </c:pt>
                <c:pt idx="213">
                  <c:v>0.55011389521640097</c:v>
                </c:pt>
                <c:pt idx="214">
                  <c:v>0.55594405594405594</c:v>
                </c:pt>
                <c:pt idx="215">
                  <c:v>0.55704008221993839</c:v>
                </c:pt>
                <c:pt idx="216">
                  <c:v>0.5625</c:v>
                </c:pt>
                <c:pt idx="217">
                  <c:v>0.56316297010607508</c:v>
                </c:pt>
                <c:pt idx="218">
                  <c:v>0.56492027334851946</c:v>
                </c:pt>
                <c:pt idx="219">
                  <c:v>0.57109557109557108</c:v>
                </c:pt>
                <c:pt idx="220">
                  <c:v>0.57142857142857151</c:v>
                </c:pt>
                <c:pt idx="221">
                  <c:v>0.57569913211186108</c:v>
                </c:pt>
                <c:pt idx="222">
                  <c:v>0.57661290322580638</c:v>
                </c:pt>
                <c:pt idx="223">
                  <c:v>0.5808656036446469</c:v>
                </c:pt>
                <c:pt idx="224">
                  <c:v>0.58478931140801649</c:v>
                </c:pt>
                <c:pt idx="225">
                  <c:v>0.58624708624708621</c:v>
                </c:pt>
                <c:pt idx="226">
                  <c:v>0.58823529411764697</c:v>
                </c:pt>
                <c:pt idx="227">
                  <c:v>0.59072580645161288</c:v>
                </c:pt>
                <c:pt idx="228">
                  <c:v>0.59681093394077445</c:v>
                </c:pt>
                <c:pt idx="229">
                  <c:v>0.60020554984583763</c:v>
                </c:pt>
                <c:pt idx="230">
                  <c:v>0.60077145612343286</c:v>
                </c:pt>
                <c:pt idx="231">
                  <c:v>0.60139860139860135</c:v>
                </c:pt>
                <c:pt idx="232">
                  <c:v>0.60282258064516125</c:v>
                </c:pt>
                <c:pt idx="233">
                  <c:v>0.61161731207289294</c:v>
                </c:pt>
                <c:pt idx="234">
                  <c:v>0.61427193828351012</c:v>
                </c:pt>
                <c:pt idx="235">
                  <c:v>0.61459403905447074</c:v>
                </c:pt>
                <c:pt idx="236">
                  <c:v>0.61538461538461542</c:v>
                </c:pt>
                <c:pt idx="237">
                  <c:v>0.61693548387096764</c:v>
                </c:pt>
                <c:pt idx="238">
                  <c:v>0.62756264236902048</c:v>
                </c:pt>
                <c:pt idx="239">
                  <c:v>0.62777242044358716</c:v>
                </c:pt>
                <c:pt idx="240">
                  <c:v>0.62795477903391583</c:v>
                </c:pt>
                <c:pt idx="241">
                  <c:v>0.63004032258064502</c:v>
                </c:pt>
                <c:pt idx="242">
                  <c:v>0.63053613053613056</c:v>
                </c:pt>
                <c:pt idx="243">
                  <c:v>0.64127290260366443</c:v>
                </c:pt>
                <c:pt idx="244">
                  <c:v>0.64234326824254884</c:v>
                </c:pt>
                <c:pt idx="245">
                  <c:v>0.64236902050113898</c:v>
                </c:pt>
                <c:pt idx="246">
                  <c:v>0.64415322580645162</c:v>
                </c:pt>
                <c:pt idx="247">
                  <c:v>0.64685314685314688</c:v>
                </c:pt>
                <c:pt idx="248">
                  <c:v>0.65380906460945032</c:v>
                </c:pt>
                <c:pt idx="249">
                  <c:v>0.65673175745118195</c:v>
                </c:pt>
                <c:pt idx="250">
                  <c:v>0.657258064516129</c:v>
                </c:pt>
                <c:pt idx="251">
                  <c:v>0.65831435079726652</c:v>
                </c:pt>
                <c:pt idx="252">
                  <c:v>0.66200466200466201</c:v>
                </c:pt>
                <c:pt idx="253">
                  <c:v>0.66730954676952736</c:v>
                </c:pt>
                <c:pt idx="254">
                  <c:v>0.67112024665981507</c:v>
                </c:pt>
                <c:pt idx="255">
                  <c:v>0.67137096774193539</c:v>
                </c:pt>
                <c:pt idx="256">
                  <c:v>0.67312072892938501</c:v>
                </c:pt>
                <c:pt idx="257">
                  <c:v>0.67832167832167822</c:v>
                </c:pt>
                <c:pt idx="258">
                  <c:v>0.67984570877531336</c:v>
                </c:pt>
                <c:pt idx="259">
                  <c:v>0.68447580645161277</c:v>
                </c:pt>
                <c:pt idx="260">
                  <c:v>0.68448098663926005</c:v>
                </c:pt>
                <c:pt idx="261">
                  <c:v>0.68906605922551256</c:v>
                </c:pt>
                <c:pt idx="262">
                  <c:v>0.69334619093539041</c:v>
                </c:pt>
                <c:pt idx="263">
                  <c:v>0.69347319347319336</c:v>
                </c:pt>
                <c:pt idx="264">
                  <c:v>0.69858870967741937</c:v>
                </c:pt>
                <c:pt idx="265">
                  <c:v>0.69886947584789327</c:v>
                </c:pt>
                <c:pt idx="266">
                  <c:v>0.70387243735763105</c:v>
                </c:pt>
                <c:pt idx="267">
                  <c:v>0.70588235294117641</c:v>
                </c:pt>
                <c:pt idx="268">
                  <c:v>0.70862470862470861</c:v>
                </c:pt>
                <c:pt idx="269">
                  <c:v>0.71270161290322576</c:v>
                </c:pt>
                <c:pt idx="270">
                  <c:v>0.71325796505652628</c:v>
                </c:pt>
                <c:pt idx="271">
                  <c:v>0.71938283510125356</c:v>
                </c:pt>
                <c:pt idx="272">
                  <c:v>0.7198177676537586</c:v>
                </c:pt>
                <c:pt idx="273">
                  <c:v>0.72377622377622375</c:v>
                </c:pt>
                <c:pt idx="274">
                  <c:v>0.72580645161290314</c:v>
                </c:pt>
                <c:pt idx="275">
                  <c:v>0.72764645426515939</c:v>
                </c:pt>
                <c:pt idx="276">
                  <c:v>0.7328833172613306</c:v>
                </c:pt>
                <c:pt idx="277">
                  <c:v>0.73462414578587698</c:v>
                </c:pt>
                <c:pt idx="278">
                  <c:v>0.73991935483870952</c:v>
                </c:pt>
                <c:pt idx="279">
                  <c:v>0.74009324009324007</c:v>
                </c:pt>
                <c:pt idx="280">
                  <c:v>0.74100719424460448</c:v>
                </c:pt>
                <c:pt idx="281">
                  <c:v>0.74638379942140787</c:v>
                </c:pt>
                <c:pt idx="282">
                  <c:v>0.75056947608200453</c:v>
                </c:pt>
                <c:pt idx="283">
                  <c:v>0.75302419354838701</c:v>
                </c:pt>
                <c:pt idx="284">
                  <c:v>0.75524475524475521</c:v>
                </c:pt>
                <c:pt idx="285">
                  <c:v>0.75539568345323749</c:v>
                </c:pt>
                <c:pt idx="286">
                  <c:v>0.75891996142719376</c:v>
                </c:pt>
                <c:pt idx="287">
                  <c:v>0.76651480637813219</c:v>
                </c:pt>
                <c:pt idx="288">
                  <c:v>0.76713709677419351</c:v>
                </c:pt>
                <c:pt idx="289">
                  <c:v>0.76978417266187049</c:v>
                </c:pt>
                <c:pt idx="290">
                  <c:v>0.77242044358727091</c:v>
                </c:pt>
                <c:pt idx="291">
                  <c:v>0.77272727272727271</c:v>
                </c:pt>
                <c:pt idx="292">
                  <c:v>0.78124999999999989</c:v>
                </c:pt>
                <c:pt idx="293">
                  <c:v>0.78359908883826879</c:v>
                </c:pt>
                <c:pt idx="294">
                  <c:v>0.78417266187050372</c:v>
                </c:pt>
                <c:pt idx="295">
                  <c:v>0.78592092574734806</c:v>
                </c:pt>
                <c:pt idx="296">
                  <c:v>0.78904428904428903</c:v>
                </c:pt>
                <c:pt idx="297">
                  <c:v>0.79536290322580638</c:v>
                </c:pt>
                <c:pt idx="298">
                  <c:v>0.7975334018499487</c:v>
                </c:pt>
                <c:pt idx="299">
                  <c:v>0.79840546697038728</c:v>
                </c:pt>
                <c:pt idx="300">
                  <c:v>0.79942140790742522</c:v>
                </c:pt>
                <c:pt idx="301">
                  <c:v>0.80536130536130535</c:v>
                </c:pt>
                <c:pt idx="302">
                  <c:v>0.81149193548387089</c:v>
                </c:pt>
                <c:pt idx="303">
                  <c:v>0.81294964028776984</c:v>
                </c:pt>
                <c:pt idx="304">
                  <c:v>0.81388621022179353</c:v>
                </c:pt>
                <c:pt idx="305">
                  <c:v>0.81435079726651483</c:v>
                </c:pt>
                <c:pt idx="306">
                  <c:v>0.82051282051282037</c:v>
                </c:pt>
                <c:pt idx="307">
                  <c:v>0.82560483870967738</c:v>
                </c:pt>
                <c:pt idx="308">
                  <c:v>0.82631038026721493</c:v>
                </c:pt>
                <c:pt idx="309">
                  <c:v>0.82738669238187079</c:v>
                </c:pt>
                <c:pt idx="310">
                  <c:v>0.83029612756264237</c:v>
                </c:pt>
                <c:pt idx="311">
                  <c:v>0.83566433566433562</c:v>
                </c:pt>
                <c:pt idx="312">
                  <c:v>0.84072580645161288</c:v>
                </c:pt>
                <c:pt idx="313">
                  <c:v>0.84172661870503607</c:v>
                </c:pt>
                <c:pt idx="314">
                  <c:v>0.84281581485053025</c:v>
                </c:pt>
                <c:pt idx="315">
                  <c:v>0.84624145785876992</c:v>
                </c:pt>
                <c:pt idx="316">
                  <c:v>0.85198135198135194</c:v>
                </c:pt>
                <c:pt idx="317">
                  <c:v>0.85508735868448116</c:v>
                </c:pt>
                <c:pt idx="318">
                  <c:v>0.85584677419354838</c:v>
                </c:pt>
                <c:pt idx="319">
                  <c:v>0.85920925747348109</c:v>
                </c:pt>
                <c:pt idx="320">
                  <c:v>0.86218678815489758</c:v>
                </c:pt>
                <c:pt idx="321">
                  <c:v>0.86713286713286708</c:v>
                </c:pt>
                <c:pt idx="322">
                  <c:v>0.8705035971223023</c:v>
                </c:pt>
                <c:pt idx="323">
                  <c:v>0.87096774193548376</c:v>
                </c:pt>
                <c:pt idx="324">
                  <c:v>0.87367405978784951</c:v>
                </c:pt>
                <c:pt idx="325">
                  <c:v>0.87813211845102501</c:v>
                </c:pt>
                <c:pt idx="326">
                  <c:v>0.8834498834498834</c:v>
                </c:pt>
                <c:pt idx="327">
                  <c:v>0.88591983556012344</c:v>
                </c:pt>
                <c:pt idx="328">
                  <c:v>0.88608870967741926</c:v>
                </c:pt>
                <c:pt idx="329">
                  <c:v>0.88813886210221782</c:v>
                </c:pt>
                <c:pt idx="330">
                  <c:v>0.89407744874715267</c:v>
                </c:pt>
                <c:pt idx="331">
                  <c:v>0.89860139860139854</c:v>
                </c:pt>
                <c:pt idx="332">
                  <c:v>0.90030832476875644</c:v>
                </c:pt>
                <c:pt idx="333">
                  <c:v>0.90221774193548376</c:v>
                </c:pt>
                <c:pt idx="334">
                  <c:v>0.9035679845708775</c:v>
                </c:pt>
                <c:pt idx="335">
                  <c:v>0.91116173120728938</c:v>
                </c:pt>
                <c:pt idx="336">
                  <c:v>0.91375291375291368</c:v>
                </c:pt>
                <c:pt idx="337">
                  <c:v>0.91572456320657769</c:v>
                </c:pt>
                <c:pt idx="338">
                  <c:v>0.91834677419354827</c:v>
                </c:pt>
                <c:pt idx="339">
                  <c:v>0.92478302796528433</c:v>
                </c:pt>
                <c:pt idx="340">
                  <c:v>0.92938496583143504</c:v>
                </c:pt>
                <c:pt idx="341">
                  <c:v>0.93006993006993011</c:v>
                </c:pt>
                <c:pt idx="342">
                  <c:v>0.93319630010277499</c:v>
                </c:pt>
                <c:pt idx="343">
                  <c:v>0.93649193548387077</c:v>
                </c:pt>
                <c:pt idx="344">
                  <c:v>0.93924783027965286</c:v>
                </c:pt>
                <c:pt idx="345">
                  <c:v>0.9453302961275627</c:v>
                </c:pt>
                <c:pt idx="346">
                  <c:v>0.94871794871794868</c:v>
                </c:pt>
                <c:pt idx="347">
                  <c:v>0.94964028776978426</c:v>
                </c:pt>
                <c:pt idx="348">
                  <c:v>0.95463709677419339</c:v>
                </c:pt>
                <c:pt idx="349">
                  <c:v>0.95660559305689485</c:v>
                </c:pt>
                <c:pt idx="350">
                  <c:v>0.96386946386946382</c:v>
                </c:pt>
                <c:pt idx="351">
                  <c:v>0.96505652620760551</c:v>
                </c:pt>
                <c:pt idx="352">
                  <c:v>0.96583143507972669</c:v>
                </c:pt>
                <c:pt idx="353">
                  <c:v>0.96774193548387089</c:v>
                </c:pt>
                <c:pt idx="354">
                  <c:v>0.97107039537126327</c:v>
                </c:pt>
                <c:pt idx="355">
                  <c:v>0.98150051387461468</c:v>
                </c:pt>
                <c:pt idx="356">
                  <c:v>0.98291571753986329</c:v>
                </c:pt>
                <c:pt idx="357">
                  <c:v>0.98457087753134021</c:v>
                </c:pt>
                <c:pt idx="358">
                  <c:v>0.98484848484848486</c:v>
                </c:pt>
                <c:pt idx="359">
                  <c:v>0.98588709677419351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</c:numCache>
            </c:numRef>
          </c:xVal>
          <c:yVal>
            <c:numRef>
              <c:f>'flipper graphs'!$D$2:$D$488</c:f>
              <c:numCache>
                <c:formatCode>0</c:formatCode>
                <c:ptCount val="487"/>
                <c:pt idx="0">
                  <c:v>67.5</c:v>
                </c:pt>
                <c:pt idx="1">
                  <c:v>87.5</c:v>
                </c:pt>
                <c:pt idx="2">
                  <c:v>72.5</c:v>
                </c:pt>
                <c:pt idx="3">
                  <c:v>70</c:v>
                </c:pt>
                <c:pt idx="4">
                  <c:v>70</c:v>
                </c:pt>
                <c:pt idx="5">
                  <c:v>67.5</c:v>
                </c:pt>
                <c:pt idx="6">
                  <c:v>70</c:v>
                </c:pt>
                <c:pt idx="7">
                  <c:v>67.5</c:v>
                </c:pt>
                <c:pt idx="8">
                  <c:v>72.5</c:v>
                </c:pt>
                <c:pt idx="9">
                  <c:v>67.5</c:v>
                </c:pt>
                <c:pt idx="10">
                  <c:v>67.5</c:v>
                </c:pt>
                <c:pt idx="11">
                  <c:v>75</c:v>
                </c:pt>
                <c:pt idx="12">
                  <c:v>75</c:v>
                </c:pt>
                <c:pt idx="13">
                  <c:v>67.5</c:v>
                </c:pt>
                <c:pt idx="14">
                  <c:v>72.5</c:v>
                </c:pt>
                <c:pt idx="15">
                  <c:v>70</c:v>
                </c:pt>
                <c:pt idx="16">
                  <c:v>70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72.5</c:v>
                </c:pt>
                <c:pt idx="21">
                  <c:v>72.5</c:v>
                </c:pt>
                <c:pt idx="22">
                  <c:v>72.5</c:v>
                </c:pt>
                <c:pt idx="23">
                  <c:v>70</c:v>
                </c:pt>
                <c:pt idx="24">
                  <c:v>72.5</c:v>
                </c:pt>
                <c:pt idx="25">
                  <c:v>75</c:v>
                </c:pt>
                <c:pt idx="26">
                  <c:v>67.5</c:v>
                </c:pt>
                <c:pt idx="27">
                  <c:v>77.5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75</c:v>
                </c:pt>
                <c:pt idx="32">
                  <c:v>72.5</c:v>
                </c:pt>
                <c:pt idx="33">
                  <c:v>70</c:v>
                </c:pt>
                <c:pt idx="34">
                  <c:v>75</c:v>
                </c:pt>
                <c:pt idx="35">
                  <c:v>72.5</c:v>
                </c:pt>
                <c:pt idx="36">
                  <c:v>80</c:v>
                </c:pt>
                <c:pt idx="37">
                  <c:v>72.5</c:v>
                </c:pt>
                <c:pt idx="38">
                  <c:v>70</c:v>
                </c:pt>
                <c:pt idx="39">
                  <c:v>70</c:v>
                </c:pt>
                <c:pt idx="40">
                  <c:v>72.5</c:v>
                </c:pt>
                <c:pt idx="41">
                  <c:v>70</c:v>
                </c:pt>
                <c:pt idx="42">
                  <c:v>75</c:v>
                </c:pt>
                <c:pt idx="43">
                  <c:v>75</c:v>
                </c:pt>
                <c:pt idx="44">
                  <c:v>70</c:v>
                </c:pt>
                <c:pt idx="45">
                  <c:v>70</c:v>
                </c:pt>
                <c:pt idx="46">
                  <c:v>72.5</c:v>
                </c:pt>
                <c:pt idx="47">
                  <c:v>70</c:v>
                </c:pt>
                <c:pt idx="48">
                  <c:v>72.5</c:v>
                </c:pt>
                <c:pt idx="49">
                  <c:v>75</c:v>
                </c:pt>
                <c:pt idx="50">
                  <c:v>70</c:v>
                </c:pt>
                <c:pt idx="51">
                  <c:v>70</c:v>
                </c:pt>
                <c:pt idx="52">
                  <c:v>72.5</c:v>
                </c:pt>
                <c:pt idx="53">
                  <c:v>75</c:v>
                </c:pt>
                <c:pt idx="54">
                  <c:v>72.5</c:v>
                </c:pt>
                <c:pt idx="55">
                  <c:v>70</c:v>
                </c:pt>
                <c:pt idx="56">
                  <c:v>70</c:v>
                </c:pt>
                <c:pt idx="57">
                  <c:v>72.5</c:v>
                </c:pt>
                <c:pt idx="58">
                  <c:v>70</c:v>
                </c:pt>
                <c:pt idx="59">
                  <c:v>70</c:v>
                </c:pt>
                <c:pt idx="60">
                  <c:v>67.5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72.5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72.5</c:v>
                </c:pt>
                <c:pt idx="69">
                  <c:v>70</c:v>
                </c:pt>
                <c:pt idx="70">
                  <c:v>70</c:v>
                </c:pt>
                <c:pt idx="71">
                  <c:v>72.5</c:v>
                </c:pt>
                <c:pt idx="72">
                  <c:v>70</c:v>
                </c:pt>
                <c:pt idx="73">
                  <c:v>70</c:v>
                </c:pt>
                <c:pt idx="74">
                  <c:v>72.5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72.5</c:v>
                </c:pt>
                <c:pt idx="79">
                  <c:v>65</c:v>
                </c:pt>
                <c:pt idx="80">
                  <c:v>70</c:v>
                </c:pt>
                <c:pt idx="81">
                  <c:v>70</c:v>
                </c:pt>
                <c:pt idx="82">
                  <c:v>72.5</c:v>
                </c:pt>
                <c:pt idx="83">
                  <c:v>72.5</c:v>
                </c:pt>
                <c:pt idx="84">
                  <c:v>67.5</c:v>
                </c:pt>
                <c:pt idx="85">
                  <c:v>67.5</c:v>
                </c:pt>
                <c:pt idx="86">
                  <c:v>70</c:v>
                </c:pt>
                <c:pt idx="87">
                  <c:v>72.5</c:v>
                </c:pt>
                <c:pt idx="88">
                  <c:v>72.5</c:v>
                </c:pt>
                <c:pt idx="89">
                  <c:v>65</c:v>
                </c:pt>
                <c:pt idx="90">
                  <c:v>75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65</c:v>
                </c:pt>
                <c:pt idx="95">
                  <c:v>72.5</c:v>
                </c:pt>
                <c:pt idx="96">
                  <c:v>72.5</c:v>
                </c:pt>
                <c:pt idx="97">
                  <c:v>70</c:v>
                </c:pt>
                <c:pt idx="98">
                  <c:v>67.5</c:v>
                </c:pt>
                <c:pt idx="99">
                  <c:v>70</c:v>
                </c:pt>
                <c:pt idx="100">
                  <c:v>72.5</c:v>
                </c:pt>
                <c:pt idx="101">
                  <c:v>70</c:v>
                </c:pt>
                <c:pt idx="102">
                  <c:v>67.5</c:v>
                </c:pt>
                <c:pt idx="103">
                  <c:v>70</c:v>
                </c:pt>
                <c:pt idx="104">
                  <c:v>72.5</c:v>
                </c:pt>
                <c:pt idx="105">
                  <c:v>70</c:v>
                </c:pt>
                <c:pt idx="106">
                  <c:v>70</c:v>
                </c:pt>
                <c:pt idx="107">
                  <c:v>70</c:v>
                </c:pt>
                <c:pt idx="108">
                  <c:v>70</c:v>
                </c:pt>
                <c:pt idx="109">
                  <c:v>70</c:v>
                </c:pt>
                <c:pt idx="110">
                  <c:v>65</c:v>
                </c:pt>
                <c:pt idx="111">
                  <c:v>70</c:v>
                </c:pt>
                <c:pt idx="112">
                  <c:v>72.5</c:v>
                </c:pt>
                <c:pt idx="113">
                  <c:v>70</c:v>
                </c:pt>
                <c:pt idx="114">
                  <c:v>72.5</c:v>
                </c:pt>
                <c:pt idx="115">
                  <c:v>70</c:v>
                </c:pt>
                <c:pt idx="116">
                  <c:v>72.5</c:v>
                </c:pt>
                <c:pt idx="117">
                  <c:v>72.5</c:v>
                </c:pt>
                <c:pt idx="118">
                  <c:v>70</c:v>
                </c:pt>
                <c:pt idx="119">
                  <c:v>70</c:v>
                </c:pt>
                <c:pt idx="120">
                  <c:v>75</c:v>
                </c:pt>
                <c:pt idx="121">
                  <c:v>67.5</c:v>
                </c:pt>
                <c:pt idx="122">
                  <c:v>67.5</c:v>
                </c:pt>
                <c:pt idx="123">
                  <c:v>70</c:v>
                </c:pt>
                <c:pt idx="124">
                  <c:v>72.5</c:v>
                </c:pt>
                <c:pt idx="125">
                  <c:v>72.5</c:v>
                </c:pt>
                <c:pt idx="126">
                  <c:v>60</c:v>
                </c:pt>
                <c:pt idx="127">
                  <c:v>67.5</c:v>
                </c:pt>
                <c:pt idx="128">
                  <c:v>67.5</c:v>
                </c:pt>
                <c:pt idx="129">
                  <c:v>75</c:v>
                </c:pt>
                <c:pt idx="130">
                  <c:v>65</c:v>
                </c:pt>
                <c:pt idx="131">
                  <c:v>65</c:v>
                </c:pt>
                <c:pt idx="132">
                  <c:v>70</c:v>
                </c:pt>
                <c:pt idx="133">
                  <c:v>62.5</c:v>
                </c:pt>
                <c:pt idx="134">
                  <c:v>62.5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72.5</c:v>
                </c:pt>
                <c:pt idx="139">
                  <c:v>62.5</c:v>
                </c:pt>
                <c:pt idx="140">
                  <c:v>65</c:v>
                </c:pt>
                <c:pt idx="141">
                  <c:v>67.5</c:v>
                </c:pt>
                <c:pt idx="142">
                  <c:v>67.5</c:v>
                </c:pt>
                <c:pt idx="143">
                  <c:v>70</c:v>
                </c:pt>
                <c:pt idx="144">
                  <c:v>62.5</c:v>
                </c:pt>
                <c:pt idx="145">
                  <c:v>65</c:v>
                </c:pt>
                <c:pt idx="146">
                  <c:v>70</c:v>
                </c:pt>
                <c:pt idx="147">
                  <c:v>67.5</c:v>
                </c:pt>
                <c:pt idx="148">
                  <c:v>57.5</c:v>
                </c:pt>
                <c:pt idx="149">
                  <c:v>67.5</c:v>
                </c:pt>
                <c:pt idx="150">
                  <c:v>67.5</c:v>
                </c:pt>
                <c:pt idx="151">
                  <c:v>70</c:v>
                </c:pt>
                <c:pt idx="152">
                  <c:v>65</c:v>
                </c:pt>
                <c:pt idx="153">
                  <c:v>60</c:v>
                </c:pt>
                <c:pt idx="154">
                  <c:v>65</c:v>
                </c:pt>
                <c:pt idx="155">
                  <c:v>65</c:v>
                </c:pt>
                <c:pt idx="156">
                  <c:v>70</c:v>
                </c:pt>
                <c:pt idx="157">
                  <c:v>57.5</c:v>
                </c:pt>
                <c:pt idx="158">
                  <c:v>67.5</c:v>
                </c:pt>
                <c:pt idx="159">
                  <c:v>67.5</c:v>
                </c:pt>
                <c:pt idx="160">
                  <c:v>70</c:v>
                </c:pt>
                <c:pt idx="161">
                  <c:v>62.5</c:v>
                </c:pt>
                <c:pt idx="162">
                  <c:v>65</c:v>
                </c:pt>
                <c:pt idx="163">
                  <c:v>67.5</c:v>
                </c:pt>
                <c:pt idx="164">
                  <c:v>67.5</c:v>
                </c:pt>
                <c:pt idx="165">
                  <c:v>72.5</c:v>
                </c:pt>
                <c:pt idx="166">
                  <c:v>67.5</c:v>
                </c:pt>
                <c:pt idx="167">
                  <c:v>62.5</c:v>
                </c:pt>
                <c:pt idx="168">
                  <c:v>67.5</c:v>
                </c:pt>
                <c:pt idx="169">
                  <c:v>67.5</c:v>
                </c:pt>
                <c:pt idx="170">
                  <c:v>70</c:v>
                </c:pt>
                <c:pt idx="171">
                  <c:v>62.5</c:v>
                </c:pt>
                <c:pt idx="172">
                  <c:v>65</c:v>
                </c:pt>
                <c:pt idx="173">
                  <c:v>62.5</c:v>
                </c:pt>
                <c:pt idx="174">
                  <c:v>65</c:v>
                </c:pt>
                <c:pt idx="175">
                  <c:v>70</c:v>
                </c:pt>
                <c:pt idx="176">
                  <c:v>65</c:v>
                </c:pt>
                <c:pt idx="177">
                  <c:v>62.5</c:v>
                </c:pt>
                <c:pt idx="178">
                  <c:v>62.5</c:v>
                </c:pt>
                <c:pt idx="179">
                  <c:v>72.5</c:v>
                </c:pt>
                <c:pt idx="180">
                  <c:v>70</c:v>
                </c:pt>
                <c:pt idx="181">
                  <c:v>60</c:v>
                </c:pt>
                <c:pt idx="182">
                  <c:v>62.5</c:v>
                </c:pt>
                <c:pt idx="183">
                  <c:v>65</c:v>
                </c:pt>
                <c:pt idx="184">
                  <c:v>67.5</c:v>
                </c:pt>
                <c:pt idx="185">
                  <c:v>65</c:v>
                </c:pt>
                <c:pt idx="186">
                  <c:v>67.5</c:v>
                </c:pt>
                <c:pt idx="187">
                  <c:v>65</c:v>
                </c:pt>
                <c:pt idx="188">
                  <c:v>62.5</c:v>
                </c:pt>
                <c:pt idx="189">
                  <c:v>67.5</c:v>
                </c:pt>
                <c:pt idx="190">
                  <c:v>72.5</c:v>
                </c:pt>
                <c:pt idx="191">
                  <c:v>67.5</c:v>
                </c:pt>
                <c:pt idx="192">
                  <c:v>62.5</c:v>
                </c:pt>
                <c:pt idx="193">
                  <c:v>60</c:v>
                </c:pt>
                <c:pt idx="194">
                  <c:v>62.5</c:v>
                </c:pt>
                <c:pt idx="195">
                  <c:v>67.5</c:v>
                </c:pt>
                <c:pt idx="196">
                  <c:v>67.5</c:v>
                </c:pt>
                <c:pt idx="197">
                  <c:v>62.5</c:v>
                </c:pt>
                <c:pt idx="198">
                  <c:v>62.5</c:v>
                </c:pt>
                <c:pt idx="199">
                  <c:v>65</c:v>
                </c:pt>
                <c:pt idx="200">
                  <c:v>65</c:v>
                </c:pt>
                <c:pt idx="201">
                  <c:v>65</c:v>
                </c:pt>
                <c:pt idx="202">
                  <c:v>57.5</c:v>
                </c:pt>
                <c:pt idx="203">
                  <c:v>60</c:v>
                </c:pt>
                <c:pt idx="204">
                  <c:v>62.5</c:v>
                </c:pt>
                <c:pt idx="205">
                  <c:v>67.5</c:v>
                </c:pt>
                <c:pt idx="206">
                  <c:v>67.5</c:v>
                </c:pt>
                <c:pt idx="207">
                  <c:v>62.5</c:v>
                </c:pt>
                <c:pt idx="208">
                  <c:v>65</c:v>
                </c:pt>
                <c:pt idx="209">
                  <c:v>62.5</c:v>
                </c:pt>
                <c:pt idx="210">
                  <c:v>67.5</c:v>
                </c:pt>
                <c:pt idx="211">
                  <c:v>60</c:v>
                </c:pt>
                <c:pt idx="212">
                  <c:v>62.5</c:v>
                </c:pt>
                <c:pt idx="213">
                  <c:v>65</c:v>
                </c:pt>
                <c:pt idx="214">
                  <c:v>62.5</c:v>
                </c:pt>
                <c:pt idx="215">
                  <c:v>67.5</c:v>
                </c:pt>
                <c:pt idx="216">
                  <c:v>62.5</c:v>
                </c:pt>
                <c:pt idx="217">
                  <c:v>65</c:v>
                </c:pt>
                <c:pt idx="218">
                  <c:v>65</c:v>
                </c:pt>
                <c:pt idx="219">
                  <c:v>62.5</c:v>
                </c:pt>
                <c:pt idx="220">
                  <c:v>67.5</c:v>
                </c:pt>
                <c:pt idx="221">
                  <c:v>62.5</c:v>
                </c:pt>
                <c:pt idx="222">
                  <c:v>62.5</c:v>
                </c:pt>
                <c:pt idx="223">
                  <c:v>65</c:v>
                </c:pt>
                <c:pt idx="224">
                  <c:v>70</c:v>
                </c:pt>
                <c:pt idx="225">
                  <c:v>62.5</c:v>
                </c:pt>
                <c:pt idx="226">
                  <c:v>62.5</c:v>
                </c:pt>
                <c:pt idx="227">
                  <c:v>62.5</c:v>
                </c:pt>
                <c:pt idx="228">
                  <c:v>62.5</c:v>
                </c:pt>
                <c:pt idx="229">
                  <c:v>70</c:v>
                </c:pt>
                <c:pt idx="230">
                  <c:v>62.5</c:v>
                </c:pt>
                <c:pt idx="231">
                  <c:v>60</c:v>
                </c:pt>
                <c:pt idx="232">
                  <c:v>62.5</c:v>
                </c:pt>
                <c:pt idx="233">
                  <c:v>62.5</c:v>
                </c:pt>
                <c:pt idx="234">
                  <c:v>60</c:v>
                </c:pt>
                <c:pt idx="235">
                  <c:v>67.5</c:v>
                </c:pt>
                <c:pt idx="236">
                  <c:v>65</c:v>
                </c:pt>
                <c:pt idx="237">
                  <c:v>65</c:v>
                </c:pt>
                <c:pt idx="238">
                  <c:v>67.5</c:v>
                </c:pt>
                <c:pt idx="239">
                  <c:v>60</c:v>
                </c:pt>
                <c:pt idx="240">
                  <c:v>70</c:v>
                </c:pt>
                <c:pt idx="241">
                  <c:v>62.5</c:v>
                </c:pt>
                <c:pt idx="242">
                  <c:v>60</c:v>
                </c:pt>
                <c:pt idx="243">
                  <c:v>62.5</c:v>
                </c:pt>
                <c:pt idx="244">
                  <c:v>67.5</c:v>
                </c:pt>
                <c:pt idx="245">
                  <c:v>67.5</c:v>
                </c:pt>
                <c:pt idx="246">
                  <c:v>65</c:v>
                </c:pt>
                <c:pt idx="247">
                  <c:v>62.5</c:v>
                </c:pt>
                <c:pt idx="248">
                  <c:v>65</c:v>
                </c:pt>
                <c:pt idx="249">
                  <c:v>62.5</c:v>
                </c:pt>
                <c:pt idx="250">
                  <c:v>55</c:v>
                </c:pt>
                <c:pt idx="251">
                  <c:v>70</c:v>
                </c:pt>
                <c:pt idx="252">
                  <c:v>65</c:v>
                </c:pt>
                <c:pt idx="253">
                  <c:v>62.5</c:v>
                </c:pt>
                <c:pt idx="254">
                  <c:v>65</c:v>
                </c:pt>
                <c:pt idx="255">
                  <c:v>60</c:v>
                </c:pt>
                <c:pt idx="256">
                  <c:v>65</c:v>
                </c:pt>
                <c:pt idx="257">
                  <c:v>62.5</c:v>
                </c:pt>
                <c:pt idx="258">
                  <c:v>62.5</c:v>
                </c:pt>
                <c:pt idx="259">
                  <c:v>57.5</c:v>
                </c:pt>
                <c:pt idx="260">
                  <c:v>65</c:v>
                </c:pt>
                <c:pt idx="261">
                  <c:v>65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70</c:v>
                </c:pt>
                <c:pt idx="266">
                  <c:v>62.5</c:v>
                </c:pt>
                <c:pt idx="267">
                  <c:v>57.5</c:v>
                </c:pt>
                <c:pt idx="268">
                  <c:v>60</c:v>
                </c:pt>
                <c:pt idx="269">
                  <c:v>57.5</c:v>
                </c:pt>
                <c:pt idx="270">
                  <c:v>70</c:v>
                </c:pt>
                <c:pt idx="271">
                  <c:v>62.5</c:v>
                </c:pt>
                <c:pt idx="272">
                  <c:v>65</c:v>
                </c:pt>
                <c:pt idx="273">
                  <c:v>60</c:v>
                </c:pt>
                <c:pt idx="274">
                  <c:v>57.5</c:v>
                </c:pt>
                <c:pt idx="275">
                  <c:v>60</c:v>
                </c:pt>
                <c:pt idx="276">
                  <c:v>60</c:v>
                </c:pt>
                <c:pt idx="277">
                  <c:v>62.5</c:v>
                </c:pt>
                <c:pt idx="278">
                  <c:v>62.5</c:v>
                </c:pt>
                <c:pt idx="279">
                  <c:v>60</c:v>
                </c:pt>
                <c:pt idx="280">
                  <c:v>60</c:v>
                </c:pt>
                <c:pt idx="281">
                  <c:v>62.5</c:v>
                </c:pt>
                <c:pt idx="282">
                  <c:v>60</c:v>
                </c:pt>
                <c:pt idx="283">
                  <c:v>55</c:v>
                </c:pt>
                <c:pt idx="284">
                  <c:v>57.5</c:v>
                </c:pt>
                <c:pt idx="285">
                  <c:v>65</c:v>
                </c:pt>
                <c:pt idx="286">
                  <c:v>57.5</c:v>
                </c:pt>
                <c:pt idx="287">
                  <c:v>60</c:v>
                </c:pt>
                <c:pt idx="288">
                  <c:v>60</c:v>
                </c:pt>
                <c:pt idx="289">
                  <c:v>65</c:v>
                </c:pt>
                <c:pt idx="290">
                  <c:v>62.5</c:v>
                </c:pt>
                <c:pt idx="291">
                  <c:v>60</c:v>
                </c:pt>
                <c:pt idx="292">
                  <c:v>60</c:v>
                </c:pt>
                <c:pt idx="293">
                  <c:v>62.5</c:v>
                </c:pt>
                <c:pt idx="294">
                  <c:v>62.5</c:v>
                </c:pt>
                <c:pt idx="295">
                  <c:v>60</c:v>
                </c:pt>
                <c:pt idx="296">
                  <c:v>62.5</c:v>
                </c:pt>
                <c:pt idx="297">
                  <c:v>62.5</c:v>
                </c:pt>
                <c:pt idx="298">
                  <c:v>62.5</c:v>
                </c:pt>
                <c:pt idx="299">
                  <c:v>67.5</c:v>
                </c:pt>
                <c:pt idx="300">
                  <c:v>62.5</c:v>
                </c:pt>
                <c:pt idx="301">
                  <c:v>62.5</c:v>
                </c:pt>
                <c:pt idx="302">
                  <c:v>60</c:v>
                </c:pt>
                <c:pt idx="303">
                  <c:v>62.5</c:v>
                </c:pt>
                <c:pt idx="304">
                  <c:v>62.5</c:v>
                </c:pt>
                <c:pt idx="305">
                  <c:v>65</c:v>
                </c:pt>
                <c:pt idx="306">
                  <c:v>60</c:v>
                </c:pt>
                <c:pt idx="307">
                  <c:v>57.5</c:v>
                </c:pt>
                <c:pt idx="308">
                  <c:v>67.5</c:v>
                </c:pt>
                <c:pt idx="309">
                  <c:v>55</c:v>
                </c:pt>
                <c:pt idx="310">
                  <c:v>57.5</c:v>
                </c:pt>
                <c:pt idx="311">
                  <c:v>60</c:v>
                </c:pt>
                <c:pt idx="312">
                  <c:v>50</c:v>
                </c:pt>
                <c:pt idx="313">
                  <c:v>65</c:v>
                </c:pt>
                <c:pt idx="314">
                  <c:v>57.5</c:v>
                </c:pt>
                <c:pt idx="315">
                  <c:v>57.5</c:v>
                </c:pt>
                <c:pt idx="316">
                  <c:v>62.5</c:v>
                </c:pt>
                <c:pt idx="317">
                  <c:v>55</c:v>
                </c:pt>
                <c:pt idx="318">
                  <c:v>42.5</c:v>
                </c:pt>
                <c:pt idx="319">
                  <c:v>62.5</c:v>
                </c:pt>
                <c:pt idx="320">
                  <c:v>55</c:v>
                </c:pt>
                <c:pt idx="321">
                  <c:v>62.5</c:v>
                </c:pt>
                <c:pt idx="322">
                  <c:v>57.5</c:v>
                </c:pt>
                <c:pt idx="323">
                  <c:v>62.5</c:v>
                </c:pt>
                <c:pt idx="324">
                  <c:v>57.5</c:v>
                </c:pt>
                <c:pt idx="325">
                  <c:v>57.5</c:v>
                </c:pt>
                <c:pt idx="326">
                  <c:v>50</c:v>
                </c:pt>
                <c:pt idx="327">
                  <c:v>60</c:v>
                </c:pt>
                <c:pt idx="328">
                  <c:v>60</c:v>
                </c:pt>
                <c:pt idx="329">
                  <c:v>62.5</c:v>
                </c:pt>
                <c:pt idx="330">
                  <c:v>62.5</c:v>
                </c:pt>
                <c:pt idx="331">
                  <c:v>57.5</c:v>
                </c:pt>
                <c:pt idx="332">
                  <c:v>55</c:v>
                </c:pt>
                <c:pt idx="333">
                  <c:v>52.5</c:v>
                </c:pt>
                <c:pt idx="334">
                  <c:v>47.5</c:v>
                </c:pt>
                <c:pt idx="335">
                  <c:v>55</c:v>
                </c:pt>
                <c:pt idx="336">
                  <c:v>57.5</c:v>
                </c:pt>
                <c:pt idx="337">
                  <c:v>47.5</c:v>
                </c:pt>
                <c:pt idx="338">
                  <c:v>57.5</c:v>
                </c:pt>
                <c:pt idx="339">
                  <c:v>52.5</c:v>
                </c:pt>
                <c:pt idx="340">
                  <c:v>57.5</c:v>
                </c:pt>
                <c:pt idx="341">
                  <c:v>57.5</c:v>
                </c:pt>
                <c:pt idx="342">
                  <c:v>60</c:v>
                </c:pt>
                <c:pt idx="343">
                  <c:v>62.5</c:v>
                </c:pt>
                <c:pt idx="344">
                  <c:v>52.5</c:v>
                </c:pt>
                <c:pt idx="345">
                  <c:v>57.5</c:v>
                </c:pt>
                <c:pt idx="346">
                  <c:v>55</c:v>
                </c:pt>
                <c:pt idx="347">
                  <c:v>60</c:v>
                </c:pt>
                <c:pt idx="348">
                  <c:v>52.5</c:v>
                </c:pt>
                <c:pt idx="349">
                  <c:v>55</c:v>
                </c:pt>
                <c:pt idx="350">
                  <c:v>57.5</c:v>
                </c:pt>
                <c:pt idx="351">
                  <c:v>55</c:v>
                </c:pt>
                <c:pt idx="352">
                  <c:v>55</c:v>
                </c:pt>
                <c:pt idx="353">
                  <c:v>45</c:v>
                </c:pt>
                <c:pt idx="354">
                  <c:v>57.5</c:v>
                </c:pt>
                <c:pt idx="355">
                  <c:v>60</c:v>
                </c:pt>
                <c:pt idx="356">
                  <c:v>60</c:v>
                </c:pt>
                <c:pt idx="357">
                  <c:v>55</c:v>
                </c:pt>
                <c:pt idx="358">
                  <c:v>57.5</c:v>
                </c:pt>
                <c:pt idx="359">
                  <c:v>55</c:v>
                </c:pt>
                <c:pt idx="360">
                  <c:v>50</c:v>
                </c:pt>
                <c:pt idx="361">
                  <c:v>52.5</c:v>
                </c:pt>
                <c:pt idx="362">
                  <c:v>52.5</c:v>
                </c:pt>
                <c:pt idx="363">
                  <c:v>60</c:v>
                </c:pt>
                <c:pt idx="364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4-41AF-95BD-491797C4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889928"/>
        <c:axId val="604890584"/>
      </c:scatterChart>
      <c:valAx>
        <c:axId val="604889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90584"/>
        <c:crosses val="autoZero"/>
        <c:crossBetween val="midCat"/>
      </c:valAx>
      <c:valAx>
        <c:axId val="60489058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Flipper amplitude (°)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8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Bottom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graphs'!$J$1</c:f>
              <c:strCache>
                <c:ptCount val="1"/>
                <c:pt idx="0">
                  <c:v>mean angle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graphs'!$I$2:$I$488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5.6497175141242738E-3</c:v>
                </c:pt>
                <c:pt idx="6">
                  <c:v>6.5645514223194512E-3</c:v>
                </c:pt>
                <c:pt idx="7">
                  <c:v>9.2592592592593385E-3</c:v>
                </c:pt>
                <c:pt idx="8">
                  <c:v>1.1299435028248648E-2</c:v>
                </c:pt>
                <c:pt idx="9">
                  <c:v>1.2229539040451457E-2</c:v>
                </c:pt>
                <c:pt idx="10">
                  <c:v>1.3676148796498885E-2</c:v>
                </c:pt>
                <c:pt idx="11">
                  <c:v>1.6949152542372923E-2</c:v>
                </c:pt>
                <c:pt idx="12">
                  <c:v>1.923076923076935E-2</c:v>
                </c:pt>
                <c:pt idx="13">
                  <c:v>1.9693654266958412E-2</c:v>
                </c:pt>
                <c:pt idx="14">
                  <c:v>2.3540489642184626E-2</c:v>
                </c:pt>
                <c:pt idx="15">
                  <c:v>2.4459078080903116E-2</c:v>
                </c:pt>
                <c:pt idx="16">
                  <c:v>2.4904214559386989E-2</c:v>
                </c:pt>
                <c:pt idx="17">
                  <c:v>2.6258205689277923E-2</c:v>
                </c:pt>
                <c:pt idx="18">
                  <c:v>2.8490028490028539E-2</c:v>
                </c:pt>
                <c:pt idx="19">
                  <c:v>2.8719397363465234E-2</c:v>
                </c:pt>
                <c:pt idx="20">
                  <c:v>3.2822757111597371E-2</c:v>
                </c:pt>
                <c:pt idx="21">
                  <c:v>3.3898305084745742E-2</c:v>
                </c:pt>
                <c:pt idx="22">
                  <c:v>3.8606403013182689E-2</c:v>
                </c:pt>
                <c:pt idx="23">
                  <c:v>4.0481400437636789E-2</c:v>
                </c:pt>
                <c:pt idx="24">
                  <c:v>4.118773946360154E-2</c:v>
                </c:pt>
                <c:pt idx="25">
                  <c:v>4.3785310734463297E-2</c:v>
                </c:pt>
                <c:pt idx="26">
                  <c:v>4.5584045584045718E-2</c:v>
                </c:pt>
                <c:pt idx="27">
                  <c:v>4.7045951859956241E-2</c:v>
                </c:pt>
                <c:pt idx="28">
                  <c:v>4.9435028248587573E-2</c:v>
                </c:pt>
                <c:pt idx="29">
                  <c:v>5.0799623706490979E-2</c:v>
                </c:pt>
                <c:pt idx="30">
                  <c:v>5.3610503282275748E-2</c:v>
                </c:pt>
                <c:pt idx="31">
                  <c:v>5.3639846743295035E-2</c:v>
                </c:pt>
                <c:pt idx="32">
                  <c:v>5.414312617702452E-2</c:v>
                </c:pt>
                <c:pt idx="33">
                  <c:v>5.555555555555558E-2</c:v>
                </c:pt>
                <c:pt idx="34">
                  <c:v>6.0722100656455127E-2</c:v>
                </c:pt>
                <c:pt idx="35">
                  <c:v>6.2088428974600061E-2</c:v>
                </c:pt>
                <c:pt idx="36">
                  <c:v>6.5527065527065595E-2</c:v>
                </c:pt>
                <c:pt idx="37">
                  <c:v>6.7286652078774573E-2</c:v>
                </c:pt>
                <c:pt idx="38">
                  <c:v>7.2796934865900331E-2</c:v>
                </c:pt>
                <c:pt idx="39">
                  <c:v>7.3304157549234097E-2</c:v>
                </c:pt>
                <c:pt idx="40">
                  <c:v>7.3377234242709352E-2</c:v>
                </c:pt>
                <c:pt idx="41">
                  <c:v>7.4074074074074112E-2</c:v>
                </c:pt>
                <c:pt idx="42">
                  <c:v>7.9868708971553556E-2</c:v>
                </c:pt>
                <c:pt idx="43">
                  <c:v>8.0508474576271236E-2</c:v>
                </c:pt>
                <c:pt idx="44">
                  <c:v>8.2621082621082628E-2</c:v>
                </c:pt>
                <c:pt idx="45">
                  <c:v>8.4666039510818428E-2</c:v>
                </c:pt>
                <c:pt idx="46">
                  <c:v>8.5249042145593937E-2</c:v>
                </c:pt>
                <c:pt idx="47">
                  <c:v>8.8074398249452901E-2</c:v>
                </c:pt>
                <c:pt idx="48">
                  <c:v>9.7578347578347643E-2</c:v>
                </c:pt>
                <c:pt idx="49">
                  <c:v>9.8468271334792176E-2</c:v>
                </c:pt>
                <c:pt idx="50">
                  <c:v>0.10448577680525159</c:v>
                </c:pt>
                <c:pt idx="51">
                  <c:v>0.10612535612535616</c:v>
                </c:pt>
                <c:pt idx="52">
                  <c:v>0.10630291627469422</c:v>
                </c:pt>
                <c:pt idx="53">
                  <c:v>0.11050328227571111</c:v>
                </c:pt>
                <c:pt idx="54">
                  <c:v>0.11398467432950198</c:v>
                </c:pt>
                <c:pt idx="55">
                  <c:v>0.11467236467236468</c:v>
                </c:pt>
                <c:pt idx="56">
                  <c:v>0.11652078774617064</c:v>
                </c:pt>
                <c:pt idx="57">
                  <c:v>0.11853245531514568</c:v>
                </c:pt>
                <c:pt idx="58">
                  <c:v>0.12931034482758622</c:v>
                </c:pt>
                <c:pt idx="59">
                  <c:v>0.13076199435559735</c:v>
                </c:pt>
                <c:pt idx="60">
                  <c:v>0.13319088319088321</c:v>
                </c:pt>
                <c:pt idx="61">
                  <c:v>0.13793103448275856</c:v>
                </c:pt>
                <c:pt idx="62">
                  <c:v>0.14004376367614882</c:v>
                </c:pt>
                <c:pt idx="63">
                  <c:v>0.14173789173789186</c:v>
                </c:pt>
                <c:pt idx="64">
                  <c:v>0.15099715099715105</c:v>
                </c:pt>
                <c:pt idx="65">
                  <c:v>0.15428033866415808</c:v>
                </c:pt>
                <c:pt idx="66">
                  <c:v>0.15536105032822753</c:v>
                </c:pt>
                <c:pt idx="67">
                  <c:v>0.15954415954415957</c:v>
                </c:pt>
                <c:pt idx="68">
                  <c:v>0.16091954022988511</c:v>
                </c:pt>
                <c:pt idx="69">
                  <c:v>0.16192560175054699</c:v>
                </c:pt>
                <c:pt idx="70">
                  <c:v>0.16556914393226715</c:v>
                </c:pt>
                <c:pt idx="71">
                  <c:v>0.16737891737891741</c:v>
                </c:pt>
                <c:pt idx="72">
                  <c:v>0.1679431072210065</c:v>
                </c:pt>
                <c:pt idx="73">
                  <c:v>0.17090395480225992</c:v>
                </c:pt>
                <c:pt idx="74">
                  <c:v>0.17396061269146604</c:v>
                </c:pt>
                <c:pt idx="75">
                  <c:v>0.17624521072796934</c:v>
                </c:pt>
                <c:pt idx="76">
                  <c:v>0.17685794920037626</c:v>
                </c:pt>
                <c:pt idx="77">
                  <c:v>0.17997811816192558</c:v>
                </c:pt>
                <c:pt idx="78">
                  <c:v>0.18518518518518526</c:v>
                </c:pt>
                <c:pt idx="79">
                  <c:v>0.18654266958424501</c:v>
                </c:pt>
                <c:pt idx="80">
                  <c:v>0.19256017505470455</c:v>
                </c:pt>
                <c:pt idx="81">
                  <c:v>0.19303201506591344</c:v>
                </c:pt>
                <c:pt idx="82">
                  <c:v>0.19373219373219377</c:v>
                </c:pt>
                <c:pt idx="83">
                  <c:v>0.19857768052516406</c:v>
                </c:pt>
                <c:pt idx="84">
                  <c:v>0.20306513409961677</c:v>
                </c:pt>
                <c:pt idx="85">
                  <c:v>0.20602069614299143</c:v>
                </c:pt>
                <c:pt idx="86">
                  <c:v>0.20621468926553674</c:v>
                </c:pt>
                <c:pt idx="87">
                  <c:v>0.2062363238512035</c:v>
                </c:pt>
                <c:pt idx="88">
                  <c:v>0.20797720797720798</c:v>
                </c:pt>
                <c:pt idx="89">
                  <c:v>0.21280087527352293</c:v>
                </c:pt>
                <c:pt idx="90">
                  <c:v>0.21327683615819212</c:v>
                </c:pt>
                <c:pt idx="91">
                  <c:v>0.21581196581196582</c:v>
                </c:pt>
                <c:pt idx="92">
                  <c:v>0.2173095014111005</c:v>
                </c:pt>
                <c:pt idx="93">
                  <c:v>0.21936542669584239</c:v>
                </c:pt>
                <c:pt idx="94">
                  <c:v>0.21986817325800381</c:v>
                </c:pt>
                <c:pt idx="95">
                  <c:v>0.22030651340996163</c:v>
                </c:pt>
                <c:pt idx="96">
                  <c:v>0.22364672364672367</c:v>
                </c:pt>
                <c:pt idx="97">
                  <c:v>0.22592997811816196</c:v>
                </c:pt>
                <c:pt idx="98">
                  <c:v>0.22645951035781553</c:v>
                </c:pt>
                <c:pt idx="99">
                  <c:v>0.2285983066792098</c:v>
                </c:pt>
                <c:pt idx="100">
                  <c:v>0.23148148148148151</c:v>
                </c:pt>
                <c:pt idx="101">
                  <c:v>0.23194748358862147</c:v>
                </c:pt>
                <c:pt idx="102">
                  <c:v>0.23305084745762714</c:v>
                </c:pt>
                <c:pt idx="103">
                  <c:v>0.23563218390804588</c:v>
                </c:pt>
                <c:pt idx="104">
                  <c:v>0.23851203501094093</c:v>
                </c:pt>
                <c:pt idx="105">
                  <c:v>0.23931623931623935</c:v>
                </c:pt>
                <c:pt idx="106">
                  <c:v>0.23988711194731888</c:v>
                </c:pt>
                <c:pt idx="107">
                  <c:v>0.24105461393596991</c:v>
                </c:pt>
                <c:pt idx="108">
                  <c:v>0.24717514124293785</c:v>
                </c:pt>
                <c:pt idx="109">
                  <c:v>0.24781181619256012</c:v>
                </c:pt>
                <c:pt idx="110">
                  <c:v>0.24786324786324787</c:v>
                </c:pt>
                <c:pt idx="111">
                  <c:v>0.25329566854990593</c:v>
                </c:pt>
                <c:pt idx="112">
                  <c:v>0.25437636761487969</c:v>
                </c:pt>
                <c:pt idx="113">
                  <c:v>0.25493885230479768</c:v>
                </c:pt>
                <c:pt idx="114">
                  <c:v>0.25712250712250723</c:v>
                </c:pt>
                <c:pt idx="115">
                  <c:v>0.25847457627118653</c:v>
                </c:pt>
                <c:pt idx="116">
                  <c:v>0.26039387308533912</c:v>
                </c:pt>
                <c:pt idx="117">
                  <c:v>0.2634099616858237</c:v>
                </c:pt>
                <c:pt idx="118">
                  <c:v>0.26434619002822202</c:v>
                </c:pt>
                <c:pt idx="119">
                  <c:v>0.26495726495726507</c:v>
                </c:pt>
                <c:pt idx="120">
                  <c:v>0.26506591337099811</c:v>
                </c:pt>
                <c:pt idx="121">
                  <c:v>0.26641137855579861</c:v>
                </c:pt>
                <c:pt idx="122">
                  <c:v>0.27071563088512252</c:v>
                </c:pt>
                <c:pt idx="123">
                  <c:v>0.27187206020696136</c:v>
                </c:pt>
                <c:pt idx="124">
                  <c:v>0.2729759299781182</c:v>
                </c:pt>
                <c:pt idx="125">
                  <c:v>0.27586206896551729</c:v>
                </c:pt>
                <c:pt idx="126">
                  <c:v>0.27683615819209045</c:v>
                </c:pt>
                <c:pt idx="127">
                  <c:v>0.27939793038570077</c:v>
                </c:pt>
                <c:pt idx="128">
                  <c:v>0.27954048140043763</c:v>
                </c:pt>
                <c:pt idx="129">
                  <c:v>0.28201506591337105</c:v>
                </c:pt>
                <c:pt idx="130">
                  <c:v>0.28276353276353278</c:v>
                </c:pt>
                <c:pt idx="131">
                  <c:v>0.28555798687089717</c:v>
                </c:pt>
                <c:pt idx="132">
                  <c:v>0.28625235404896421</c:v>
                </c:pt>
                <c:pt idx="133">
                  <c:v>0.28692380056444017</c:v>
                </c:pt>
                <c:pt idx="134">
                  <c:v>0.2873563218390805</c:v>
                </c:pt>
                <c:pt idx="135">
                  <c:v>0.29001883239171383</c:v>
                </c:pt>
                <c:pt idx="136">
                  <c:v>0.2913105413105414</c:v>
                </c:pt>
                <c:pt idx="137">
                  <c:v>0.2921225382932166</c:v>
                </c:pt>
                <c:pt idx="138">
                  <c:v>0.29378531073446335</c:v>
                </c:pt>
                <c:pt idx="139">
                  <c:v>0.29444967074317957</c:v>
                </c:pt>
                <c:pt idx="140">
                  <c:v>0.29755178907721286</c:v>
                </c:pt>
                <c:pt idx="141">
                  <c:v>0.29868708971553609</c:v>
                </c:pt>
                <c:pt idx="142">
                  <c:v>0.29885057471264365</c:v>
                </c:pt>
                <c:pt idx="143">
                  <c:v>0.30128205128205127</c:v>
                </c:pt>
                <c:pt idx="144">
                  <c:v>0.30178907721280607</c:v>
                </c:pt>
                <c:pt idx="145">
                  <c:v>0.30291627469426152</c:v>
                </c:pt>
                <c:pt idx="146">
                  <c:v>0.30470459518599557</c:v>
                </c:pt>
                <c:pt idx="147">
                  <c:v>0.30602636534839933</c:v>
                </c:pt>
                <c:pt idx="148">
                  <c:v>0.31054131054131062</c:v>
                </c:pt>
                <c:pt idx="149">
                  <c:v>0.31072210065645511</c:v>
                </c:pt>
                <c:pt idx="150">
                  <c:v>0.31120527306967993</c:v>
                </c:pt>
                <c:pt idx="151">
                  <c:v>0.31138287864534331</c:v>
                </c:pt>
                <c:pt idx="152">
                  <c:v>0.31544256120527314</c:v>
                </c:pt>
                <c:pt idx="153">
                  <c:v>0.3172866520787746</c:v>
                </c:pt>
                <c:pt idx="154">
                  <c:v>0.31920903954802266</c:v>
                </c:pt>
                <c:pt idx="155">
                  <c:v>0.32051282051282048</c:v>
                </c:pt>
                <c:pt idx="156">
                  <c:v>0.32079021636876764</c:v>
                </c:pt>
                <c:pt idx="157">
                  <c:v>0.32279693486590044</c:v>
                </c:pt>
                <c:pt idx="158">
                  <c:v>0.32330415754923408</c:v>
                </c:pt>
                <c:pt idx="159">
                  <c:v>0.32344632768361581</c:v>
                </c:pt>
                <c:pt idx="160">
                  <c:v>0.32737535277516461</c:v>
                </c:pt>
                <c:pt idx="161">
                  <c:v>0.32768361581920907</c:v>
                </c:pt>
                <c:pt idx="162">
                  <c:v>0.32977207977207984</c:v>
                </c:pt>
                <c:pt idx="163">
                  <c:v>0.32986870897155357</c:v>
                </c:pt>
                <c:pt idx="164">
                  <c:v>0.33192090395480228</c:v>
                </c:pt>
                <c:pt idx="165">
                  <c:v>0.33429118773946359</c:v>
                </c:pt>
                <c:pt idx="166">
                  <c:v>0.33490122295390401</c:v>
                </c:pt>
                <c:pt idx="167">
                  <c:v>0.33588621444201305</c:v>
                </c:pt>
                <c:pt idx="168">
                  <c:v>0.33757062146892652</c:v>
                </c:pt>
                <c:pt idx="169">
                  <c:v>0.33903133903133903</c:v>
                </c:pt>
                <c:pt idx="170">
                  <c:v>0.3413566739606127</c:v>
                </c:pt>
                <c:pt idx="171">
                  <c:v>0.34180790960451984</c:v>
                </c:pt>
                <c:pt idx="172">
                  <c:v>0.34242709313264341</c:v>
                </c:pt>
                <c:pt idx="173">
                  <c:v>0.34757834757834766</c:v>
                </c:pt>
                <c:pt idx="174">
                  <c:v>0.34792122538293213</c:v>
                </c:pt>
                <c:pt idx="175">
                  <c:v>0.34865900383141762</c:v>
                </c:pt>
                <c:pt idx="176">
                  <c:v>0.3508936970837252</c:v>
                </c:pt>
                <c:pt idx="177">
                  <c:v>0.36015325670498083</c:v>
                </c:pt>
                <c:pt idx="178">
                  <c:v>0.3605032822757111</c:v>
                </c:pt>
                <c:pt idx="179">
                  <c:v>0.3660968660968662</c:v>
                </c:pt>
                <c:pt idx="180">
                  <c:v>0.36652078774617064</c:v>
                </c:pt>
                <c:pt idx="181">
                  <c:v>0.36817325800376655</c:v>
                </c:pt>
                <c:pt idx="182">
                  <c:v>0.37253829321663018</c:v>
                </c:pt>
                <c:pt idx="183">
                  <c:v>0.37393162393162388</c:v>
                </c:pt>
                <c:pt idx="184">
                  <c:v>0.37910284463894961</c:v>
                </c:pt>
                <c:pt idx="185">
                  <c:v>0.38105413105413105</c:v>
                </c:pt>
                <c:pt idx="186">
                  <c:v>0.3831417624521074</c:v>
                </c:pt>
                <c:pt idx="187">
                  <c:v>0.38512035010940915</c:v>
                </c:pt>
                <c:pt idx="188">
                  <c:v>0.3888888888888889</c:v>
                </c:pt>
                <c:pt idx="189">
                  <c:v>0.39265536723163852</c:v>
                </c:pt>
                <c:pt idx="190">
                  <c:v>0.39332603938730848</c:v>
                </c:pt>
                <c:pt idx="191">
                  <c:v>0.39463601532567055</c:v>
                </c:pt>
                <c:pt idx="192">
                  <c:v>0.39743589743589741</c:v>
                </c:pt>
                <c:pt idx="193">
                  <c:v>0.39989059080962791</c:v>
                </c:pt>
                <c:pt idx="194">
                  <c:v>0.40018832391713755</c:v>
                </c:pt>
                <c:pt idx="195">
                  <c:v>0.40527065527065526</c:v>
                </c:pt>
                <c:pt idx="196">
                  <c:v>0.40590809628008745</c:v>
                </c:pt>
                <c:pt idx="197">
                  <c:v>0.40725047080979287</c:v>
                </c:pt>
                <c:pt idx="198">
                  <c:v>0.41091954022988503</c:v>
                </c:pt>
                <c:pt idx="199">
                  <c:v>0.41301969365426694</c:v>
                </c:pt>
                <c:pt idx="200">
                  <c:v>0.41524216524216528</c:v>
                </c:pt>
                <c:pt idx="201">
                  <c:v>0.41525423728813571</c:v>
                </c:pt>
                <c:pt idx="202">
                  <c:v>0.42337164750957862</c:v>
                </c:pt>
                <c:pt idx="203">
                  <c:v>0.4237891737891738</c:v>
                </c:pt>
                <c:pt idx="204">
                  <c:v>0.42560175054704591</c:v>
                </c:pt>
                <c:pt idx="205">
                  <c:v>0.42702448210922789</c:v>
                </c:pt>
                <c:pt idx="206">
                  <c:v>0.4321663019693654</c:v>
                </c:pt>
                <c:pt idx="207">
                  <c:v>0.43233618233618232</c:v>
                </c:pt>
                <c:pt idx="208">
                  <c:v>0.43455743879472691</c:v>
                </c:pt>
                <c:pt idx="209">
                  <c:v>0.43486590038314177</c:v>
                </c:pt>
                <c:pt idx="210">
                  <c:v>0.43818380743982488</c:v>
                </c:pt>
                <c:pt idx="211">
                  <c:v>0.43945868945868949</c:v>
                </c:pt>
                <c:pt idx="212">
                  <c:v>0.44067796610169496</c:v>
                </c:pt>
                <c:pt idx="213">
                  <c:v>0.44420131291028442</c:v>
                </c:pt>
                <c:pt idx="214">
                  <c:v>0.44726930320150665</c:v>
                </c:pt>
                <c:pt idx="215">
                  <c:v>0.45240700218818375</c:v>
                </c:pt>
                <c:pt idx="216">
                  <c:v>0.45291902071563084</c:v>
                </c:pt>
                <c:pt idx="217">
                  <c:v>0.45785440613026812</c:v>
                </c:pt>
                <c:pt idx="218">
                  <c:v>0.45842450765864329</c:v>
                </c:pt>
                <c:pt idx="219">
                  <c:v>0.45856873822975525</c:v>
                </c:pt>
                <c:pt idx="220">
                  <c:v>0.46011396011396016</c:v>
                </c:pt>
                <c:pt idx="221">
                  <c:v>0.46444201312910283</c:v>
                </c:pt>
                <c:pt idx="222">
                  <c:v>0.46468926553672324</c:v>
                </c:pt>
                <c:pt idx="223">
                  <c:v>0.46723646723646722</c:v>
                </c:pt>
                <c:pt idx="224">
                  <c:v>0.47033898305084743</c:v>
                </c:pt>
                <c:pt idx="225">
                  <c:v>0.47045951859956237</c:v>
                </c:pt>
                <c:pt idx="226">
                  <c:v>0.47126436781609193</c:v>
                </c:pt>
                <c:pt idx="227">
                  <c:v>0.47410546139359694</c:v>
                </c:pt>
                <c:pt idx="228">
                  <c:v>0.47811816192560175</c:v>
                </c:pt>
                <c:pt idx="229">
                  <c:v>0.47881355932203401</c:v>
                </c:pt>
                <c:pt idx="230">
                  <c:v>0.48258003766478352</c:v>
                </c:pt>
                <c:pt idx="231">
                  <c:v>0.48413566739606129</c:v>
                </c:pt>
                <c:pt idx="232">
                  <c:v>0.48467432950191575</c:v>
                </c:pt>
                <c:pt idx="233">
                  <c:v>0.48634651600753304</c:v>
                </c:pt>
                <c:pt idx="234">
                  <c:v>0.48646723646723655</c:v>
                </c:pt>
                <c:pt idx="235">
                  <c:v>0.49011299435028255</c:v>
                </c:pt>
                <c:pt idx="236">
                  <c:v>0.49234135667396062</c:v>
                </c:pt>
                <c:pt idx="237">
                  <c:v>0.49387947269303206</c:v>
                </c:pt>
                <c:pt idx="238">
                  <c:v>0.49501424501424507</c:v>
                </c:pt>
                <c:pt idx="239">
                  <c:v>0.49616858237547895</c:v>
                </c:pt>
                <c:pt idx="240">
                  <c:v>0.49764595103578158</c:v>
                </c:pt>
                <c:pt idx="241">
                  <c:v>0.4989059080962801</c:v>
                </c:pt>
                <c:pt idx="242">
                  <c:v>0.50141242937853114</c:v>
                </c:pt>
                <c:pt idx="243">
                  <c:v>0.50427350427350426</c:v>
                </c:pt>
                <c:pt idx="244">
                  <c:v>0.50564971751412424</c:v>
                </c:pt>
                <c:pt idx="245">
                  <c:v>0.50601750547045943</c:v>
                </c:pt>
                <c:pt idx="246">
                  <c:v>0.5076628352490421</c:v>
                </c:pt>
                <c:pt idx="247">
                  <c:v>0.50988700564971767</c:v>
                </c:pt>
                <c:pt idx="248">
                  <c:v>0.5121082621082621</c:v>
                </c:pt>
                <c:pt idx="249">
                  <c:v>0.51258205689277891</c:v>
                </c:pt>
                <c:pt idx="250">
                  <c:v>0.51459510357815452</c:v>
                </c:pt>
                <c:pt idx="251">
                  <c:v>0.51914660831509851</c:v>
                </c:pt>
                <c:pt idx="252">
                  <c:v>0.51994301994301995</c:v>
                </c:pt>
                <c:pt idx="253">
                  <c:v>0.52011494252873569</c:v>
                </c:pt>
                <c:pt idx="254">
                  <c:v>0.52024482109227865</c:v>
                </c:pt>
                <c:pt idx="255">
                  <c:v>0.52516411378555794</c:v>
                </c:pt>
                <c:pt idx="256">
                  <c:v>0.52991452991452992</c:v>
                </c:pt>
                <c:pt idx="257">
                  <c:v>0.53227571115973749</c:v>
                </c:pt>
                <c:pt idx="258">
                  <c:v>0.53256704980842906</c:v>
                </c:pt>
                <c:pt idx="259">
                  <c:v>0.53774928774928776</c:v>
                </c:pt>
                <c:pt idx="260">
                  <c:v>0.54048140043763682</c:v>
                </c:pt>
                <c:pt idx="261">
                  <c:v>0.54558404558404561</c:v>
                </c:pt>
                <c:pt idx="262">
                  <c:v>0.54704595185995608</c:v>
                </c:pt>
                <c:pt idx="263">
                  <c:v>0.55306345733041573</c:v>
                </c:pt>
                <c:pt idx="264">
                  <c:v>0.55341880341880345</c:v>
                </c:pt>
                <c:pt idx="265">
                  <c:v>0.5545977011494253</c:v>
                </c:pt>
                <c:pt idx="266">
                  <c:v>0.55908096280087516</c:v>
                </c:pt>
                <c:pt idx="267">
                  <c:v>0.56125356125356129</c:v>
                </c:pt>
                <c:pt idx="268">
                  <c:v>0.56355932203389836</c:v>
                </c:pt>
                <c:pt idx="269">
                  <c:v>0.56513409961685823</c:v>
                </c:pt>
                <c:pt idx="270">
                  <c:v>0.56564551422319476</c:v>
                </c:pt>
                <c:pt idx="271">
                  <c:v>0.57109227871939749</c:v>
                </c:pt>
                <c:pt idx="272">
                  <c:v>0.57122507122507116</c:v>
                </c:pt>
                <c:pt idx="273">
                  <c:v>0.57166301969365418</c:v>
                </c:pt>
                <c:pt idx="274">
                  <c:v>0.57567049808429116</c:v>
                </c:pt>
                <c:pt idx="275">
                  <c:v>0.57822757111597367</c:v>
                </c:pt>
                <c:pt idx="276">
                  <c:v>0.58048433048433057</c:v>
                </c:pt>
                <c:pt idx="277">
                  <c:v>0.58533916849015322</c:v>
                </c:pt>
                <c:pt idx="278">
                  <c:v>0.58812260536398475</c:v>
                </c:pt>
                <c:pt idx="279">
                  <c:v>0.58831908831908841</c:v>
                </c:pt>
                <c:pt idx="280">
                  <c:v>0.59133709981167626</c:v>
                </c:pt>
                <c:pt idx="281">
                  <c:v>0.59190371991247281</c:v>
                </c:pt>
                <c:pt idx="282">
                  <c:v>0.59745762711864403</c:v>
                </c:pt>
                <c:pt idx="283">
                  <c:v>0.5975783475783476</c:v>
                </c:pt>
                <c:pt idx="284">
                  <c:v>0.59846827133479208</c:v>
                </c:pt>
                <c:pt idx="285">
                  <c:v>0.60249042145593878</c:v>
                </c:pt>
                <c:pt idx="286">
                  <c:v>0.60357815442561213</c:v>
                </c:pt>
                <c:pt idx="287">
                  <c:v>0.60448577680525173</c:v>
                </c:pt>
                <c:pt idx="288">
                  <c:v>0.6068376068376069</c:v>
                </c:pt>
                <c:pt idx="289">
                  <c:v>0.60922787193973649</c:v>
                </c:pt>
                <c:pt idx="290">
                  <c:v>0.61050328227571116</c:v>
                </c:pt>
                <c:pt idx="291">
                  <c:v>0.61467236467236475</c:v>
                </c:pt>
                <c:pt idx="292">
                  <c:v>0.61487758945386062</c:v>
                </c:pt>
                <c:pt idx="293">
                  <c:v>0.61590038314176243</c:v>
                </c:pt>
                <c:pt idx="294">
                  <c:v>0.61958568738229769</c:v>
                </c:pt>
                <c:pt idx="295">
                  <c:v>0.62321937321937326</c:v>
                </c:pt>
                <c:pt idx="296">
                  <c:v>0.62523540489642182</c:v>
                </c:pt>
                <c:pt idx="297">
                  <c:v>0.62746170678336977</c:v>
                </c:pt>
                <c:pt idx="298">
                  <c:v>0.63041431261770253</c:v>
                </c:pt>
                <c:pt idx="299">
                  <c:v>0.63176638176638178</c:v>
                </c:pt>
                <c:pt idx="300">
                  <c:v>0.63314176245210729</c:v>
                </c:pt>
                <c:pt idx="301">
                  <c:v>0.63347921225382942</c:v>
                </c:pt>
                <c:pt idx="302">
                  <c:v>0.63606403013182677</c:v>
                </c:pt>
                <c:pt idx="303">
                  <c:v>0.6403133903133903</c:v>
                </c:pt>
                <c:pt idx="304">
                  <c:v>0.64124293785310749</c:v>
                </c:pt>
                <c:pt idx="305">
                  <c:v>0.64223194748358869</c:v>
                </c:pt>
                <c:pt idx="306">
                  <c:v>0.6446360153256705</c:v>
                </c:pt>
                <c:pt idx="307">
                  <c:v>0.64689265536723162</c:v>
                </c:pt>
                <c:pt idx="308">
                  <c:v>0.64814814814814814</c:v>
                </c:pt>
                <c:pt idx="309">
                  <c:v>0.64879649890590807</c:v>
                </c:pt>
                <c:pt idx="310">
                  <c:v>0.65254237288135597</c:v>
                </c:pt>
                <c:pt idx="311">
                  <c:v>0.65481400437636772</c:v>
                </c:pt>
                <c:pt idx="312">
                  <c:v>0.65598290598290609</c:v>
                </c:pt>
                <c:pt idx="313">
                  <c:v>0.65708812260536409</c:v>
                </c:pt>
                <c:pt idx="314">
                  <c:v>0.65772128060263646</c:v>
                </c:pt>
                <c:pt idx="315">
                  <c:v>0.6602844638949672</c:v>
                </c:pt>
                <c:pt idx="316">
                  <c:v>0.66337099811676092</c:v>
                </c:pt>
                <c:pt idx="317">
                  <c:v>0.6657549234135669</c:v>
                </c:pt>
                <c:pt idx="318">
                  <c:v>0.66858237547892718</c:v>
                </c:pt>
                <c:pt idx="319">
                  <c:v>0.66949152542372892</c:v>
                </c:pt>
                <c:pt idx="320">
                  <c:v>0.67231947483588617</c:v>
                </c:pt>
                <c:pt idx="321">
                  <c:v>0.6737891737891738</c:v>
                </c:pt>
                <c:pt idx="322">
                  <c:v>0.67514124293785305</c:v>
                </c:pt>
                <c:pt idx="323">
                  <c:v>0.67778993435448565</c:v>
                </c:pt>
                <c:pt idx="324">
                  <c:v>0.67911877394636022</c:v>
                </c:pt>
                <c:pt idx="325">
                  <c:v>0.68079096045197751</c:v>
                </c:pt>
                <c:pt idx="326">
                  <c:v>0.68162393162393153</c:v>
                </c:pt>
                <c:pt idx="327">
                  <c:v>0.6838074398249453</c:v>
                </c:pt>
                <c:pt idx="328">
                  <c:v>0.68549905838041436</c:v>
                </c:pt>
                <c:pt idx="329">
                  <c:v>0.68873085339168494</c:v>
                </c:pt>
                <c:pt idx="330">
                  <c:v>0.68965517241379315</c:v>
                </c:pt>
                <c:pt idx="331">
                  <c:v>0.69020715630885132</c:v>
                </c:pt>
                <c:pt idx="332">
                  <c:v>0.69088319088319083</c:v>
                </c:pt>
                <c:pt idx="333">
                  <c:v>0.69474835886214448</c:v>
                </c:pt>
                <c:pt idx="334">
                  <c:v>0.69491525423728817</c:v>
                </c:pt>
                <c:pt idx="335">
                  <c:v>0.69943019943019957</c:v>
                </c:pt>
                <c:pt idx="336">
                  <c:v>0.70009416195856866</c:v>
                </c:pt>
                <c:pt idx="337">
                  <c:v>0.7007658643326039</c:v>
                </c:pt>
                <c:pt idx="338">
                  <c:v>0.70210727969348652</c:v>
                </c:pt>
                <c:pt idx="339">
                  <c:v>0.70527306967984937</c:v>
                </c:pt>
                <c:pt idx="340">
                  <c:v>0.7073304157549235</c:v>
                </c:pt>
                <c:pt idx="341">
                  <c:v>0.70797720797720787</c:v>
                </c:pt>
                <c:pt idx="342">
                  <c:v>0.71168582375478928</c:v>
                </c:pt>
                <c:pt idx="343">
                  <c:v>0.71186440677966112</c:v>
                </c:pt>
                <c:pt idx="344">
                  <c:v>0.71389496717724288</c:v>
                </c:pt>
                <c:pt idx="345">
                  <c:v>0.71723646723646728</c:v>
                </c:pt>
                <c:pt idx="346">
                  <c:v>0.71845574387947286</c:v>
                </c:pt>
                <c:pt idx="347">
                  <c:v>0.71991247264770253</c:v>
                </c:pt>
                <c:pt idx="348">
                  <c:v>0.72318007662835249</c:v>
                </c:pt>
                <c:pt idx="349">
                  <c:v>0.72363465160075335</c:v>
                </c:pt>
                <c:pt idx="350">
                  <c:v>0.72538293216630201</c:v>
                </c:pt>
                <c:pt idx="351">
                  <c:v>0.72578347578347591</c:v>
                </c:pt>
                <c:pt idx="352">
                  <c:v>0.73022598870056499</c:v>
                </c:pt>
                <c:pt idx="353">
                  <c:v>0.73194748358862149</c:v>
                </c:pt>
                <c:pt idx="354">
                  <c:v>0.73371647509578541</c:v>
                </c:pt>
                <c:pt idx="355">
                  <c:v>0.73433048433048431</c:v>
                </c:pt>
                <c:pt idx="356">
                  <c:v>0.73587570621468945</c:v>
                </c:pt>
                <c:pt idx="357">
                  <c:v>0.73687089715536114</c:v>
                </c:pt>
                <c:pt idx="358">
                  <c:v>0.74152542372881358</c:v>
                </c:pt>
                <c:pt idx="359">
                  <c:v>0.74179431072210067</c:v>
                </c:pt>
                <c:pt idx="360">
                  <c:v>0.74287749287749294</c:v>
                </c:pt>
                <c:pt idx="361">
                  <c:v>0.74425287356321845</c:v>
                </c:pt>
                <c:pt idx="362">
                  <c:v>0.7467177242888402</c:v>
                </c:pt>
                <c:pt idx="363">
                  <c:v>0.74764595103578158</c:v>
                </c:pt>
                <c:pt idx="364">
                  <c:v>0.75071225071225067</c:v>
                </c:pt>
                <c:pt idx="365">
                  <c:v>0.75164113785557973</c:v>
                </c:pt>
                <c:pt idx="366">
                  <c:v>0.75478927203065138</c:v>
                </c:pt>
                <c:pt idx="367">
                  <c:v>0.75564971751412435</c:v>
                </c:pt>
                <c:pt idx="368">
                  <c:v>0.75711159737417955</c:v>
                </c:pt>
                <c:pt idx="369">
                  <c:v>0.7592592592592593</c:v>
                </c:pt>
                <c:pt idx="370">
                  <c:v>0.76129943502824871</c:v>
                </c:pt>
                <c:pt idx="371">
                  <c:v>0.76258205689277903</c:v>
                </c:pt>
                <c:pt idx="372">
                  <c:v>0.76532567049808431</c:v>
                </c:pt>
                <c:pt idx="373">
                  <c:v>0.76638176638176636</c:v>
                </c:pt>
                <c:pt idx="374">
                  <c:v>0.76694915254237284</c:v>
                </c:pt>
                <c:pt idx="375">
                  <c:v>0.76750547045951856</c:v>
                </c:pt>
                <c:pt idx="376">
                  <c:v>0.77212806026365355</c:v>
                </c:pt>
                <c:pt idx="377">
                  <c:v>0.77352297592997821</c:v>
                </c:pt>
                <c:pt idx="378">
                  <c:v>0.77586206896551735</c:v>
                </c:pt>
                <c:pt idx="379">
                  <c:v>0.77777777777777779</c:v>
                </c:pt>
                <c:pt idx="380">
                  <c:v>0.77844638949671774</c:v>
                </c:pt>
                <c:pt idx="381">
                  <c:v>0.77849002849002835</c:v>
                </c:pt>
                <c:pt idx="382">
                  <c:v>0.78342749529190214</c:v>
                </c:pt>
                <c:pt idx="383">
                  <c:v>0.78391684901531722</c:v>
                </c:pt>
                <c:pt idx="384">
                  <c:v>0.78632478632478631</c:v>
                </c:pt>
                <c:pt idx="385">
                  <c:v>0.78813559322033899</c:v>
                </c:pt>
                <c:pt idx="386">
                  <c:v>0.78831417624521072</c:v>
                </c:pt>
                <c:pt idx="387">
                  <c:v>0.78993435448577687</c:v>
                </c:pt>
                <c:pt idx="388">
                  <c:v>0.7933145009416197</c:v>
                </c:pt>
                <c:pt idx="389">
                  <c:v>0.79487179487179505</c:v>
                </c:pt>
                <c:pt idx="390">
                  <c:v>0.79540481400437635</c:v>
                </c:pt>
                <c:pt idx="391">
                  <c:v>0.79755178907721291</c:v>
                </c:pt>
                <c:pt idx="392">
                  <c:v>0.79885057471264365</c:v>
                </c:pt>
                <c:pt idx="393">
                  <c:v>0.80087527352297583</c:v>
                </c:pt>
                <c:pt idx="394">
                  <c:v>0.80131826741996237</c:v>
                </c:pt>
                <c:pt idx="395">
                  <c:v>0.80341880341880334</c:v>
                </c:pt>
                <c:pt idx="396">
                  <c:v>0.80979284369114879</c:v>
                </c:pt>
                <c:pt idx="397">
                  <c:v>0.81034482758620685</c:v>
                </c:pt>
                <c:pt idx="398">
                  <c:v>0.81125356125356141</c:v>
                </c:pt>
                <c:pt idx="399">
                  <c:v>0.81291028446389491</c:v>
                </c:pt>
                <c:pt idx="400">
                  <c:v>0.81450094161958575</c:v>
                </c:pt>
                <c:pt idx="401">
                  <c:v>0.81892778993435456</c:v>
                </c:pt>
                <c:pt idx="402">
                  <c:v>0.8192090395480226</c:v>
                </c:pt>
                <c:pt idx="403">
                  <c:v>0.8198005698005697</c:v>
                </c:pt>
                <c:pt idx="404">
                  <c:v>0.82088122605363978</c:v>
                </c:pt>
                <c:pt idx="405">
                  <c:v>0.82494529540481398</c:v>
                </c:pt>
                <c:pt idx="406">
                  <c:v>0.82627118644067798</c:v>
                </c:pt>
                <c:pt idx="407">
                  <c:v>0.82692307692307709</c:v>
                </c:pt>
                <c:pt idx="408">
                  <c:v>0.83045977011494254</c:v>
                </c:pt>
                <c:pt idx="409">
                  <c:v>0.8314500941619587</c:v>
                </c:pt>
                <c:pt idx="410">
                  <c:v>0.83150984682713347</c:v>
                </c:pt>
                <c:pt idx="411">
                  <c:v>0.83404558404558404</c:v>
                </c:pt>
                <c:pt idx="412">
                  <c:v>0.83804143126177022</c:v>
                </c:pt>
                <c:pt idx="413">
                  <c:v>0.83807439824945307</c:v>
                </c:pt>
                <c:pt idx="414">
                  <c:v>0.8411680911680911</c:v>
                </c:pt>
                <c:pt idx="415">
                  <c:v>0.84291187739463613</c:v>
                </c:pt>
                <c:pt idx="416">
                  <c:v>0.8429978118161926</c:v>
                </c:pt>
                <c:pt idx="417">
                  <c:v>0.84322033898305093</c:v>
                </c:pt>
                <c:pt idx="418">
                  <c:v>0.84792843691148778</c:v>
                </c:pt>
                <c:pt idx="419">
                  <c:v>0.84900284900284906</c:v>
                </c:pt>
                <c:pt idx="420">
                  <c:v>0.84901531728665203</c:v>
                </c:pt>
                <c:pt idx="421">
                  <c:v>0.85310734463276849</c:v>
                </c:pt>
                <c:pt idx="422">
                  <c:v>0.85440613026819934</c:v>
                </c:pt>
                <c:pt idx="423">
                  <c:v>0.85503282275711168</c:v>
                </c:pt>
                <c:pt idx="424">
                  <c:v>0.85683760683760679</c:v>
                </c:pt>
                <c:pt idx="425">
                  <c:v>0.85875706214689262</c:v>
                </c:pt>
                <c:pt idx="426">
                  <c:v>0.86393596986817334</c:v>
                </c:pt>
                <c:pt idx="427">
                  <c:v>0.86494252873563227</c:v>
                </c:pt>
                <c:pt idx="428">
                  <c:v>0.86538461538461542</c:v>
                </c:pt>
                <c:pt idx="429">
                  <c:v>0.86816192560175054</c:v>
                </c:pt>
                <c:pt idx="430">
                  <c:v>0.86911487758945383</c:v>
                </c:pt>
                <c:pt idx="431">
                  <c:v>0.87335216572504704</c:v>
                </c:pt>
                <c:pt idx="432">
                  <c:v>0.87356321839080464</c:v>
                </c:pt>
                <c:pt idx="433">
                  <c:v>0.87582056892779003</c:v>
                </c:pt>
                <c:pt idx="434">
                  <c:v>0.87606837606837618</c:v>
                </c:pt>
                <c:pt idx="435">
                  <c:v>0.87711864406779672</c:v>
                </c:pt>
                <c:pt idx="436">
                  <c:v>0.88088512241054628</c:v>
                </c:pt>
                <c:pt idx="437">
                  <c:v>0.88293216630196925</c:v>
                </c:pt>
                <c:pt idx="438">
                  <c:v>0.8831417624521074</c:v>
                </c:pt>
                <c:pt idx="439">
                  <c:v>0.8839031339031338</c:v>
                </c:pt>
                <c:pt idx="440">
                  <c:v>0.88465160075329585</c:v>
                </c:pt>
                <c:pt idx="441">
                  <c:v>0.88794726930320167</c:v>
                </c:pt>
                <c:pt idx="442">
                  <c:v>0.88949671772428884</c:v>
                </c:pt>
                <c:pt idx="443">
                  <c:v>0.89171374764595113</c:v>
                </c:pt>
                <c:pt idx="444">
                  <c:v>0.89272030651340994</c:v>
                </c:pt>
                <c:pt idx="445">
                  <c:v>0.89316239316239321</c:v>
                </c:pt>
                <c:pt idx="446">
                  <c:v>0.8954802259887007</c:v>
                </c:pt>
                <c:pt idx="447">
                  <c:v>0.89551422319474849</c:v>
                </c:pt>
                <c:pt idx="448">
                  <c:v>0.90098468271334797</c:v>
                </c:pt>
                <c:pt idx="449">
                  <c:v>0.90313390313390318</c:v>
                </c:pt>
                <c:pt idx="450">
                  <c:v>0.90325670498084287</c:v>
                </c:pt>
                <c:pt idx="451">
                  <c:v>0.9070021881838074</c:v>
                </c:pt>
                <c:pt idx="452">
                  <c:v>0.91096866096866091</c:v>
                </c:pt>
                <c:pt idx="453">
                  <c:v>0.91187739463601547</c:v>
                </c:pt>
                <c:pt idx="454">
                  <c:v>0.91466083150984678</c:v>
                </c:pt>
                <c:pt idx="455">
                  <c:v>0.92049808429118773</c:v>
                </c:pt>
                <c:pt idx="456">
                  <c:v>0.92122538293216638</c:v>
                </c:pt>
                <c:pt idx="457">
                  <c:v>0.92378917378917391</c:v>
                </c:pt>
                <c:pt idx="458">
                  <c:v>0.9265536723163843</c:v>
                </c:pt>
                <c:pt idx="459">
                  <c:v>0.92778993435448565</c:v>
                </c:pt>
                <c:pt idx="460">
                  <c:v>0.93162393162393153</c:v>
                </c:pt>
                <c:pt idx="461">
                  <c:v>0.9338074398249453</c:v>
                </c:pt>
                <c:pt idx="462">
                  <c:v>0.93874643874643859</c:v>
                </c:pt>
                <c:pt idx="463">
                  <c:v>0.93982494529540472</c:v>
                </c:pt>
                <c:pt idx="464">
                  <c:v>0.94491525423728828</c:v>
                </c:pt>
                <c:pt idx="465">
                  <c:v>0.94638949671772432</c:v>
                </c:pt>
                <c:pt idx="466">
                  <c:v>0.95056497175141241</c:v>
                </c:pt>
                <c:pt idx="467">
                  <c:v>0.9518599562363238</c:v>
                </c:pt>
                <c:pt idx="468">
                  <c:v>0.95668549905838052</c:v>
                </c:pt>
                <c:pt idx="469">
                  <c:v>0.9573304157549235</c:v>
                </c:pt>
                <c:pt idx="470">
                  <c:v>0.96327683615819215</c:v>
                </c:pt>
                <c:pt idx="471">
                  <c:v>0.96389496717724288</c:v>
                </c:pt>
                <c:pt idx="472">
                  <c:v>0.96991247264770253</c:v>
                </c:pt>
                <c:pt idx="473">
                  <c:v>0.97126436781609193</c:v>
                </c:pt>
                <c:pt idx="474">
                  <c:v>0.97150997150997165</c:v>
                </c:pt>
                <c:pt idx="475">
                  <c:v>0.97592997811816184</c:v>
                </c:pt>
                <c:pt idx="476">
                  <c:v>0.98116760828625238</c:v>
                </c:pt>
                <c:pt idx="477">
                  <c:v>0.98575498575498566</c:v>
                </c:pt>
                <c:pt idx="478">
                  <c:v>0.98659003831417624</c:v>
                </c:pt>
                <c:pt idx="479">
                  <c:v>0.98905908096280082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1.0555555555555556</c:v>
                </c:pt>
              </c:numCache>
            </c:numRef>
          </c:xVal>
          <c:yVal>
            <c:numRef>
              <c:f>'flipper graphs'!$J$2:$J$488</c:f>
              <c:numCache>
                <c:formatCode>0</c:formatCode>
                <c:ptCount val="487"/>
                <c:pt idx="0">
                  <c:v>50</c:v>
                </c:pt>
                <c:pt idx="1">
                  <c:v>52.5</c:v>
                </c:pt>
                <c:pt idx="2">
                  <c:v>50</c:v>
                </c:pt>
                <c:pt idx="3">
                  <c:v>62.5</c:v>
                </c:pt>
                <c:pt idx="4">
                  <c:v>57.5</c:v>
                </c:pt>
                <c:pt idx="5">
                  <c:v>55</c:v>
                </c:pt>
                <c:pt idx="6">
                  <c:v>50</c:v>
                </c:pt>
                <c:pt idx="7">
                  <c:v>50</c:v>
                </c:pt>
                <c:pt idx="8">
                  <c:v>45</c:v>
                </c:pt>
                <c:pt idx="9">
                  <c:v>47.5</c:v>
                </c:pt>
                <c:pt idx="10">
                  <c:v>45</c:v>
                </c:pt>
                <c:pt idx="11">
                  <c:v>45</c:v>
                </c:pt>
                <c:pt idx="12">
                  <c:v>42.5</c:v>
                </c:pt>
                <c:pt idx="13">
                  <c:v>42.5</c:v>
                </c:pt>
                <c:pt idx="14">
                  <c:v>45</c:v>
                </c:pt>
                <c:pt idx="15">
                  <c:v>42.5</c:v>
                </c:pt>
                <c:pt idx="16">
                  <c:v>37.5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40</c:v>
                </c:pt>
                <c:pt idx="21">
                  <c:v>52.5</c:v>
                </c:pt>
                <c:pt idx="22">
                  <c:v>47.5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40</c:v>
                </c:pt>
                <c:pt idx="27">
                  <c:v>45</c:v>
                </c:pt>
                <c:pt idx="28">
                  <c:v>47.5</c:v>
                </c:pt>
                <c:pt idx="29">
                  <c:v>40</c:v>
                </c:pt>
                <c:pt idx="30">
                  <c:v>45</c:v>
                </c:pt>
                <c:pt idx="31">
                  <c:v>50</c:v>
                </c:pt>
                <c:pt idx="32">
                  <c:v>45</c:v>
                </c:pt>
                <c:pt idx="33">
                  <c:v>40</c:v>
                </c:pt>
                <c:pt idx="34">
                  <c:v>50</c:v>
                </c:pt>
                <c:pt idx="35">
                  <c:v>47.5</c:v>
                </c:pt>
                <c:pt idx="36">
                  <c:v>30</c:v>
                </c:pt>
                <c:pt idx="37">
                  <c:v>42.5</c:v>
                </c:pt>
                <c:pt idx="38">
                  <c:v>50</c:v>
                </c:pt>
                <c:pt idx="39">
                  <c:v>42.5</c:v>
                </c:pt>
                <c:pt idx="40">
                  <c:v>35</c:v>
                </c:pt>
                <c:pt idx="41">
                  <c:v>47.5</c:v>
                </c:pt>
                <c:pt idx="42">
                  <c:v>40</c:v>
                </c:pt>
                <c:pt idx="44">
                  <c:v>45</c:v>
                </c:pt>
                <c:pt idx="45">
                  <c:v>42.5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35</c:v>
                </c:pt>
                <c:pt idx="50">
                  <c:v>52.5</c:v>
                </c:pt>
                <c:pt idx="51">
                  <c:v>40</c:v>
                </c:pt>
                <c:pt idx="52">
                  <c:v>47.5</c:v>
                </c:pt>
                <c:pt idx="53">
                  <c:v>45</c:v>
                </c:pt>
                <c:pt idx="54">
                  <c:v>40</c:v>
                </c:pt>
                <c:pt idx="55">
                  <c:v>40</c:v>
                </c:pt>
                <c:pt idx="56">
                  <c:v>45</c:v>
                </c:pt>
                <c:pt idx="57">
                  <c:v>50</c:v>
                </c:pt>
                <c:pt idx="58">
                  <c:v>47.5</c:v>
                </c:pt>
                <c:pt idx="59">
                  <c:v>42.5</c:v>
                </c:pt>
                <c:pt idx="60">
                  <c:v>37.5</c:v>
                </c:pt>
                <c:pt idx="61">
                  <c:v>50</c:v>
                </c:pt>
                <c:pt idx="62">
                  <c:v>50</c:v>
                </c:pt>
                <c:pt idx="63">
                  <c:v>42.5</c:v>
                </c:pt>
                <c:pt idx="64">
                  <c:v>40</c:v>
                </c:pt>
                <c:pt idx="65">
                  <c:v>45</c:v>
                </c:pt>
                <c:pt idx="66">
                  <c:v>55</c:v>
                </c:pt>
                <c:pt idx="67">
                  <c:v>35</c:v>
                </c:pt>
                <c:pt idx="68">
                  <c:v>57.5</c:v>
                </c:pt>
                <c:pt idx="69">
                  <c:v>50</c:v>
                </c:pt>
                <c:pt idx="70">
                  <c:v>40</c:v>
                </c:pt>
                <c:pt idx="71">
                  <c:v>35</c:v>
                </c:pt>
                <c:pt idx="72">
                  <c:v>40</c:v>
                </c:pt>
                <c:pt idx="73">
                  <c:v>47.5</c:v>
                </c:pt>
                <c:pt idx="74">
                  <c:v>42.5</c:v>
                </c:pt>
                <c:pt idx="75">
                  <c:v>52.5</c:v>
                </c:pt>
                <c:pt idx="76">
                  <c:v>40</c:v>
                </c:pt>
                <c:pt idx="77">
                  <c:v>42.5</c:v>
                </c:pt>
                <c:pt idx="78">
                  <c:v>50</c:v>
                </c:pt>
                <c:pt idx="79">
                  <c:v>40</c:v>
                </c:pt>
                <c:pt idx="80">
                  <c:v>45</c:v>
                </c:pt>
                <c:pt idx="81">
                  <c:v>50</c:v>
                </c:pt>
                <c:pt idx="82">
                  <c:v>40</c:v>
                </c:pt>
                <c:pt idx="83">
                  <c:v>45</c:v>
                </c:pt>
                <c:pt idx="84">
                  <c:v>60</c:v>
                </c:pt>
                <c:pt idx="85">
                  <c:v>40</c:v>
                </c:pt>
                <c:pt idx="86">
                  <c:v>52.5</c:v>
                </c:pt>
                <c:pt idx="87">
                  <c:v>47.5</c:v>
                </c:pt>
                <c:pt idx="88">
                  <c:v>50</c:v>
                </c:pt>
                <c:pt idx="89">
                  <c:v>40</c:v>
                </c:pt>
                <c:pt idx="90">
                  <c:v>57.5</c:v>
                </c:pt>
                <c:pt idx="91">
                  <c:v>42.5</c:v>
                </c:pt>
                <c:pt idx="92">
                  <c:v>47.5</c:v>
                </c:pt>
                <c:pt idx="93">
                  <c:v>47.5</c:v>
                </c:pt>
                <c:pt idx="94">
                  <c:v>52.5</c:v>
                </c:pt>
                <c:pt idx="95">
                  <c:v>55</c:v>
                </c:pt>
                <c:pt idx="96">
                  <c:v>42.5</c:v>
                </c:pt>
                <c:pt idx="97">
                  <c:v>50</c:v>
                </c:pt>
                <c:pt idx="98">
                  <c:v>52.5</c:v>
                </c:pt>
                <c:pt idx="99">
                  <c:v>47.5</c:v>
                </c:pt>
                <c:pt idx="100">
                  <c:v>40</c:v>
                </c:pt>
                <c:pt idx="101">
                  <c:v>42.5</c:v>
                </c:pt>
                <c:pt idx="102">
                  <c:v>47.5</c:v>
                </c:pt>
                <c:pt idx="103">
                  <c:v>52.5</c:v>
                </c:pt>
                <c:pt idx="104">
                  <c:v>45</c:v>
                </c:pt>
                <c:pt idx="105">
                  <c:v>42.5</c:v>
                </c:pt>
                <c:pt idx="106">
                  <c:v>35</c:v>
                </c:pt>
                <c:pt idx="107">
                  <c:v>52.5</c:v>
                </c:pt>
                <c:pt idx="108">
                  <c:v>50</c:v>
                </c:pt>
                <c:pt idx="109">
                  <c:v>47.5</c:v>
                </c:pt>
                <c:pt idx="110">
                  <c:v>40</c:v>
                </c:pt>
                <c:pt idx="111">
                  <c:v>50</c:v>
                </c:pt>
                <c:pt idx="112">
                  <c:v>50</c:v>
                </c:pt>
                <c:pt idx="113">
                  <c:v>35</c:v>
                </c:pt>
                <c:pt idx="114">
                  <c:v>45</c:v>
                </c:pt>
                <c:pt idx="115">
                  <c:v>42.5</c:v>
                </c:pt>
                <c:pt idx="116">
                  <c:v>32.5</c:v>
                </c:pt>
                <c:pt idx="117">
                  <c:v>52.5</c:v>
                </c:pt>
                <c:pt idx="118">
                  <c:v>47.5</c:v>
                </c:pt>
                <c:pt idx="119">
                  <c:v>45</c:v>
                </c:pt>
                <c:pt idx="120">
                  <c:v>40</c:v>
                </c:pt>
                <c:pt idx="121">
                  <c:v>35</c:v>
                </c:pt>
                <c:pt idx="122">
                  <c:v>42.5</c:v>
                </c:pt>
                <c:pt idx="123">
                  <c:v>45</c:v>
                </c:pt>
                <c:pt idx="124">
                  <c:v>40</c:v>
                </c:pt>
                <c:pt idx="125">
                  <c:v>40</c:v>
                </c:pt>
                <c:pt idx="126">
                  <c:v>47.5</c:v>
                </c:pt>
                <c:pt idx="127">
                  <c:v>37.5</c:v>
                </c:pt>
                <c:pt idx="128">
                  <c:v>42.5</c:v>
                </c:pt>
                <c:pt idx="129">
                  <c:v>55</c:v>
                </c:pt>
                <c:pt idx="130">
                  <c:v>47.5</c:v>
                </c:pt>
                <c:pt idx="131">
                  <c:v>45</c:v>
                </c:pt>
                <c:pt idx="132">
                  <c:v>55</c:v>
                </c:pt>
                <c:pt idx="133">
                  <c:v>35</c:v>
                </c:pt>
                <c:pt idx="134">
                  <c:v>52.5</c:v>
                </c:pt>
                <c:pt idx="135">
                  <c:v>45</c:v>
                </c:pt>
                <c:pt idx="136">
                  <c:v>47.5</c:v>
                </c:pt>
                <c:pt idx="137">
                  <c:v>45</c:v>
                </c:pt>
                <c:pt idx="138">
                  <c:v>35</c:v>
                </c:pt>
                <c:pt idx="139">
                  <c:v>37.5</c:v>
                </c:pt>
                <c:pt idx="140">
                  <c:v>37.5</c:v>
                </c:pt>
                <c:pt idx="141">
                  <c:v>45</c:v>
                </c:pt>
                <c:pt idx="142">
                  <c:v>45</c:v>
                </c:pt>
                <c:pt idx="143">
                  <c:v>47.5</c:v>
                </c:pt>
                <c:pt idx="144">
                  <c:v>37.5</c:v>
                </c:pt>
                <c:pt idx="145">
                  <c:v>40</c:v>
                </c:pt>
                <c:pt idx="146">
                  <c:v>47.5</c:v>
                </c:pt>
                <c:pt idx="147">
                  <c:v>37.5</c:v>
                </c:pt>
                <c:pt idx="148">
                  <c:v>47.5</c:v>
                </c:pt>
                <c:pt idx="149">
                  <c:v>32.5</c:v>
                </c:pt>
                <c:pt idx="150">
                  <c:v>40</c:v>
                </c:pt>
                <c:pt idx="151">
                  <c:v>35</c:v>
                </c:pt>
                <c:pt idx="152">
                  <c:v>45</c:v>
                </c:pt>
                <c:pt idx="153">
                  <c:v>40</c:v>
                </c:pt>
                <c:pt idx="154">
                  <c:v>37.5</c:v>
                </c:pt>
                <c:pt idx="155">
                  <c:v>47.5</c:v>
                </c:pt>
                <c:pt idx="156">
                  <c:v>42.5</c:v>
                </c:pt>
                <c:pt idx="157">
                  <c:v>50</c:v>
                </c:pt>
                <c:pt idx="158">
                  <c:v>42.5</c:v>
                </c:pt>
                <c:pt idx="159">
                  <c:v>40</c:v>
                </c:pt>
                <c:pt idx="160">
                  <c:v>47.5</c:v>
                </c:pt>
                <c:pt idx="161">
                  <c:v>40</c:v>
                </c:pt>
                <c:pt idx="162">
                  <c:v>45</c:v>
                </c:pt>
                <c:pt idx="163">
                  <c:v>40</c:v>
                </c:pt>
                <c:pt idx="164">
                  <c:v>35</c:v>
                </c:pt>
                <c:pt idx="165">
                  <c:v>40</c:v>
                </c:pt>
                <c:pt idx="166">
                  <c:v>42.5</c:v>
                </c:pt>
                <c:pt idx="167">
                  <c:v>40</c:v>
                </c:pt>
                <c:pt idx="168">
                  <c:v>37.5</c:v>
                </c:pt>
                <c:pt idx="169">
                  <c:v>50</c:v>
                </c:pt>
                <c:pt idx="170">
                  <c:v>47.5</c:v>
                </c:pt>
                <c:pt idx="171">
                  <c:v>32.5</c:v>
                </c:pt>
                <c:pt idx="172">
                  <c:v>35</c:v>
                </c:pt>
                <c:pt idx="173">
                  <c:v>47.5</c:v>
                </c:pt>
                <c:pt idx="174">
                  <c:v>45</c:v>
                </c:pt>
                <c:pt idx="175">
                  <c:v>45</c:v>
                </c:pt>
                <c:pt idx="176">
                  <c:v>30</c:v>
                </c:pt>
                <c:pt idx="177">
                  <c:v>45</c:v>
                </c:pt>
                <c:pt idx="178">
                  <c:v>52.5</c:v>
                </c:pt>
                <c:pt idx="179">
                  <c:v>50</c:v>
                </c:pt>
                <c:pt idx="180">
                  <c:v>50</c:v>
                </c:pt>
                <c:pt idx="182">
                  <c:v>37.5</c:v>
                </c:pt>
                <c:pt idx="183">
                  <c:v>47.5</c:v>
                </c:pt>
                <c:pt idx="184">
                  <c:v>40</c:v>
                </c:pt>
                <c:pt idx="185">
                  <c:v>42.5</c:v>
                </c:pt>
                <c:pt idx="186">
                  <c:v>42.5</c:v>
                </c:pt>
                <c:pt idx="187">
                  <c:v>42.5</c:v>
                </c:pt>
                <c:pt idx="188">
                  <c:v>37.5</c:v>
                </c:pt>
                <c:pt idx="189">
                  <c:v>65</c:v>
                </c:pt>
                <c:pt idx="190">
                  <c:v>45</c:v>
                </c:pt>
                <c:pt idx="191">
                  <c:v>47.5</c:v>
                </c:pt>
                <c:pt idx="192">
                  <c:v>45</c:v>
                </c:pt>
                <c:pt idx="193">
                  <c:v>45</c:v>
                </c:pt>
                <c:pt idx="194">
                  <c:v>62.5</c:v>
                </c:pt>
                <c:pt idx="195">
                  <c:v>27.5</c:v>
                </c:pt>
                <c:pt idx="196">
                  <c:v>42.5</c:v>
                </c:pt>
                <c:pt idx="197">
                  <c:v>47.5</c:v>
                </c:pt>
                <c:pt idx="198">
                  <c:v>45</c:v>
                </c:pt>
                <c:pt idx="199">
                  <c:v>45</c:v>
                </c:pt>
                <c:pt idx="200">
                  <c:v>40</c:v>
                </c:pt>
                <c:pt idx="201">
                  <c:v>55</c:v>
                </c:pt>
                <c:pt idx="202">
                  <c:v>47.5</c:v>
                </c:pt>
                <c:pt idx="203">
                  <c:v>45</c:v>
                </c:pt>
                <c:pt idx="204">
                  <c:v>52.5</c:v>
                </c:pt>
                <c:pt idx="205">
                  <c:v>50</c:v>
                </c:pt>
                <c:pt idx="206">
                  <c:v>52.5</c:v>
                </c:pt>
                <c:pt idx="207">
                  <c:v>47.5</c:v>
                </c:pt>
                <c:pt idx="208">
                  <c:v>52.5</c:v>
                </c:pt>
                <c:pt idx="209">
                  <c:v>45</c:v>
                </c:pt>
                <c:pt idx="210">
                  <c:v>47.5</c:v>
                </c:pt>
                <c:pt idx="211">
                  <c:v>35</c:v>
                </c:pt>
                <c:pt idx="212">
                  <c:v>45</c:v>
                </c:pt>
                <c:pt idx="213">
                  <c:v>40</c:v>
                </c:pt>
                <c:pt idx="214">
                  <c:v>50</c:v>
                </c:pt>
                <c:pt idx="215">
                  <c:v>40</c:v>
                </c:pt>
                <c:pt idx="216">
                  <c:v>47.5</c:v>
                </c:pt>
                <c:pt idx="217">
                  <c:v>50</c:v>
                </c:pt>
                <c:pt idx="218">
                  <c:v>47.5</c:v>
                </c:pt>
                <c:pt idx="219">
                  <c:v>35</c:v>
                </c:pt>
                <c:pt idx="220">
                  <c:v>40</c:v>
                </c:pt>
                <c:pt idx="221">
                  <c:v>37.5</c:v>
                </c:pt>
                <c:pt idx="222">
                  <c:v>40</c:v>
                </c:pt>
                <c:pt idx="223">
                  <c:v>37.5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50</c:v>
                </c:pt>
                <c:pt idx="228">
                  <c:v>30</c:v>
                </c:pt>
                <c:pt idx="229">
                  <c:v>60</c:v>
                </c:pt>
                <c:pt idx="230">
                  <c:v>50</c:v>
                </c:pt>
                <c:pt idx="231">
                  <c:v>40</c:v>
                </c:pt>
                <c:pt idx="232">
                  <c:v>52.5</c:v>
                </c:pt>
                <c:pt idx="233">
                  <c:v>42.5</c:v>
                </c:pt>
                <c:pt idx="234">
                  <c:v>37.5</c:v>
                </c:pt>
                <c:pt idx="235">
                  <c:v>47.5</c:v>
                </c:pt>
                <c:pt idx="236">
                  <c:v>45</c:v>
                </c:pt>
                <c:pt idx="237">
                  <c:v>40</c:v>
                </c:pt>
                <c:pt idx="238">
                  <c:v>40</c:v>
                </c:pt>
                <c:pt idx="239">
                  <c:v>50</c:v>
                </c:pt>
                <c:pt idx="240">
                  <c:v>42.5</c:v>
                </c:pt>
                <c:pt idx="241">
                  <c:v>47.5</c:v>
                </c:pt>
                <c:pt idx="242">
                  <c:v>32.5</c:v>
                </c:pt>
                <c:pt idx="243">
                  <c:v>40</c:v>
                </c:pt>
                <c:pt idx="244">
                  <c:v>35</c:v>
                </c:pt>
                <c:pt idx="245">
                  <c:v>50</c:v>
                </c:pt>
                <c:pt idx="246">
                  <c:v>42.5</c:v>
                </c:pt>
                <c:pt idx="247">
                  <c:v>40</c:v>
                </c:pt>
                <c:pt idx="248">
                  <c:v>42.5</c:v>
                </c:pt>
                <c:pt idx="249">
                  <c:v>45</c:v>
                </c:pt>
                <c:pt idx="250">
                  <c:v>42.5</c:v>
                </c:pt>
                <c:pt idx="251">
                  <c:v>45</c:v>
                </c:pt>
                <c:pt idx="252">
                  <c:v>27.5</c:v>
                </c:pt>
                <c:pt idx="253">
                  <c:v>45</c:v>
                </c:pt>
                <c:pt idx="254">
                  <c:v>30</c:v>
                </c:pt>
                <c:pt idx="255">
                  <c:v>45</c:v>
                </c:pt>
                <c:pt idx="256">
                  <c:v>35</c:v>
                </c:pt>
                <c:pt idx="257">
                  <c:v>47.5</c:v>
                </c:pt>
                <c:pt idx="258">
                  <c:v>40</c:v>
                </c:pt>
                <c:pt idx="259">
                  <c:v>45</c:v>
                </c:pt>
                <c:pt idx="260">
                  <c:v>50</c:v>
                </c:pt>
                <c:pt idx="261">
                  <c:v>42.5</c:v>
                </c:pt>
                <c:pt idx="262">
                  <c:v>42.5</c:v>
                </c:pt>
                <c:pt idx="263">
                  <c:v>47.5</c:v>
                </c:pt>
                <c:pt idx="264">
                  <c:v>35</c:v>
                </c:pt>
                <c:pt idx="265">
                  <c:v>50</c:v>
                </c:pt>
                <c:pt idx="266">
                  <c:v>40</c:v>
                </c:pt>
                <c:pt idx="267">
                  <c:v>32.5</c:v>
                </c:pt>
                <c:pt idx="268">
                  <c:v>50</c:v>
                </c:pt>
                <c:pt idx="269">
                  <c:v>40</c:v>
                </c:pt>
                <c:pt idx="270">
                  <c:v>45</c:v>
                </c:pt>
                <c:pt idx="271">
                  <c:v>40</c:v>
                </c:pt>
                <c:pt idx="272">
                  <c:v>42.5</c:v>
                </c:pt>
                <c:pt idx="273">
                  <c:v>45</c:v>
                </c:pt>
                <c:pt idx="274">
                  <c:v>35</c:v>
                </c:pt>
                <c:pt idx="275">
                  <c:v>40</c:v>
                </c:pt>
                <c:pt idx="276">
                  <c:v>47.5</c:v>
                </c:pt>
                <c:pt idx="277">
                  <c:v>47.5</c:v>
                </c:pt>
                <c:pt idx="278">
                  <c:v>35</c:v>
                </c:pt>
                <c:pt idx="279">
                  <c:v>40</c:v>
                </c:pt>
                <c:pt idx="280">
                  <c:v>52.5</c:v>
                </c:pt>
                <c:pt idx="281">
                  <c:v>50</c:v>
                </c:pt>
                <c:pt idx="282">
                  <c:v>52.5</c:v>
                </c:pt>
                <c:pt idx="283">
                  <c:v>35</c:v>
                </c:pt>
                <c:pt idx="284">
                  <c:v>45</c:v>
                </c:pt>
                <c:pt idx="285">
                  <c:v>47.5</c:v>
                </c:pt>
                <c:pt idx="286">
                  <c:v>52.5</c:v>
                </c:pt>
                <c:pt idx="287">
                  <c:v>45</c:v>
                </c:pt>
                <c:pt idx="288">
                  <c:v>45</c:v>
                </c:pt>
                <c:pt idx="289">
                  <c:v>50</c:v>
                </c:pt>
                <c:pt idx="290">
                  <c:v>42.5</c:v>
                </c:pt>
                <c:pt idx="291">
                  <c:v>37.5</c:v>
                </c:pt>
                <c:pt idx="292">
                  <c:v>47.5</c:v>
                </c:pt>
                <c:pt idx="293">
                  <c:v>40</c:v>
                </c:pt>
                <c:pt idx="294">
                  <c:v>47.5</c:v>
                </c:pt>
                <c:pt idx="295">
                  <c:v>50</c:v>
                </c:pt>
                <c:pt idx="296">
                  <c:v>40</c:v>
                </c:pt>
                <c:pt idx="297">
                  <c:v>42.5</c:v>
                </c:pt>
                <c:pt idx="298">
                  <c:v>40</c:v>
                </c:pt>
                <c:pt idx="299">
                  <c:v>40</c:v>
                </c:pt>
                <c:pt idx="300">
                  <c:v>45</c:v>
                </c:pt>
                <c:pt idx="301">
                  <c:v>40</c:v>
                </c:pt>
                <c:pt idx="302">
                  <c:v>42.5</c:v>
                </c:pt>
                <c:pt idx="303">
                  <c:v>35</c:v>
                </c:pt>
                <c:pt idx="304">
                  <c:v>47.5</c:v>
                </c:pt>
                <c:pt idx="305">
                  <c:v>52.5</c:v>
                </c:pt>
                <c:pt idx="306">
                  <c:v>52.5</c:v>
                </c:pt>
                <c:pt idx="307">
                  <c:v>37.5</c:v>
                </c:pt>
                <c:pt idx="308">
                  <c:v>37.5</c:v>
                </c:pt>
                <c:pt idx="309">
                  <c:v>42.5</c:v>
                </c:pt>
                <c:pt idx="310">
                  <c:v>40</c:v>
                </c:pt>
                <c:pt idx="311">
                  <c:v>37.5</c:v>
                </c:pt>
                <c:pt idx="312">
                  <c:v>32.5</c:v>
                </c:pt>
                <c:pt idx="313">
                  <c:v>40</c:v>
                </c:pt>
                <c:pt idx="314">
                  <c:v>42.5</c:v>
                </c:pt>
                <c:pt idx="315">
                  <c:v>37.5</c:v>
                </c:pt>
                <c:pt idx="316">
                  <c:v>47.5</c:v>
                </c:pt>
                <c:pt idx="317">
                  <c:v>47.5</c:v>
                </c:pt>
                <c:pt idx="318">
                  <c:v>45</c:v>
                </c:pt>
                <c:pt idx="319">
                  <c:v>42.5</c:v>
                </c:pt>
                <c:pt idx="320">
                  <c:v>35</c:v>
                </c:pt>
                <c:pt idx="321">
                  <c:v>50</c:v>
                </c:pt>
                <c:pt idx="322">
                  <c:v>50</c:v>
                </c:pt>
                <c:pt idx="323">
                  <c:v>37.5</c:v>
                </c:pt>
                <c:pt idx="324">
                  <c:v>42.5</c:v>
                </c:pt>
                <c:pt idx="325">
                  <c:v>50</c:v>
                </c:pt>
                <c:pt idx="326">
                  <c:v>47.5</c:v>
                </c:pt>
                <c:pt idx="327">
                  <c:v>40</c:v>
                </c:pt>
                <c:pt idx="328">
                  <c:v>35</c:v>
                </c:pt>
                <c:pt idx="329">
                  <c:v>42.5</c:v>
                </c:pt>
                <c:pt idx="330">
                  <c:v>30</c:v>
                </c:pt>
                <c:pt idx="331">
                  <c:v>40</c:v>
                </c:pt>
                <c:pt idx="332">
                  <c:v>42.5</c:v>
                </c:pt>
                <c:pt idx="333">
                  <c:v>42.5</c:v>
                </c:pt>
                <c:pt idx="334">
                  <c:v>40</c:v>
                </c:pt>
                <c:pt idx="335">
                  <c:v>40</c:v>
                </c:pt>
                <c:pt idx="336">
                  <c:v>52.5</c:v>
                </c:pt>
                <c:pt idx="337">
                  <c:v>40</c:v>
                </c:pt>
                <c:pt idx="338">
                  <c:v>45</c:v>
                </c:pt>
                <c:pt idx="339">
                  <c:v>40</c:v>
                </c:pt>
                <c:pt idx="340">
                  <c:v>42.5</c:v>
                </c:pt>
                <c:pt idx="341">
                  <c:v>35</c:v>
                </c:pt>
                <c:pt idx="342">
                  <c:v>40</c:v>
                </c:pt>
                <c:pt idx="343">
                  <c:v>45</c:v>
                </c:pt>
                <c:pt idx="344">
                  <c:v>42.5</c:v>
                </c:pt>
                <c:pt idx="345">
                  <c:v>40</c:v>
                </c:pt>
                <c:pt idx="346">
                  <c:v>52.5</c:v>
                </c:pt>
                <c:pt idx="347">
                  <c:v>40</c:v>
                </c:pt>
                <c:pt idx="348">
                  <c:v>47.5</c:v>
                </c:pt>
                <c:pt idx="349">
                  <c:v>52.5</c:v>
                </c:pt>
                <c:pt idx="350">
                  <c:v>40</c:v>
                </c:pt>
                <c:pt idx="351">
                  <c:v>40</c:v>
                </c:pt>
                <c:pt idx="352">
                  <c:v>45</c:v>
                </c:pt>
                <c:pt idx="353">
                  <c:v>35</c:v>
                </c:pt>
                <c:pt idx="354">
                  <c:v>45</c:v>
                </c:pt>
                <c:pt idx="355">
                  <c:v>45</c:v>
                </c:pt>
                <c:pt idx="356">
                  <c:v>45</c:v>
                </c:pt>
                <c:pt idx="357">
                  <c:v>40</c:v>
                </c:pt>
                <c:pt idx="358">
                  <c:v>52.5</c:v>
                </c:pt>
                <c:pt idx="359">
                  <c:v>47.5</c:v>
                </c:pt>
                <c:pt idx="360">
                  <c:v>50</c:v>
                </c:pt>
                <c:pt idx="361">
                  <c:v>35</c:v>
                </c:pt>
                <c:pt idx="362">
                  <c:v>40</c:v>
                </c:pt>
                <c:pt idx="363">
                  <c:v>47.5</c:v>
                </c:pt>
                <c:pt idx="364">
                  <c:v>40</c:v>
                </c:pt>
                <c:pt idx="365">
                  <c:v>42.5</c:v>
                </c:pt>
                <c:pt idx="366">
                  <c:v>42.5</c:v>
                </c:pt>
                <c:pt idx="367">
                  <c:v>45</c:v>
                </c:pt>
                <c:pt idx="368">
                  <c:v>42.5</c:v>
                </c:pt>
                <c:pt idx="369">
                  <c:v>52.5</c:v>
                </c:pt>
                <c:pt idx="370">
                  <c:v>47.5</c:v>
                </c:pt>
                <c:pt idx="371">
                  <c:v>37.5</c:v>
                </c:pt>
                <c:pt idx="372">
                  <c:v>40</c:v>
                </c:pt>
                <c:pt idx="373">
                  <c:v>37.5</c:v>
                </c:pt>
                <c:pt idx="374">
                  <c:v>47.5</c:v>
                </c:pt>
                <c:pt idx="375">
                  <c:v>40</c:v>
                </c:pt>
                <c:pt idx="376">
                  <c:v>45</c:v>
                </c:pt>
                <c:pt idx="377">
                  <c:v>42.5</c:v>
                </c:pt>
                <c:pt idx="378">
                  <c:v>42.5</c:v>
                </c:pt>
                <c:pt idx="379">
                  <c:v>40</c:v>
                </c:pt>
                <c:pt idx="380">
                  <c:v>35</c:v>
                </c:pt>
                <c:pt idx="381">
                  <c:v>42.5</c:v>
                </c:pt>
                <c:pt idx="382">
                  <c:v>45</c:v>
                </c:pt>
                <c:pt idx="383">
                  <c:v>35</c:v>
                </c:pt>
                <c:pt idx="384">
                  <c:v>45</c:v>
                </c:pt>
                <c:pt idx="385">
                  <c:v>42.5</c:v>
                </c:pt>
                <c:pt idx="386">
                  <c:v>42.5</c:v>
                </c:pt>
                <c:pt idx="387">
                  <c:v>42.5</c:v>
                </c:pt>
                <c:pt idx="388">
                  <c:v>37.5</c:v>
                </c:pt>
                <c:pt idx="389">
                  <c:v>45</c:v>
                </c:pt>
                <c:pt idx="390">
                  <c:v>40</c:v>
                </c:pt>
                <c:pt idx="391">
                  <c:v>42.5</c:v>
                </c:pt>
                <c:pt idx="392">
                  <c:v>40</c:v>
                </c:pt>
                <c:pt idx="393">
                  <c:v>45</c:v>
                </c:pt>
                <c:pt idx="394">
                  <c:v>50</c:v>
                </c:pt>
                <c:pt idx="395">
                  <c:v>45</c:v>
                </c:pt>
                <c:pt idx="396">
                  <c:v>25</c:v>
                </c:pt>
                <c:pt idx="397">
                  <c:v>40</c:v>
                </c:pt>
                <c:pt idx="398">
                  <c:v>32.5</c:v>
                </c:pt>
                <c:pt idx="399">
                  <c:v>47.5</c:v>
                </c:pt>
                <c:pt idx="400">
                  <c:v>52.5</c:v>
                </c:pt>
                <c:pt idx="401">
                  <c:v>32.5</c:v>
                </c:pt>
                <c:pt idx="402">
                  <c:v>52.5</c:v>
                </c:pt>
                <c:pt idx="403">
                  <c:v>40</c:v>
                </c:pt>
                <c:pt idx="404">
                  <c:v>37.5</c:v>
                </c:pt>
                <c:pt idx="405">
                  <c:v>37.5</c:v>
                </c:pt>
                <c:pt idx="406">
                  <c:v>37.5</c:v>
                </c:pt>
                <c:pt idx="407">
                  <c:v>45</c:v>
                </c:pt>
                <c:pt idx="408">
                  <c:v>40</c:v>
                </c:pt>
                <c:pt idx="409">
                  <c:v>47.5</c:v>
                </c:pt>
                <c:pt idx="410">
                  <c:v>35</c:v>
                </c:pt>
                <c:pt idx="411">
                  <c:v>42.5</c:v>
                </c:pt>
                <c:pt idx="412">
                  <c:v>45</c:v>
                </c:pt>
                <c:pt idx="413">
                  <c:v>50</c:v>
                </c:pt>
                <c:pt idx="414">
                  <c:v>42</c:v>
                </c:pt>
                <c:pt idx="415">
                  <c:v>40</c:v>
                </c:pt>
                <c:pt idx="416">
                  <c:v>32.5</c:v>
                </c:pt>
                <c:pt idx="417">
                  <c:v>47.5</c:v>
                </c:pt>
                <c:pt idx="418">
                  <c:v>47.5</c:v>
                </c:pt>
                <c:pt idx="419">
                  <c:v>40</c:v>
                </c:pt>
                <c:pt idx="420">
                  <c:v>40</c:v>
                </c:pt>
                <c:pt idx="421">
                  <c:v>47.5</c:v>
                </c:pt>
                <c:pt idx="422">
                  <c:v>45</c:v>
                </c:pt>
                <c:pt idx="423">
                  <c:v>47.5</c:v>
                </c:pt>
                <c:pt idx="424">
                  <c:v>42.5</c:v>
                </c:pt>
                <c:pt idx="425">
                  <c:v>42.5</c:v>
                </c:pt>
                <c:pt idx="426">
                  <c:v>50</c:v>
                </c:pt>
                <c:pt idx="427">
                  <c:v>42.5</c:v>
                </c:pt>
                <c:pt idx="428">
                  <c:v>37.5</c:v>
                </c:pt>
                <c:pt idx="429">
                  <c:v>47.5</c:v>
                </c:pt>
                <c:pt idx="430">
                  <c:v>45</c:v>
                </c:pt>
                <c:pt idx="431">
                  <c:v>60</c:v>
                </c:pt>
                <c:pt idx="432">
                  <c:v>35</c:v>
                </c:pt>
                <c:pt idx="433">
                  <c:v>50</c:v>
                </c:pt>
                <c:pt idx="434">
                  <c:v>45</c:v>
                </c:pt>
                <c:pt idx="435">
                  <c:v>57.5</c:v>
                </c:pt>
                <c:pt idx="436">
                  <c:v>45</c:v>
                </c:pt>
                <c:pt idx="437">
                  <c:v>52.5</c:v>
                </c:pt>
                <c:pt idx="438">
                  <c:v>45</c:v>
                </c:pt>
                <c:pt idx="439">
                  <c:v>50</c:v>
                </c:pt>
                <c:pt idx="440">
                  <c:v>35</c:v>
                </c:pt>
                <c:pt idx="441">
                  <c:v>45</c:v>
                </c:pt>
                <c:pt idx="442">
                  <c:v>47.5</c:v>
                </c:pt>
                <c:pt idx="443">
                  <c:v>52.5</c:v>
                </c:pt>
                <c:pt idx="444">
                  <c:v>45</c:v>
                </c:pt>
                <c:pt idx="445">
                  <c:v>35</c:v>
                </c:pt>
                <c:pt idx="446">
                  <c:v>40</c:v>
                </c:pt>
                <c:pt idx="447">
                  <c:v>50</c:v>
                </c:pt>
                <c:pt idx="448">
                  <c:v>40</c:v>
                </c:pt>
                <c:pt idx="449">
                  <c:v>45</c:v>
                </c:pt>
                <c:pt idx="450">
                  <c:v>40</c:v>
                </c:pt>
                <c:pt idx="451">
                  <c:v>47.5</c:v>
                </c:pt>
                <c:pt idx="452">
                  <c:v>50</c:v>
                </c:pt>
                <c:pt idx="453">
                  <c:v>42.5</c:v>
                </c:pt>
                <c:pt idx="454">
                  <c:v>42.5</c:v>
                </c:pt>
                <c:pt idx="455">
                  <c:v>35</c:v>
                </c:pt>
                <c:pt idx="456">
                  <c:v>45</c:v>
                </c:pt>
                <c:pt idx="457">
                  <c:v>45</c:v>
                </c:pt>
                <c:pt idx="459">
                  <c:v>50</c:v>
                </c:pt>
                <c:pt idx="460">
                  <c:v>57.5</c:v>
                </c:pt>
                <c:pt idx="461">
                  <c:v>50</c:v>
                </c:pt>
                <c:pt idx="462">
                  <c:v>15</c:v>
                </c:pt>
                <c:pt idx="463">
                  <c:v>40</c:v>
                </c:pt>
                <c:pt idx="464">
                  <c:v>70</c:v>
                </c:pt>
                <c:pt idx="465">
                  <c:v>37.5</c:v>
                </c:pt>
                <c:pt idx="466">
                  <c:v>70</c:v>
                </c:pt>
                <c:pt idx="467">
                  <c:v>45</c:v>
                </c:pt>
                <c:pt idx="468">
                  <c:v>60</c:v>
                </c:pt>
                <c:pt idx="469">
                  <c:v>45</c:v>
                </c:pt>
                <c:pt idx="470">
                  <c:v>50</c:v>
                </c:pt>
                <c:pt idx="471">
                  <c:v>40</c:v>
                </c:pt>
                <c:pt idx="472">
                  <c:v>42.5</c:v>
                </c:pt>
                <c:pt idx="473">
                  <c:v>40</c:v>
                </c:pt>
                <c:pt idx="474">
                  <c:v>57.5</c:v>
                </c:pt>
                <c:pt idx="475">
                  <c:v>45</c:v>
                </c:pt>
                <c:pt idx="477">
                  <c:v>42.5</c:v>
                </c:pt>
                <c:pt idx="478">
                  <c:v>60</c:v>
                </c:pt>
                <c:pt idx="479">
                  <c:v>40</c:v>
                </c:pt>
                <c:pt idx="480">
                  <c:v>45</c:v>
                </c:pt>
                <c:pt idx="482">
                  <c:v>50</c:v>
                </c:pt>
                <c:pt idx="483">
                  <c:v>70</c:v>
                </c:pt>
                <c:pt idx="484">
                  <c:v>65</c:v>
                </c:pt>
                <c:pt idx="485">
                  <c:v>62.5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F6-4053-B220-61B564A3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134600"/>
        <c:axId val="279135256"/>
      </c:scatterChart>
      <c:valAx>
        <c:axId val="2791346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135256"/>
        <c:crosses val="autoZero"/>
        <c:crossBetween val="midCat"/>
      </c:valAx>
      <c:valAx>
        <c:axId val="2791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13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Ascent phase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graphs'!$Q$1</c:f>
              <c:strCache>
                <c:ptCount val="1"/>
                <c:pt idx="0">
                  <c:v>mean angle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graphs'!$P$2:$P$488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9.5948827292109996E-3</c:v>
                </c:pt>
                <c:pt idx="6">
                  <c:v>9.8394614189540111E-3</c:v>
                </c:pt>
                <c:pt idx="7">
                  <c:v>1.6583747927031271E-2</c:v>
                </c:pt>
                <c:pt idx="8">
                  <c:v>1.7590618336886906E-2</c:v>
                </c:pt>
                <c:pt idx="9">
                  <c:v>2.0495303159692498E-2</c:v>
                </c:pt>
                <c:pt idx="10">
                  <c:v>2.123252200932171E-2</c:v>
                </c:pt>
                <c:pt idx="11">
                  <c:v>2.5053304904051117E-2</c:v>
                </c:pt>
                <c:pt idx="12">
                  <c:v>3.0383795309168314E-2</c:v>
                </c:pt>
                <c:pt idx="13">
                  <c:v>3.6247334754797439E-2</c:v>
                </c:pt>
                <c:pt idx="14">
                  <c:v>3.7574722459436431E-2</c:v>
                </c:pt>
                <c:pt idx="15">
                  <c:v>4.3176972281449726E-2</c:v>
                </c:pt>
                <c:pt idx="16">
                  <c:v>4.3574186431329397E-2</c:v>
                </c:pt>
                <c:pt idx="17">
                  <c:v>4.9751243781094523E-2</c:v>
                </c:pt>
                <c:pt idx="18">
                  <c:v>5.8070025619128926E-2</c:v>
                </c:pt>
                <c:pt idx="19">
                  <c:v>5.8102345415778148E-2</c:v>
                </c:pt>
                <c:pt idx="20">
                  <c:v>6.0072501294666084E-2</c:v>
                </c:pt>
                <c:pt idx="21">
                  <c:v>7.5090626618332393E-2</c:v>
                </c:pt>
                <c:pt idx="22">
                  <c:v>7.7220077220077288E-2</c:v>
                </c:pt>
                <c:pt idx="23">
                  <c:v>7.8891257995735459E-2</c:v>
                </c:pt>
                <c:pt idx="24">
                  <c:v>8.0431177446102842E-2</c:v>
                </c:pt>
                <c:pt idx="25">
                  <c:v>8.4543125533731778E-2</c:v>
                </c:pt>
                <c:pt idx="26">
                  <c:v>9.5973524544953059E-2</c:v>
                </c:pt>
                <c:pt idx="27">
                  <c:v>0.1002132196162047</c:v>
                </c:pt>
                <c:pt idx="28">
                  <c:v>0.10201967892283784</c:v>
                </c:pt>
                <c:pt idx="29">
                  <c:v>0.10862354892205621</c:v>
                </c:pt>
                <c:pt idx="30">
                  <c:v>0.11086596800882519</c:v>
                </c:pt>
                <c:pt idx="31">
                  <c:v>0.11955593509820679</c:v>
                </c:pt>
                <c:pt idx="32">
                  <c:v>0.12635939927498716</c:v>
                </c:pt>
                <c:pt idx="33">
                  <c:v>0.12846481876332622</c:v>
                </c:pt>
                <c:pt idx="34">
                  <c:v>0.13623827909542197</c:v>
                </c:pt>
                <c:pt idx="35">
                  <c:v>0.13930605903676851</c:v>
                </c:pt>
                <c:pt idx="36">
                  <c:v>0.14090520922288644</c:v>
                </c:pt>
                <c:pt idx="37">
                  <c:v>0.15091210613598663</c:v>
                </c:pt>
                <c:pt idx="38">
                  <c:v>0.15351812366737735</c:v>
                </c:pt>
                <c:pt idx="39">
                  <c:v>0.16261004660797515</c:v>
                </c:pt>
                <c:pt idx="40">
                  <c:v>0.16822945394373973</c:v>
                </c:pt>
                <c:pt idx="41">
                  <c:v>0.17057569296375255</c:v>
                </c:pt>
                <c:pt idx="42">
                  <c:v>0.18104184457728428</c:v>
                </c:pt>
                <c:pt idx="43">
                  <c:v>0.18332470222682543</c:v>
                </c:pt>
                <c:pt idx="44">
                  <c:v>0.19154228855721397</c:v>
                </c:pt>
                <c:pt idx="45">
                  <c:v>0.19456289978678029</c:v>
                </c:pt>
                <c:pt idx="46">
                  <c:v>0.19989642672190583</c:v>
                </c:pt>
                <c:pt idx="47">
                  <c:v>0.21235521235521249</c:v>
                </c:pt>
                <c:pt idx="48">
                  <c:v>0.2175038839979285</c:v>
                </c:pt>
                <c:pt idx="49">
                  <c:v>0.22388059701492535</c:v>
                </c:pt>
                <c:pt idx="50">
                  <c:v>0.23347547974413643</c:v>
                </c:pt>
                <c:pt idx="51">
                  <c:v>0.23821853961677877</c:v>
                </c:pt>
                <c:pt idx="52">
                  <c:v>0.24338172502134928</c:v>
                </c:pt>
                <c:pt idx="53">
                  <c:v>0.24875896304467729</c:v>
                </c:pt>
                <c:pt idx="54">
                  <c:v>0.26012793176972288</c:v>
                </c:pt>
                <c:pt idx="55">
                  <c:v>0.26307612635939931</c:v>
                </c:pt>
                <c:pt idx="56">
                  <c:v>0.26900085397096501</c:v>
                </c:pt>
                <c:pt idx="57">
                  <c:v>0.27777777777777751</c:v>
                </c:pt>
                <c:pt idx="58">
                  <c:v>0.28482651475919202</c:v>
                </c:pt>
                <c:pt idx="59">
                  <c:v>0.28678038379530907</c:v>
                </c:pt>
                <c:pt idx="60">
                  <c:v>0.31020196789228377</c:v>
                </c:pt>
                <c:pt idx="61">
                  <c:v>0.31596925704526035</c:v>
                </c:pt>
                <c:pt idx="62">
                  <c:v>0.31823027718550101</c:v>
                </c:pt>
                <c:pt idx="63">
                  <c:v>0.31936017650303355</c:v>
                </c:pt>
                <c:pt idx="64">
                  <c:v>0.32314862765406516</c:v>
                </c:pt>
                <c:pt idx="65">
                  <c:v>0.33830845771144263</c:v>
                </c:pt>
                <c:pt idx="66">
                  <c:v>0.34754797441364593</c:v>
                </c:pt>
                <c:pt idx="67">
                  <c:v>0.37338166752977725</c:v>
                </c:pt>
                <c:pt idx="68">
                  <c:v>0.38001707941929963</c:v>
                </c:pt>
                <c:pt idx="69">
                  <c:v>0.38592750533049036</c:v>
                </c:pt>
                <c:pt idx="70">
                  <c:v>0.39492553778268075</c:v>
                </c:pt>
                <c:pt idx="71">
                  <c:v>0.41222164681512163</c:v>
                </c:pt>
                <c:pt idx="72">
                  <c:v>0.42750533049040501</c:v>
                </c:pt>
                <c:pt idx="73">
                  <c:v>0.4722941481097877</c:v>
                </c:pt>
                <c:pt idx="74">
                  <c:v>0.52132196162046918</c:v>
                </c:pt>
                <c:pt idx="75">
                  <c:v>0.52615225271879862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1.048922056384743</c:v>
                </c:pt>
              </c:numCache>
            </c:numRef>
          </c:xVal>
          <c:yVal>
            <c:numRef>
              <c:f>'flipper graphs'!$Q$2:$Q$488</c:f>
              <c:numCache>
                <c:formatCode>0</c:formatCode>
                <c:ptCount val="487"/>
                <c:pt idx="0">
                  <c:v>55</c:v>
                </c:pt>
                <c:pt idx="1">
                  <c:v>55</c:v>
                </c:pt>
                <c:pt idx="2">
                  <c:v>52.5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62.5</c:v>
                </c:pt>
                <c:pt idx="7">
                  <c:v>52.5</c:v>
                </c:pt>
                <c:pt idx="8">
                  <c:v>55</c:v>
                </c:pt>
                <c:pt idx="9">
                  <c:v>70</c:v>
                </c:pt>
                <c:pt idx="10">
                  <c:v>60</c:v>
                </c:pt>
                <c:pt idx="11">
                  <c:v>55</c:v>
                </c:pt>
                <c:pt idx="12">
                  <c:v>65</c:v>
                </c:pt>
                <c:pt idx="13">
                  <c:v>70</c:v>
                </c:pt>
                <c:pt idx="14">
                  <c:v>60</c:v>
                </c:pt>
                <c:pt idx="15">
                  <c:v>47.5</c:v>
                </c:pt>
                <c:pt idx="16">
                  <c:v>57.5</c:v>
                </c:pt>
                <c:pt idx="17">
                  <c:v>55</c:v>
                </c:pt>
                <c:pt idx="18">
                  <c:v>60</c:v>
                </c:pt>
                <c:pt idx="19">
                  <c:v>55</c:v>
                </c:pt>
                <c:pt idx="20">
                  <c:v>65</c:v>
                </c:pt>
                <c:pt idx="21">
                  <c:v>60</c:v>
                </c:pt>
                <c:pt idx="22">
                  <c:v>52.5</c:v>
                </c:pt>
                <c:pt idx="23">
                  <c:v>45</c:v>
                </c:pt>
                <c:pt idx="24">
                  <c:v>57.5</c:v>
                </c:pt>
                <c:pt idx="25">
                  <c:v>62.5</c:v>
                </c:pt>
                <c:pt idx="26">
                  <c:v>55</c:v>
                </c:pt>
                <c:pt idx="27">
                  <c:v>57.5</c:v>
                </c:pt>
                <c:pt idx="28">
                  <c:v>60</c:v>
                </c:pt>
                <c:pt idx="29">
                  <c:v>57.5</c:v>
                </c:pt>
                <c:pt idx="30">
                  <c:v>52.5</c:v>
                </c:pt>
                <c:pt idx="31">
                  <c:v>57.5</c:v>
                </c:pt>
                <c:pt idx="32">
                  <c:v>55</c:v>
                </c:pt>
                <c:pt idx="33">
                  <c:v>57.5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57.5</c:v>
                </c:pt>
                <c:pt idx="38">
                  <c:v>50</c:v>
                </c:pt>
                <c:pt idx="39">
                  <c:v>57.5</c:v>
                </c:pt>
                <c:pt idx="40">
                  <c:v>62.5</c:v>
                </c:pt>
                <c:pt idx="41">
                  <c:v>55</c:v>
                </c:pt>
                <c:pt idx="42">
                  <c:v>62.5</c:v>
                </c:pt>
                <c:pt idx="43">
                  <c:v>60</c:v>
                </c:pt>
                <c:pt idx="44">
                  <c:v>55</c:v>
                </c:pt>
                <c:pt idx="45">
                  <c:v>60</c:v>
                </c:pt>
                <c:pt idx="46">
                  <c:v>62.5</c:v>
                </c:pt>
                <c:pt idx="47">
                  <c:v>57.5</c:v>
                </c:pt>
                <c:pt idx="48">
                  <c:v>60</c:v>
                </c:pt>
                <c:pt idx="49">
                  <c:v>60</c:v>
                </c:pt>
                <c:pt idx="50">
                  <c:v>57.5</c:v>
                </c:pt>
                <c:pt idx="51">
                  <c:v>70</c:v>
                </c:pt>
                <c:pt idx="52">
                  <c:v>55</c:v>
                </c:pt>
                <c:pt idx="53">
                  <c:v>57.5</c:v>
                </c:pt>
                <c:pt idx="54">
                  <c:v>55</c:v>
                </c:pt>
                <c:pt idx="55">
                  <c:v>57.5</c:v>
                </c:pt>
                <c:pt idx="56">
                  <c:v>52.5</c:v>
                </c:pt>
                <c:pt idx="57">
                  <c:v>57.5</c:v>
                </c:pt>
                <c:pt idx="58">
                  <c:v>62.5</c:v>
                </c:pt>
                <c:pt idx="59">
                  <c:v>57.5</c:v>
                </c:pt>
                <c:pt idx="60">
                  <c:v>50</c:v>
                </c:pt>
                <c:pt idx="61">
                  <c:v>62.5</c:v>
                </c:pt>
                <c:pt idx="62">
                  <c:v>62.5</c:v>
                </c:pt>
                <c:pt idx="63">
                  <c:v>50</c:v>
                </c:pt>
                <c:pt idx="64">
                  <c:v>57.5</c:v>
                </c:pt>
                <c:pt idx="65">
                  <c:v>60</c:v>
                </c:pt>
                <c:pt idx="66">
                  <c:v>52.5</c:v>
                </c:pt>
                <c:pt idx="67">
                  <c:v>55</c:v>
                </c:pt>
                <c:pt idx="68">
                  <c:v>62.5</c:v>
                </c:pt>
                <c:pt idx="69">
                  <c:v>55</c:v>
                </c:pt>
                <c:pt idx="70">
                  <c:v>50</c:v>
                </c:pt>
                <c:pt idx="71">
                  <c:v>55</c:v>
                </c:pt>
                <c:pt idx="72">
                  <c:v>55</c:v>
                </c:pt>
                <c:pt idx="73">
                  <c:v>40</c:v>
                </c:pt>
                <c:pt idx="74">
                  <c:v>52.5</c:v>
                </c:pt>
                <c:pt idx="75">
                  <c:v>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4D-44D1-BB70-DE0E7358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14720"/>
        <c:axId val="298712424"/>
      </c:scatterChart>
      <c:valAx>
        <c:axId val="2987147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712424"/>
        <c:crosses val="autoZero"/>
        <c:crossBetween val="midCat"/>
      </c:valAx>
      <c:valAx>
        <c:axId val="29871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8714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graphs'!$E$1</c:f>
              <c:strCache>
                <c:ptCount val="1"/>
                <c:pt idx="0">
                  <c:v>BPM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graphs'!$C$2:$C$488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1.0080645161290321E-2</c:v>
                </c:pt>
                <c:pt idx="6">
                  <c:v>1.0277492291880781E-2</c:v>
                </c:pt>
                <c:pt idx="7">
                  <c:v>1.060752169720347E-2</c:v>
                </c:pt>
                <c:pt idx="8">
                  <c:v>1.1389521640091115E-2</c:v>
                </c:pt>
                <c:pt idx="9">
                  <c:v>1.2820512820512818E-2</c:v>
                </c:pt>
                <c:pt idx="10">
                  <c:v>2.0250723240115714E-2</c:v>
                </c:pt>
                <c:pt idx="11">
                  <c:v>2.1169354838709672E-2</c:v>
                </c:pt>
                <c:pt idx="12">
                  <c:v>2.1582733812949641E-2</c:v>
                </c:pt>
                <c:pt idx="13">
                  <c:v>2.277904328018223E-2</c:v>
                </c:pt>
                <c:pt idx="14">
                  <c:v>2.4475524475524472E-2</c:v>
                </c:pt>
                <c:pt idx="15">
                  <c:v>3.0858244937319187E-2</c:v>
                </c:pt>
                <c:pt idx="16">
                  <c:v>3.125E-2</c:v>
                </c:pt>
                <c:pt idx="17">
                  <c:v>3.28879753340185E-2</c:v>
                </c:pt>
                <c:pt idx="18">
                  <c:v>3.5307517084282466E-2</c:v>
                </c:pt>
                <c:pt idx="19">
                  <c:v>3.7296037296037296E-2</c:v>
                </c:pt>
                <c:pt idx="20">
                  <c:v>4.1465766634522658E-2</c:v>
                </c:pt>
                <c:pt idx="21">
                  <c:v>4.2338709677419345E-2</c:v>
                </c:pt>
                <c:pt idx="22">
                  <c:v>4.3165467625899283E-2</c:v>
                </c:pt>
                <c:pt idx="23">
                  <c:v>4.6697038724373578E-2</c:v>
                </c:pt>
                <c:pt idx="24">
                  <c:v>4.8951048951048945E-2</c:v>
                </c:pt>
                <c:pt idx="25">
                  <c:v>5.2073288331726128E-2</c:v>
                </c:pt>
                <c:pt idx="26">
                  <c:v>5.2419354838709672E-2</c:v>
                </c:pt>
                <c:pt idx="27">
                  <c:v>5.4470709146968145E-2</c:v>
                </c:pt>
                <c:pt idx="28">
                  <c:v>5.9225512528473807E-2</c:v>
                </c:pt>
                <c:pt idx="29">
                  <c:v>6.1771561771561768E-2</c:v>
                </c:pt>
                <c:pt idx="30">
                  <c:v>6.2680810028929598E-2</c:v>
                </c:pt>
                <c:pt idx="31">
                  <c:v>6.3508064516129031E-2</c:v>
                </c:pt>
                <c:pt idx="32">
                  <c:v>6.5775950668037E-2</c:v>
                </c:pt>
                <c:pt idx="33">
                  <c:v>7.1753986332574043E-2</c:v>
                </c:pt>
                <c:pt idx="34">
                  <c:v>7.3288331726133069E-2</c:v>
                </c:pt>
                <c:pt idx="35">
                  <c:v>7.4592074592074592E-2</c:v>
                </c:pt>
                <c:pt idx="36">
                  <c:v>7.4596774193548376E-2</c:v>
                </c:pt>
                <c:pt idx="37">
                  <c:v>7.7081192189105863E-2</c:v>
                </c:pt>
                <c:pt idx="38">
                  <c:v>8.3895853423336539E-2</c:v>
                </c:pt>
                <c:pt idx="39">
                  <c:v>8.4282460136674273E-2</c:v>
                </c:pt>
                <c:pt idx="40">
                  <c:v>8.5685483870967735E-2</c:v>
                </c:pt>
                <c:pt idx="41">
                  <c:v>8.5824493731918985E-2</c:v>
                </c:pt>
                <c:pt idx="42">
                  <c:v>8.7412587412587409E-2</c:v>
                </c:pt>
                <c:pt idx="43">
                  <c:v>8.9414182939362805E-2</c:v>
                </c:pt>
                <c:pt idx="44">
                  <c:v>9.6774193548387094E-2</c:v>
                </c:pt>
                <c:pt idx="45">
                  <c:v>9.6810933940774502E-2</c:v>
                </c:pt>
                <c:pt idx="46">
                  <c:v>0.10023310023310023</c:v>
                </c:pt>
                <c:pt idx="47">
                  <c:v>0.10174717368961973</c:v>
                </c:pt>
                <c:pt idx="48">
                  <c:v>0.1060752169720347</c:v>
                </c:pt>
                <c:pt idx="49">
                  <c:v>0.10887096774193547</c:v>
                </c:pt>
                <c:pt idx="50">
                  <c:v>0.11047835990888383</c:v>
                </c:pt>
                <c:pt idx="51">
                  <c:v>0.11305241521068859</c:v>
                </c:pt>
                <c:pt idx="52">
                  <c:v>0.11305361305361306</c:v>
                </c:pt>
                <c:pt idx="53">
                  <c:v>0.1176470588235294</c:v>
                </c:pt>
                <c:pt idx="54">
                  <c:v>0.12096774193548386</c:v>
                </c:pt>
                <c:pt idx="55">
                  <c:v>0.12414578587699317</c:v>
                </c:pt>
                <c:pt idx="56">
                  <c:v>0.12538540596094552</c:v>
                </c:pt>
                <c:pt idx="57">
                  <c:v>0.12703962703962704</c:v>
                </c:pt>
                <c:pt idx="58">
                  <c:v>0.12825458052073288</c:v>
                </c:pt>
                <c:pt idx="59">
                  <c:v>0.13205645161290319</c:v>
                </c:pt>
                <c:pt idx="60">
                  <c:v>0.1366742596810934</c:v>
                </c:pt>
                <c:pt idx="61">
                  <c:v>0.13771839671120248</c:v>
                </c:pt>
                <c:pt idx="62">
                  <c:v>0.13982642237222756</c:v>
                </c:pt>
                <c:pt idx="63">
                  <c:v>0.13986013986013984</c:v>
                </c:pt>
                <c:pt idx="64">
                  <c:v>0.1441532258064516</c:v>
                </c:pt>
                <c:pt idx="65">
                  <c:v>0.15034168564920275</c:v>
                </c:pt>
                <c:pt idx="66">
                  <c:v>0.15107913669064751</c:v>
                </c:pt>
                <c:pt idx="67">
                  <c:v>0.15139826422372227</c:v>
                </c:pt>
                <c:pt idx="68">
                  <c:v>0.15384615384615385</c:v>
                </c:pt>
                <c:pt idx="69">
                  <c:v>0.15625</c:v>
                </c:pt>
                <c:pt idx="70">
                  <c:v>0.16297010607521698</c:v>
                </c:pt>
                <c:pt idx="71">
                  <c:v>0.16341212744090444</c:v>
                </c:pt>
                <c:pt idx="72">
                  <c:v>0.16400911161731208</c:v>
                </c:pt>
                <c:pt idx="73">
                  <c:v>0.16783216783216781</c:v>
                </c:pt>
                <c:pt idx="74">
                  <c:v>0.16834677419354838</c:v>
                </c:pt>
                <c:pt idx="75">
                  <c:v>0.17454194792671165</c:v>
                </c:pt>
                <c:pt idx="76">
                  <c:v>0.17574511819116137</c:v>
                </c:pt>
                <c:pt idx="77">
                  <c:v>0.17767653758542143</c:v>
                </c:pt>
                <c:pt idx="78">
                  <c:v>0.18044354838709675</c:v>
                </c:pt>
                <c:pt idx="79">
                  <c:v>0.18181818181818182</c:v>
                </c:pt>
                <c:pt idx="80">
                  <c:v>0.18611378977820636</c:v>
                </c:pt>
                <c:pt idx="81">
                  <c:v>0.18910585817060641</c:v>
                </c:pt>
                <c:pt idx="82">
                  <c:v>0.19248291571753989</c:v>
                </c:pt>
                <c:pt idx="83">
                  <c:v>0.19354838709677419</c:v>
                </c:pt>
                <c:pt idx="84">
                  <c:v>0.19580419580419578</c:v>
                </c:pt>
                <c:pt idx="85">
                  <c:v>0.19768563162970104</c:v>
                </c:pt>
                <c:pt idx="86">
                  <c:v>0.20246659815005141</c:v>
                </c:pt>
                <c:pt idx="87">
                  <c:v>0.20615034168564922</c:v>
                </c:pt>
                <c:pt idx="88">
                  <c:v>0.2066532258064516</c:v>
                </c:pt>
                <c:pt idx="89">
                  <c:v>0.20925747348119575</c:v>
                </c:pt>
                <c:pt idx="90">
                  <c:v>0.21095571095571095</c:v>
                </c:pt>
                <c:pt idx="91">
                  <c:v>0.21479958890030834</c:v>
                </c:pt>
                <c:pt idx="92">
                  <c:v>0.21874999999999997</c:v>
                </c:pt>
                <c:pt idx="93">
                  <c:v>0.22095671981776766</c:v>
                </c:pt>
                <c:pt idx="94">
                  <c:v>0.22179363548698167</c:v>
                </c:pt>
                <c:pt idx="95">
                  <c:v>0.22494172494172493</c:v>
                </c:pt>
                <c:pt idx="96">
                  <c:v>0.22816032887975338</c:v>
                </c:pt>
                <c:pt idx="97">
                  <c:v>0.23185483870967741</c:v>
                </c:pt>
                <c:pt idx="98">
                  <c:v>0.23432979749276756</c:v>
                </c:pt>
                <c:pt idx="99">
                  <c:v>0.23462414578587698</c:v>
                </c:pt>
                <c:pt idx="100">
                  <c:v>0.24009324009324007</c:v>
                </c:pt>
                <c:pt idx="101">
                  <c:v>0.24152106885919838</c:v>
                </c:pt>
                <c:pt idx="102">
                  <c:v>0.24395161290322578</c:v>
                </c:pt>
                <c:pt idx="103">
                  <c:v>0.2468659594985535</c:v>
                </c:pt>
                <c:pt idx="104">
                  <c:v>0.24943052391799544</c:v>
                </c:pt>
                <c:pt idx="105">
                  <c:v>0.25407925407925408</c:v>
                </c:pt>
                <c:pt idx="106">
                  <c:v>0.25488180883864342</c:v>
                </c:pt>
                <c:pt idx="107">
                  <c:v>0.25705645161290319</c:v>
                </c:pt>
                <c:pt idx="108">
                  <c:v>0.25940212150433944</c:v>
                </c:pt>
                <c:pt idx="109">
                  <c:v>0.2630979498861048</c:v>
                </c:pt>
                <c:pt idx="110">
                  <c:v>0.26806526806526804</c:v>
                </c:pt>
                <c:pt idx="111">
                  <c:v>0.2682425488180884</c:v>
                </c:pt>
                <c:pt idx="112">
                  <c:v>0.27016129032258063</c:v>
                </c:pt>
                <c:pt idx="113">
                  <c:v>0.27193828351012533</c:v>
                </c:pt>
                <c:pt idx="114">
                  <c:v>0.27790432801822323</c:v>
                </c:pt>
                <c:pt idx="115">
                  <c:v>0.28057553956834536</c:v>
                </c:pt>
                <c:pt idx="116">
                  <c:v>0.28321678321678317</c:v>
                </c:pt>
                <c:pt idx="117">
                  <c:v>0.28326612903225806</c:v>
                </c:pt>
                <c:pt idx="118">
                  <c:v>0.28447444551591128</c:v>
                </c:pt>
                <c:pt idx="119">
                  <c:v>0.29271070615034167</c:v>
                </c:pt>
                <c:pt idx="120">
                  <c:v>0.29496402877697842</c:v>
                </c:pt>
                <c:pt idx="121">
                  <c:v>0.2963709677419355</c:v>
                </c:pt>
                <c:pt idx="122">
                  <c:v>0.29701060752169722</c:v>
                </c:pt>
                <c:pt idx="123">
                  <c:v>0.29836829836829837</c:v>
                </c:pt>
                <c:pt idx="124">
                  <c:v>0.30729701952723537</c:v>
                </c:pt>
                <c:pt idx="125">
                  <c:v>0.30751708428246016</c:v>
                </c:pt>
                <c:pt idx="126">
                  <c:v>0.30846774193548382</c:v>
                </c:pt>
                <c:pt idx="127">
                  <c:v>0.30954676952748306</c:v>
                </c:pt>
                <c:pt idx="128">
                  <c:v>0.31235431235431232</c:v>
                </c:pt>
                <c:pt idx="129">
                  <c:v>0.32065775950668041</c:v>
                </c:pt>
                <c:pt idx="130">
                  <c:v>0.32111861137897779</c:v>
                </c:pt>
                <c:pt idx="131">
                  <c:v>0.32157258064516125</c:v>
                </c:pt>
                <c:pt idx="132">
                  <c:v>0.3223234624145786</c:v>
                </c:pt>
                <c:pt idx="133">
                  <c:v>0.32750582750582752</c:v>
                </c:pt>
                <c:pt idx="134">
                  <c:v>0.33365477338476368</c:v>
                </c:pt>
                <c:pt idx="135">
                  <c:v>0.33401849948612544</c:v>
                </c:pt>
                <c:pt idx="136">
                  <c:v>0.33467741935483869</c:v>
                </c:pt>
                <c:pt idx="137">
                  <c:v>0.33599088838268798</c:v>
                </c:pt>
                <c:pt idx="138">
                  <c:v>0.34265734265734266</c:v>
                </c:pt>
                <c:pt idx="139">
                  <c:v>0.34619093539054963</c:v>
                </c:pt>
                <c:pt idx="140">
                  <c:v>0.34677419354838707</c:v>
                </c:pt>
                <c:pt idx="141">
                  <c:v>0.34840698869475856</c:v>
                </c:pt>
                <c:pt idx="142">
                  <c:v>0.35079726651480642</c:v>
                </c:pt>
                <c:pt idx="143">
                  <c:v>0.35780885780885774</c:v>
                </c:pt>
                <c:pt idx="144">
                  <c:v>0.35872709739633557</c:v>
                </c:pt>
                <c:pt idx="145">
                  <c:v>0.3598790322580645</c:v>
                </c:pt>
                <c:pt idx="146">
                  <c:v>0.36176772867420348</c:v>
                </c:pt>
                <c:pt idx="147">
                  <c:v>0.3656036446469248</c:v>
                </c:pt>
                <c:pt idx="148">
                  <c:v>0.37126325940212146</c:v>
                </c:pt>
                <c:pt idx="149">
                  <c:v>0.37296037296037293</c:v>
                </c:pt>
                <c:pt idx="150">
                  <c:v>0.37399193548387094</c:v>
                </c:pt>
                <c:pt idx="151">
                  <c:v>0.37512846865364852</c:v>
                </c:pt>
                <c:pt idx="152">
                  <c:v>0.38041002277904329</c:v>
                </c:pt>
                <c:pt idx="153">
                  <c:v>0.3837994214079074</c:v>
                </c:pt>
                <c:pt idx="154">
                  <c:v>0.38709677419354838</c:v>
                </c:pt>
                <c:pt idx="155">
                  <c:v>0.38811188811188807</c:v>
                </c:pt>
                <c:pt idx="156">
                  <c:v>0.38848920863309355</c:v>
                </c:pt>
                <c:pt idx="157">
                  <c:v>0.39633558341369329</c:v>
                </c:pt>
                <c:pt idx="158">
                  <c:v>0.39749430523917995</c:v>
                </c:pt>
                <c:pt idx="159">
                  <c:v>0.40020161290322576</c:v>
                </c:pt>
                <c:pt idx="160">
                  <c:v>0.40184994861253859</c:v>
                </c:pt>
                <c:pt idx="161">
                  <c:v>0.40326340326340326</c:v>
                </c:pt>
                <c:pt idx="162">
                  <c:v>0.40983606557377045</c:v>
                </c:pt>
                <c:pt idx="163">
                  <c:v>0.41230068337129844</c:v>
                </c:pt>
                <c:pt idx="164">
                  <c:v>0.4143145161290322</c:v>
                </c:pt>
                <c:pt idx="165">
                  <c:v>0.41521068859198362</c:v>
                </c:pt>
                <c:pt idx="166">
                  <c:v>0.4184149184149184</c:v>
                </c:pt>
                <c:pt idx="167">
                  <c:v>0.42237222757955634</c:v>
                </c:pt>
                <c:pt idx="168">
                  <c:v>0.42710706150341687</c:v>
                </c:pt>
                <c:pt idx="169">
                  <c:v>0.42741935483870963</c:v>
                </c:pt>
                <c:pt idx="170">
                  <c:v>0.42959917780061668</c:v>
                </c:pt>
                <c:pt idx="171">
                  <c:v>0.43356643356643354</c:v>
                </c:pt>
                <c:pt idx="172">
                  <c:v>0.43490838958534228</c:v>
                </c:pt>
                <c:pt idx="173">
                  <c:v>0.44052419354838707</c:v>
                </c:pt>
                <c:pt idx="174">
                  <c:v>0.44191343963553531</c:v>
                </c:pt>
                <c:pt idx="175">
                  <c:v>0.44295991778006172</c:v>
                </c:pt>
                <c:pt idx="176">
                  <c:v>0.44744455159112823</c:v>
                </c:pt>
                <c:pt idx="177">
                  <c:v>0.44988344988344986</c:v>
                </c:pt>
                <c:pt idx="178">
                  <c:v>0.45463709677419351</c:v>
                </c:pt>
                <c:pt idx="179">
                  <c:v>0.45734840698869483</c:v>
                </c:pt>
                <c:pt idx="180">
                  <c:v>0.45785876993166291</c:v>
                </c:pt>
                <c:pt idx="181">
                  <c:v>0.45998071359691411</c:v>
                </c:pt>
                <c:pt idx="182">
                  <c:v>0.46503496503496505</c:v>
                </c:pt>
                <c:pt idx="183">
                  <c:v>0.46774193548387094</c:v>
                </c:pt>
                <c:pt idx="184">
                  <c:v>0.47173689619732795</c:v>
                </c:pt>
                <c:pt idx="185">
                  <c:v>0.4725168756027</c:v>
                </c:pt>
                <c:pt idx="186">
                  <c:v>0.47266514806378135</c:v>
                </c:pt>
                <c:pt idx="187">
                  <c:v>0.48018648018648014</c:v>
                </c:pt>
                <c:pt idx="188">
                  <c:v>0.48084677419354838</c:v>
                </c:pt>
                <c:pt idx="189">
                  <c:v>0.48601735776277721</c:v>
                </c:pt>
                <c:pt idx="190">
                  <c:v>0.48612538540596101</c:v>
                </c:pt>
                <c:pt idx="191">
                  <c:v>0.48861047835990895</c:v>
                </c:pt>
                <c:pt idx="192">
                  <c:v>0.49495967741935482</c:v>
                </c:pt>
                <c:pt idx="193">
                  <c:v>0.49533799533799527</c:v>
                </c:pt>
                <c:pt idx="194">
                  <c:v>0.49855351976856316</c:v>
                </c:pt>
                <c:pt idx="195">
                  <c:v>0.50051387461459407</c:v>
                </c:pt>
                <c:pt idx="196">
                  <c:v>0.50341685649202728</c:v>
                </c:pt>
                <c:pt idx="197">
                  <c:v>0.50806451612903225</c:v>
                </c:pt>
                <c:pt idx="198">
                  <c:v>0.50932400932400934</c:v>
                </c:pt>
                <c:pt idx="199">
                  <c:v>0.5110896817743491</c:v>
                </c:pt>
                <c:pt idx="200">
                  <c:v>0.51490236382322718</c:v>
                </c:pt>
                <c:pt idx="201">
                  <c:v>0.51936218678815493</c:v>
                </c:pt>
                <c:pt idx="202">
                  <c:v>0.52116935483870963</c:v>
                </c:pt>
                <c:pt idx="203">
                  <c:v>0.52362584378013499</c:v>
                </c:pt>
                <c:pt idx="204">
                  <c:v>0.52447552447552448</c:v>
                </c:pt>
                <c:pt idx="205">
                  <c:v>0.52826310380267216</c:v>
                </c:pt>
                <c:pt idx="206">
                  <c:v>0.53416856492027331</c:v>
                </c:pt>
                <c:pt idx="207">
                  <c:v>0.53528225806451601</c:v>
                </c:pt>
                <c:pt idx="208">
                  <c:v>0.53712632594021215</c:v>
                </c:pt>
                <c:pt idx="209">
                  <c:v>0.5407925407925408</c:v>
                </c:pt>
                <c:pt idx="210">
                  <c:v>0.54265159301130539</c:v>
                </c:pt>
                <c:pt idx="211">
                  <c:v>0.54838709677419351</c:v>
                </c:pt>
                <c:pt idx="212">
                  <c:v>0.54966248794599804</c:v>
                </c:pt>
                <c:pt idx="213">
                  <c:v>0.55011389521640097</c:v>
                </c:pt>
                <c:pt idx="214">
                  <c:v>0.55594405594405594</c:v>
                </c:pt>
                <c:pt idx="215">
                  <c:v>0.55704008221993839</c:v>
                </c:pt>
                <c:pt idx="216">
                  <c:v>0.5625</c:v>
                </c:pt>
                <c:pt idx="217">
                  <c:v>0.56316297010607508</c:v>
                </c:pt>
                <c:pt idx="218">
                  <c:v>0.56492027334851946</c:v>
                </c:pt>
                <c:pt idx="219">
                  <c:v>0.57109557109557108</c:v>
                </c:pt>
                <c:pt idx="220">
                  <c:v>0.57142857142857151</c:v>
                </c:pt>
                <c:pt idx="221">
                  <c:v>0.57569913211186108</c:v>
                </c:pt>
                <c:pt idx="222">
                  <c:v>0.57661290322580638</c:v>
                </c:pt>
                <c:pt idx="223">
                  <c:v>0.5808656036446469</c:v>
                </c:pt>
                <c:pt idx="224">
                  <c:v>0.58478931140801649</c:v>
                </c:pt>
                <c:pt idx="225">
                  <c:v>0.58624708624708621</c:v>
                </c:pt>
                <c:pt idx="226">
                  <c:v>0.58823529411764697</c:v>
                </c:pt>
                <c:pt idx="227">
                  <c:v>0.59072580645161288</c:v>
                </c:pt>
                <c:pt idx="228">
                  <c:v>0.59681093394077445</c:v>
                </c:pt>
                <c:pt idx="229">
                  <c:v>0.60020554984583763</c:v>
                </c:pt>
                <c:pt idx="230">
                  <c:v>0.60077145612343286</c:v>
                </c:pt>
                <c:pt idx="231">
                  <c:v>0.60139860139860135</c:v>
                </c:pt>
                <c:pt idx="232">
                  <c:v>0.60282258064516125</c:v>
                </c:pt>
                <c:pt idx="233">
                  <c:v>0.61161731207289294</c:v>
                </c:pt>
                <c:pt idx="234">
                  <c:v>0.61427193828351012</c:v>
                </c:pt>
                <c:pt idx="235">
                  <c:v>0.61459403905447074</c:v>
                </c:pt>
                <c:pt idx="236">
                  <c:v>0.61538461538461542</c:v>
                </c:pt>
                <c:pt idx="237">
                  <c:v>0.61693548387096764</c:v>
                </c:pt>
                <c:pt idx="238">
                  <c:v>0.62756264236902048</c:v>
                </c:pt>
                <c:pt idx="239">
                  <c:v>0.62777242044358716</c:v>
                </c:pt>
                <c:pt idx="240">
                  <c:v>0.62795477903391583</c:v>
                </c:pt>
                <c:pt idx="241">
                  <c:v>0.63004032258064502</c:v>
                </c:pt>
                <c:pt idx="242">
                  <c:v>0.63053613053613056</c:v>
                </c:pt>
                <c:pt idx="243">
                  <c:v>0.64127290260366443</c:v>
                </c:pt>
                <c:pt idx="244">
                  <c:v>0.64234326824254884</c:v>
                </c:pt>
                <c:pt idx="245">
                  <c:v>0.64236902050113898</c:v>
                </c:pt>
                <c:pt idx="246">
                  <c:v>0.64415322580645162</c:v>
                </c:pt>
                <c:pt idx="247">
                  <c:v>0.64685314685314688</c:v>
                </c:pt>
                <c:pt idx="248">
                  <c:v>0.65380906460945032</c:v>
                </c:pt>
                <c:pt idx="249">
                  <c:v>0.65673175745118195</c:v>
                </c:pt>
                <c:pt idx="250">
                  <c:v>0.657258064516129</c:v>
                </c:pt>
                <c:pt idx="251">
                  <c:v>0.65831435079726652</c:v>
                </c:pt>
                <c:pt idx="252">
                  <c:v>0.66200466200466201</c:v>
                </c:pt>
                <c:pt idx="253">
                  <c:v>0.66730954676952736</c:v>
                </c:pt>
                <c:pt idx="254">
                  <c:v>0.67112024665981507</c:v>
                </c:pt>
                <c:pt idx="255">
                  <c:v>0.67137096774193539</c:v>
                </c:pt>
                <c:pt idx="256">
                  <c:v>0.67312072892938501</c:v>
                </c:pt>
                <c:pt idx="257">
                  <c:v>0.67832167832167822</c:v>
                </c:pt>
                <c:pt idx="258">
                  <c:v>0.67984570877531336</c:v>
                </c:pt>
                <c:pt idx="259">
                  <c:v>0.68447580645161277</c:v>
                </c:pt>
                <c:pt idx="260">
                  <c:v>0.68448098663926005</c:v>
                </c:pt>
                <c:pt idx="261">
                  <c:v>0.68906605922551256</c:v>
                </c:pt>
                <c:pt idx="262">
                  <c:v>0.69334619093539041</c:v>
                </c:pt>
                <c:pt idx="263">
                  <c:v>0.69347319347319336</c:v>
                </c:pt>
                <c:pt idx="264">
                  <c:v>0.69858870967741937</c:v>
                </c:pt>
                <c:pt idx="265">
                  <c:v>0.69886947584789327</c:v>
                </c:pt>
                <c:pt idx="266">
                  <c:v>0.70387243735763105</c:v>
                </c:pt>
                <c:pt idx="267">
                  <c:v>0.70588235294117641</c:v>
                </c:pt>
                <c:pt idx="268">
                  <c:v>0.70862470862470861</c:v>
                </c:pt>
                <c:pt idx="269">
                  <c:v>0.71270161290322576</c:v>
                </c:pt>
                <c:pt idx="270">
                  <c:v>0.71325796505652628</c:v>
                </c:pt>
                <c:pt idx="271">
                  <c:v>0.71938283510125356</c:v>
                </c:pt>
                <c:pt idx="272">
                  <c:v>0.7198177676537586</c:v>
                </c:pt>
                <c:pt idx="273">
                  <c:v>0.72377622377622375</c:v>
                </c:pt>
                <c:pt idx="274">
                  <c:v>0.72580645161290314</c:v>
                </c:pt>
                <c:pt idx="275">
                  <c:v>0.72764645426515939</c:v>
                </c:pt>
                <c:pt idx="276">
                  <c:v>0.7328833172613306</c:v>
                </c:pt>
                <c:pt idx="277">
                  <c:v>0.73462414578587698</c:v>
                </c:pt>
                <c:pt idx="278">
                  <c:v>0.73991935483870952</c:v>
                </c:pt>
                <c:pt idx="279">
                  <c:v>0.74009324009324007</c:v>
                </c:pt>
                <c:pt idx="280">
                  <c:v>0.74100719424460448</c:v>
                </c:pt>
                <c:pt idx="281">
                  <c:v>0.74638379942140787</c:v>
                </c:pt>
                <c:pt idx="282">
                  <c:v>0.75056947608200453</c:v>
                </c:pt>
                <c:pt idx="283">
                  <c:v>0.75302419354838701</c:v>
                </c:pt>
                <c:pt idx="284">
                  <c:v>0.75524475524475521</c:v>
                </c:pt>
                <c:pt idx="285">
                  <c:v>0.75539568345323749</c:v>
                </c:pt>
                <c:pt idx="286">
                  <c:v>0.75891996142719376</c:v>
                </c:pt>
                <c:pt idx="287">
                  <c:v>0.76651480637813219</c:v>
                </c:pt>
                <c:pt idx="288">
                  <c:v>0.76713709677419351</c:v>
                </c:pt>
                <c:pt idx="289">
                  <c:v>0.76978417266187049</c:v>
                </c:pt>
                <c:pt idx="290">
                  <c:v>0.77242044358727091</c:v>
                </c:pt>
                <c:pt idx="291">
                  <c:v>0.77272727272727271</c:v>
                </c:pt>
                <c:pt idx="292">
                  <c:v>0.78124999999999989</c:v>
                </c:pt>
                <c:pt idx="293">
                  <c:v>0.78359908883826879</c:v>
                </c:pt>
                <c:pt idx="294">
                  <c:v>0.78417266187050372</c:v>
                </c:pt>
                <c:pt idx="295">
                  <c:v>0.78592092574734806</c:v>
                </c:pt>
                <c:pt idx="296">
                  <c:v>0.78904428904428903</c:v>
                </c:pt>
                <c:pt idx="297">
                  <c:v>0.79536290322580638</c:v>
                </c:pt>
                <c:pt idx="298">
                  <c:v>0.7975334018499487</c:v>
                </c:pt>
                <c:pt idx="299">
                  <c:v>0.79840546697038728</c:v>
                </c:pt>
                <c:pt idx="300">
                  <c:v>0.79942140790742522</c:v>
                </c:pt>
                <c:pt idx="301">
                  <c:v>0.80536130536130535</c:v>
                </c:pt>
                <c:pt idx="302">
                  <c:v>0.81149193548387089</c:v>
                </c:pt>
                <c:pt idx="303">
                  <c:v>0.81294964028776984</c:v>
                </c:pt>
                <c:pt idx="304">
                  <c:v>0.81388621022179353</c:v>
                </c:pt>
                <c:pt idx="305">
                  <c:v>0.81435079726651483</c:v>
                </c:pt>
                <c:pt idx="306">
                  <c:v>0.82051282051282037</c:v>
                </c:pt>
                <c:pt idx="307">
                  <c:v>0.82560483870967738</c:v>
                </c:pt>
                <c:pt idx="308">
                  <c:v>0.82631038026721493</c:v>
                </c:pt>
                <c:pt idx="309">
                  <c:v>0.82738669238187079</c:v>
                </c:pt>
                <c:pt idx="310">
                  <c:v>0.83029612756264237</c:v>
                </c:pt>
                <c:pt idx="311">
                  <c:v>0.83566433566433562</c:v>
                </c:pt>
                <c:pt idx="312">
                  <c:v>0.84072580645161288</c:v>
                </c:pt>
                <c:pt idx="313">
                  <c:v>0.84172661870503607</c:v>
                </c:pt>
                <c:pt idx="314">
                  <c:v>0.84281581485053025</c:v>
                </c:pt>
                <c:pt idx="315">
                  <c:v>0.84624145785876992</c:v>
                </c:pt>
                <c:pt idx="316">
                  <c:v>0.85198135198135194</c:v>
                </c:pt>
                <c:pt idx="317">
                  <c:v>0.85508735868448116</c:v>
                </c:pt>
                <c:pt idx="318">
                  <c:v>0.85584677419354838</c:v>
                </c:pt>
                <c:pt idx="319">
                  <c:v>0.85920925747348109</c:v>
                </c:pt>
                <c:pt idx="320">
                  <c:v>0.86218678815489758</c:v>
                </c:pt>
                <c:pt idx="321">
                  <c:v>0.86713286713286708</c:v>
                </c:pt>
                <c:pt idx="322">
                  <c:v>0.8705035971223023</c:v>
                </c:pt>
                <c:pt idx="323">
                  <c:v>0.87096774193548376</c:v>
                </c:pt>
                <c:pt idx="324">
                  <c:v>0.87367405978784951</c:v>
                </c:pt>
                <c:pt idx="325">
                  <c:v>0.87813211845102501</c:v>
                </c:pt>
                <c:pt idx="326">
                  <c:v>0.8834498834498834</c:v>
                </c:pt>
                <c:pt idx="327">
                  <c:v>0.88591983556012344</c:v>
                </c:pt>
                <c:pt idx="328">
                  <c:v>0.88608870967741926</c:v>
                </c:pt>
                <c:pt idx="329">
                  <c:v>0.88813886210221782</c:v>
                </c:pt>
                <c:pt idx="330">
                  <c:v>0.89407744874715267</c:v>
                </c:pt>
                <c:pt idx="331">
                  <c:v>0.89860139860139854</c:v>
                </c:pt>
                <c:pt idx="332">
                  <c:v>0.90030832476875644</c:v>
                </c:pt>
                <c:pt idx="333">
                  <c:v>0.90221774193548376</c:v>
                </c:pt>
                <c:pt idx="334">
                  <c:v>0.9035679845708775</c:v>
                </c:pt>
                <c:pt idx="335">
                  <c:v>0.91116173120728938</c:v>
                </c:pt>
                <c:pt idx="336">
                  <c:v>0.91375291375291368</c:v>
                </c:pt>
                <c:pt idx="337">
                  <c:v>0.91572456320657769</c:v>
                </c:pt>
                <c:pt idx="338">
                  <c:v>0.91834677419354827</c:v>
                </c:pt>
                <c:pt idx="339">
                  <c:v>0.92478302796528433</c:v>
                </c:pt>
                <c:pt idx="340">
                  <c:v>0.92938496583143504</c:v>
                </c:pt>
                <c:pt idx="341">
                  <c:v>0.93006993006993011</c:v>
                </c:pt>
                <c:pt idx="342">
                  <c:v>0.93319630010277499</c:v>
                </c:pt>
                <c:pt idx="343">
                  <c:v>0.93649193548387077</c:v>
                </c:pt>
                <c:pt idx="344">
                  <c:v>0.93924783027965286</c:v>
                </c:pt>
                <c:pt idx="345">
                  <c:v>0.9453302961275627</c:v>
                </c:pt>
                <c:pt idx="346">
                  <c:v>0.94871794871794868</c:v>
                </c:pt>
                <c:pt idx="347">
                  <c:v>0.94964028776978426</c:v>
                </c:pt>
                <c:pt idx="348">
                  <c:v>0.95463709677419339</c:v>
                </c:pt>
                <c:pt idx="349">
                  <c:v>0.95660559305689485</c:v>
                </c:pt>
                <c:pt idx="350">
                  <c:v>0.96386946386946382</c:v>
                </c:pt>
                <c:pt idx="351">
                  <c:v>0.96505652620760551</c:v>
                </c:pt>
                <c:pt idx="352">
                  <c:v>0.96583143507972669</c:v>
                </c:pt>
                <c:pt idx="353">
                  <c:v>0.96774193548387089</c:v>
                </c:pt>
                <c:pt idx="354">
                  <c:v>0.97107039537126327</c:v>
                </c:pt>
                <c:pt idx="355">
                  <c:v>0.98150051387461468</c:v>
                </c:pt>
                <c:pt idx="356">
                  <c:v>0.98291571753986329</c:v>
                </c:pt>
                <c:pt idx="357">
                  <c:v>0.98457087753134021</c:v>
                </c:pt>
                <c:pt idx="358">
                  <c:v>0.98484848484848486</c:v>
                </c:pt>
                <c:pt idx="359">
                  <c:v>0.98588709677419351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</c:numCache>
            </c:numRef>
          </c:xVal>
          <c:yVal>
            <c:numRef>
              <c:f>'flipper graphs'!$E$2:$E$488</c:f>
              <c:numCache>
                <c:formatCode>0</c:formatCode>
                <c:ptCount val="487"/>
                <c:pt idx="0">
                  <c:v>180</c:v>
                </c:pt>
                <c:pt idx="1">
                  <c:v>180</c:v>
                </c:pt>
                <c:pt idx="2">
                  <c:v>163.63636363636365</c:v>
                </c:pt>
                <c:pt idx="3">
                  <c:v>180</c:v>
                </c:pt>
                <c:pt idx="4">
                  <c:v>163.63636363636365</c:v>
                </c:pt>
                <c:pt idx="5">
                  <c:v>163.63636363636365</c:v>
                </c:pt>
                <c:pt idx="6">
                  <c:v>163.63636363636365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163.63636363636363</c:v>
                </c:pt>
                <c:pt idx="11">
                  <c:v>179.99999999999991</c:v>
                </c:pt>
                <c:pt idx="12">
                  <c:v>163.63636363636363</c:v>
                </c:pt>
                <c:pt idx="13">
                  <c:v>163.63636363636357</c:v>
                </c:pt>
                <c:pt idx="14">
                  <c:v>163.63636363636363</c:v>
                </c:pt>
                <c:pt idx="15">
                  <c:v>163.63636363636363</c:v>
                </c:pt>
                <c:pt idx="16">
                  <c:v>163.63636363636371</c:v>
                </c:pt>
                <c:pt idx="17">
                  <c:v>180.00000000000003</c:v>
                </c:pt>
                <c:pt idx="18">
                  <c:v>180.00000000000003</c:v>
                </c:pt>
                <c:pt idx="19">
                  <c:v>180.00000000000003</c:v>
                </c:pt>
                <c:pt idx="20">
                  <c:v>163.63636363636363</c:v>
                </c:pt>
                <c:pt idx="21">
                  <c:v>179.99999999999991</c:v>
                </c:pt>
                <c:pt idx="22">
                  <c:v>163.63636363636363</c:v>
                </c:pt>
                <c:pt idx="23">
                  <c:v>163.63636363636363</c:v>
                </c:pt>
                <c:pt idx="24">
                  <c:v>163.63636363636363</c:v>
                </c:pt>
                <c:pt idx="25">
                  <c:v>163.63636363636371</c:v>
                </c:pt>
                <c:pt idx="26">
                  <c:v>163.63636363636363</c:v>
                </c:pt>
                <c:pt idx="27">
                  <c:v>163.63636363636363</c:v>
                </c:pt>
                <c:pt idx="28">
                  <c:v>163.63636363636363</c:v>
                </c:pt>
                <c:pt idx="29">
                  <c:v>163.63636363636363</c:v>
                </c:pt>
                <c:pt idx="30">
                  <c:v>163.63636363636363</c:v>
                </c:pt>
                <c:pt idx="31">
                  <c:v>163.63636363636363</c:v>
                </c:pt>
                <c:pt idx="32">
                  <c:v>163.63636363636363</c:v>
                </c:pt>
                <c:pt idx="33">
                  <c:v>163.63636363636363</c:v>
                </c:pt>
                <c:pt idx="34">
                  <c:v>163.63636363636363</c:v>
                </c:pt>
                <c:pt idx="35">
                  <c:v>163.63636363636363</c:v>
                </c:pt>
                <c:pt idx="36">
                  <c:v>163.63636363636363</c:v>
                </c:pt>
                <c:pt idx="37">
                  <c:v>150.00000000000003</c:v>
                </c:pt>
                <c:pt idx="38">
                  <c:v>899.99999999999716</c:v>
                </c:pt>
                <c:pt idx="39">
                  <c:v>163.63636363636363</c:v>
                </c:pt>
                <c:pt idx="40">
                  <c:v>163.63636363636363</c:v>
                </c:pt>
                <c:pt idx="41">
                  <c:v>85.714285714285751</c:v>
                </c:pt>
                <c:pt idx="42">
                  <c:v>163.63636363636363</c:v>
                </c:pt>
                <c:pt idx="43">
                  <c:v>150.00000000000003</c:v>
                </c:pt>
                <c:pt idx="44">
                  <c:v>150.00000000000003</c:v>
                </c:pt>
                <c:pt idx="45">
                  <c:v>150.00000000000003</c:v>
                </c:pt>
                <c:pt idx="46">
                  <c:v>163.63636363636363</c:v>
                </c:pt>
                <c:pt idx="47">
                  <c:v>163.63636363636363</c:v>
                </c:pt>
                <c:pt idx="48">
                  <c:v>150.00000000000003</c:v>
                </c:pt>
                <c:pt idx="49">
                  <c:v>150.00000000000003</c:v>
                </c:pt>
                <c:pt idx="50">
                  <c:v>150.00000000000003</c:v>
                </c:pt>
                <c:pt idx="51">
                  <c:v>150.00000000000003</c:v>
                </c:pt>
                <c:pt idx="52">
                  <c:v>150.00000000000003</c:v>
                </c:pt>
                <c:pt idx="53">
                  <c:v>163.63636363636343</c:v>
                </c:pt>
                <c:pt idx="54">
                  <c:v>163.63636363636382</c:v>
                </c:pt>
                <c:pt idx="55">
                  <c:v>163.63636363636363</c:v>
                </c:pt>
                <c:pt idx="56">
                  <c:v>149.99999999999986</c:v>
                </c:pt>
                <c:pt idx="57">
                  <c:v>163.63636363636363</c:v>
                </c:pt>
                <c:pt idx="58">
                  <c:v>150.0000000000002</c:v>
                </c:pt>
                <c:pt idx="59">
                  <c:v>149.99999999999986</c:v>
                </c:pt>
                <c:pt idx="60">
                  <c:v>149.99999999999986</c:v>
                </c:pt>
                <c:pt idx="61">
                  <c:v>138.4615384615384</c:v>
                </c:pt>
                <c:pt idx="62">
                  <c:v>149.99999999999986</c:v>
                </c:pt>
                <c:pt idx="63">
                  <c:v>149.99999999999986</c:v>
                </c:pt>
                <c:pt idx="64">
                  <c:v>149.99999999999986</c:v>
                </c:pt>
                <c:pt idx="65">
                  <c:v>150.0000000000002</c:v>
                </c:pt>
                <c:pt idx="66">
                  <c:v>150.0000000000002</c:v>
                </c:pt>
                <c:pt idx="67">
                  <c:v>149.99999999999986</c:v>
                </c:pt>
                <c:pt idx="68">
                  <c:v>150.0000000000002</c:v>
                </c:pt>
                <c:pt idx="69">
                  <c:v>150.0000000000002</c:v>
                </c:pt>
                <c:pt idx="70">
                  <c:v>150.0000000000002</c:v>
                </c:pt>
                <c:pt idx="71">
                  <c:v>149.99999999999986</c:v>
                </c:pt>
                <c:pt idx="72">
                  <c:v>149.99999999999986</c:v>
                </c:pt>
                <c:pt idx="73">
                  <c:v>149.99999999999986</c:v>
                </c:pt>
                <c:pt idx="74">
                  <c:v>149.99999999999986</c:v>
                </c:pt>
                <c:pt idx="75">
                  <c:v>149.99999999999986</c:v>
                </c:pt>
                <c:pt idx="76">
                  <c:v>138.4615384615384</c:v>
                </c:pt>
                <c:pt idx="77">
                  <c:v>138.4615384615384</c:v>
                </c:pt>
                <c:pt idx="78">
                  <c:v>138.4615384615384</c:v>
                </c:pt>
                <c:pt idx="79">
                  <c:v>150.0000000000002</c:v>
                </c:pt>
                <c:pt idx="80">
                  <c:v>150.0000000000002</c:v>
                </c:pt>
                <c:pt idx="81">
                  <c:v>138.46153846153868</c:v>
                </c:pt>
                <c:pt idx="82">
                  <c:v>150.0000000000002</c:v>
                </c:pt>
                <c:pt idx="83">
                  <c:v>138.46153846153868</c:v>
                </c:pt>
                <c:pt idx="84">
                  <c:v>138.4615384615384</c:v>
                </c:pt>
                <c:pt idx="85">
                  <c:v>149.99999999999986</c:v>
                </c:pt>
                <c:pt idx="86">
                  <c:v>149.99999999999986</c:v>
                </c:pt>
                <c:pt idx="87">
                  <c:v>138.4615384615384</c:v>
                </c:pt>
                <c:pt idx="88">
                  <c:v>149.99999999999986</c:v>
                </c:pt>
                <c:pt idx="89">
                  <c:v>138.4615384615384</c:v>
                </c:pt>
                <c:pt idx="90">
                  <c:v>149.99999999999986</c:v>
                </c:pt>
                <c:pt idx="91">
                  <c:v>138.4615384615384</c:v>
                </c:pt>
                <c:pt idx="92">
                  <c:v>138.4615384615384</c:v>
                </c:pt>
                <c:pt idx="93">
                  <c:v>150.0000000000002</c:v>
                </c:pt>
                <c:pt idx="94">
                  <c:v>138.46153846153868</c:v>
                </c:pt>
                <c:pt idx="95">
                  <c:v>138.46153846153868</c:v>
                </c:pt>
                <c:pt idx="96">
                  <c:v>138.46153846153868</c:v>
                </c:pt>
                <c:pt idx="97">
                  <c:v>150.0000000000002</c:v>
                </c:pt>
                <c:pt idx="98">
                  <c:v>138.4615384615384</c:v>
                </c:pt>
                <c:pt idx="99">
                  <c:v>138.4615384615384</c:v>
                </c:pt>
                <c:pt idx="100">
                  <c:v>149.99999999999986</c:v>
                </c:pt>
                <c:pt idx="101">
                  <c:v>138.46153846153811</c:v>
                </c:pt>
                <c:pt idx="102">
                  <c:v>138.4615384615384</c:v>
                </c:pt>
                <c:pt idx="103">
                  <c:v>138.4615384615384</c:v>
                </c:pt>
                <c:pt idx="104">
                  <c:v>149.99999999999986</c:v>
                </c:pt>
                <c:pt idx="105">
                  <c:v>149.99999999999986</c:v>
                </c:pt>
                <c:pt idx="106">
                  <c:v>138.46153846153896</c:v>
                </c:pt>
                <c:pt idx="107">
                  <c:v>138.4615384615384</c:v>
                </c:pt>
                <c:pt idx="108">
                  <c:v>138.4615384615384</c:v>
                </c:pt>
                <c:pt idx="109">
                  <c:v>138.46153846153868</c:v>
                </c:pt>
                <c:pt idx="110">
                  <c:v>138.46153846153868</c:v>
                </c:pt>
                <c:pt idx="111">
                  <c:v>149.99999999999986</c:v>
                </c:pt>
                <c:pt idx="112">
                  <c:v>138.4615384615384</c:v>
                </c:pt>
                <c:pt idx="113">
                  <c:v>138.4615384615384</c:v>
                </c:pt>
                <c:pt idx="114">
                  <c:v>138.4615384615384</c:v>
                </c:pt>
                <c:pt idx="115">
                  <c:v>128.57142857142853</c:v>
                </c:pt>
                <c:pt idx="116">
                  <c:v>138.4615384615384</c:v>
                </c:pt>
                <c:pt idx="117">
                  <c:v>138.4615384615384</c:v>
                </c:pt>
                <c:pt idx="118">
                  <c:v>138.4615384615384</c:v>
                </c:pt>
                <c:pt idx="119">
                  <c:v>138.4615384615384</c:v>
                </c:pt>
                <c:pt idx="120">
                  <c:v>149.99999999999986</c:v>
                </c:pt>
                <c:pt idx="121">
                  <c:v>150.00000000000054</c:v>
                </c:pt>
                <c:pt idx="122">
                  <c:v>138.46153846153896</c:v>
                </c:pt>
                <c:pt idx="123">
                  <c:v>149.99999999999986</c:v>
                </c:pt>
                <c:pt idx="124">
                  <c:v>138.4615384615384</c:v>
                </c:pt>
                <c:pt idx="125">
                  <c:v>138.4615384615384</c:v>
                </c:pt>
                <c:pt idx="126">
                  <c:v>138.4615384615384</c:v>
                </c:pt>
                <c:pt idx="127">
                  <c:v>149.99999999999986</c:v>
                </c:pt>
                <c:pt idx="128">
                  <c:v>138.4615384615384</c:v>
                </c:pt>
                <c:pt idx="129">
                  <c:v>138.4615384615384</c:v>
                </c:pt>
                <c:pt idx="130">
                  <c:v>138.4615384615384</c:v>
                </c:pt>
                <c:pt idx="131">
                  <c:v>138.4615384615384</c:v>
                </c:pt>
                <c:pt idx="132">
                  <c:v>149.99999999999986</c:v>
                </c:pt>
                <c:pt idx="133">
                  <c:v>138.4615384615384</c:v>
                </c:pt>
                <c:pt idx="134">
                  <c:v>138.4615384615384</c:v>
                </c:pt>
                <c:pt idx="135">
                  <c:v>128.57142857142853</c:v>
                </c:pt>
                <c:pt idx="136">
                  <c:v>149.99999999999986</c:v>
                </c:pt>
                <c:pt idx="137">
                  <c:v>138.4615384615384</c:v>
                </c:pt>
                <c:pt idx="138">
                  <c:v>138.46153846153896</c:v>
                </c:pt>
                <c:pt idx="139">
                  <c:v>138.4615384615384</c:v>
                </c:pt>
                <c:pt idx="140">
                  <c:v>138.4615384615384</c:v>
                </c:pt>
                <c:pt idx="141">
                  <c:v>138.46153846153896</c:v>
                </c:pt>
                <c:pt idx="142">
                  <c:v>138.46153846153896</c:v>
                </c:pt>
                <c:pt idx="143">
                  <c:v>138.4615384615384</c:v>
                </c:pt>
                <c:pt idx="144">
                  <c:v>138.4615384615384</c:v>
                </c:pt>
                <c:pt idx="145">
                  <c:v>128.57142857142853</c:v>
                </c:pt>
                <c:pt idx="146">
                  <c:v>138.4615384615384</c:v>
                </c:pt>
                <c:pt idx="147">
                  <c:v>138.4615384615384</c:v>
                </c:pt>
                <c:pt idx="148">
                  <c:v>138.4615384615384</c:v>
                </c:pt>
                <c:pt idx="149">
                  <c:v>138.4615384615384</c:v>
                </c:pt>
                <c:pt idx="150">
                  <c:v>138.4615384615384</c:v>
                </c:pt>
                <c:pt idx="151">
                  <c:v>138.4615384615384</c:v>
                </c:pt>
                <c:pt idx="152">
                  <c:v>120</c:v>
                </c:pt>
                <c:pt idx="153">
                  <c:v>138.46153846153896</c:v>
                </c:pt>
                <c:pt idx="154">
                  <c:v>138.46153846153896</c:v>
                </c:pt>
                <c:pt idx="155">
                  <c:v>138.4615384615384</c:v>
                </c:pt>
                <c:pt idx="156">
                  <c:v>138.4615384615384</c:v>
                </c:pt>
                <c:pt idx="157">
                  <c:v>128.57142857142853</c:v>
                </c:pt>
                <c:pt idx="158">
                  <c:v>138.4615384615384</c:v>
                </c:pt>
                <c:pt idx="159">
                  <c:v>128.57142857142853</c:v>
                </c:pt>
                <c:pt idx="160">
                  <c:v>138.4615384615384</c:v>
                </c:pt>
                <c:pt idx="161">
                  <c:v>138.4615384615384</c:v>
                </c:pt>
                <c:pt idx="162">
                  <c:v>138.4615384615384</c:v>
                </c:pt>
                <c:pt idx="163">
                  <c:v>138.4615384615384</c:v>
                </c:pt>
                <c:pt idx="164">
                  <c:v>138.4615384615384</c:v>
                </c:pt>
                <c:pt idx="165">
                  <c:v>128.57142857142853</c:v>
                </c:pt>
                <c:pt idx="166">
                  <c:v>138.4615384615384</c:v>
                </c:pt>
                <c:pt idx="167">
                  <c:v>138.4615384615384</c:v>
                </c:pt>
                <c:pt idx="168">
                  <c:v>138.4615384615384</c:v>
                </c:pt>
                <c:pt idx="169">
                  <c:v>138.4615384615384</c:v>
                </c:pt>
                <c:pt idx="170">
                  <c:v>138.4615384615384</c:v>
                </c:pt>
                <c:pt idx="171">
                  <c:v>128.57142857142853</c:v>
                </c:pt>
                <c:pt idx="172">
                  <c:v>138.4615384615384</c:v>
                </c:pt>
                <c:pt idx="173">
                  <c:v>128.57142857142853</c:v>
                </c:pt>
                <c:pt idx="174">
                  <c:v>128.57142857142853</c:v>
                </c:pt>
                <c:pt idx="175">
                  <c:v>128.57142857142853</c:v>
                </c:pt>
                <c:pt idx="176">
                  <c:v>138.4615384615384</c:v>
                </c:pt>
                <c:pt idx="177">
                  <c:v>138.4615384615384</c:v>
                </c:pt>
                <c:pt idx="178">
                  <c:v>138.4615384615384</c:v>
                </c:pt>
                <c:pt idx="179">
                  <c:v>128.57142857142853</c:v>
                </c:pt>
                <c:pt idx="180">
                  <c:v>138.4615384615384</c:v>
                </c:pt>
                <c:pt idx="181">
                  <c:v>138.46153846153896</c:v>
                </c:pt>
                <c:pt idx="182">
                  <c:v>138.46153846153896</c:v>
                </c:pt>
                <c:pt idx="183">
                  <c:v>138.4615384615384</c:v>
                </c:pt>
                <c:pt idx="184">
                  <c:v>128.57142857142853</c:v>
                </c:pt>
                <c:pt idx="185">
                  <c:v>128.57142857142804</c:v>
                </c:pt>
                <c:pt idx="186">
                  <c:v>128.57142857142853</c:v>
                </c:pt>
                <c:pt idx="187">
                  <c:v>138.4615384615384</c:v>
                </c:pt>
                <c:pt idx="188">
                  <c:v>128.57142857142853</c:v>
                </c:pt>
                <c:pt idx="189">
                  <c:v>138.4615384615384</c:v>
                </c:pt>
                <c:pt idx="190">
                  <c:v>128.57142857142853</c:v>
                </c:pt>
                <c:pt idx="191">
                  <c:v>138.46153846153896</c:v>
                </c:pt>
                <c:pt idx="192">
                  <c:v>138.4615384615384</c:v>
                </c:pt>
                <c:pt idx="193">
                  <c:v>149.99999999999986</c:v>
                </c:pt>
                <c:pt idx="194">
                  <c:v>138.4615384615384</c:v>
                </c:pt>
                <c:pt idx="195">
                  <c:v>128.57142857142904</c:v>
                </c:pt>
                <c:pt idx="196">
                  <c:v>128.57142857142853</c:v>
                </c:pt>
                <c:pt idx="197">
                  <c:v>138.4615384615384</c:v>
                </c:pt>
                <c:pt idx="198">
                  <c:v>138.4615384615384</c:v>
                </c:pt>
                <c:pt idx="199">
                  <c:v>138.4615384615384</c:v>
                </c:pt>
                <c:pt idx="200">
                  <c:v>138.4615384615384</c:v>
                </c:pt>
                <c:pt idx="201">
                  <c:v>138.4615384615384</c:v>
                </c:pt>
                <c:pt idx="202">
                  <c:v>128.57142857142904</c:v>
                </c:pt>
                <c:pt idx="203">
                  <c:v>128.57142857142904</c:v>
                </c:pt>
                <c:pt idx="204">
                  <c:v>128.57142857142853</c:v>
                </c:pt>
                <c:pt idx="205">
                  <c:v>128.57142857142804</c:v>
                </c:pt>
                <c:pt idx="206">
                  <c:v>128.57142857142804</c:v>
                </c:pt>
                <c:pt idx="207">
                  <c:v>138.4615384615384</c:v>
                </c:pt>
                <c:pt idx="208">
                  <c:v>138.4615384615384</c:v>
                </c:pt>
                <c:pt idx="209">
                  <c:v>138.4615384615384</c:v>
                </c:pt>
                <c:pt idx="210">
                  <c:v>128.57142857142904</c:v>
                </c:pt>
                <c:pt idx="211">
                  <c:v>128.57142857142804</c:v>
                </c:pt>
                <c:pt idx="212">
                  <c:v>128.57142857142904</c:v>
                </c:pt>
                <c:pt idx="213">
                  <c:v>138.4615384615384</c:v>
                </c:pt>
                <c:pt idx="214">
                  <c:v>138.46153846153896</c:v>
                </c:pt>
                <c:pt idx="215">
                  <c:v>128.57142857142804</c:v>
                </c:pt>
                <c:pt idx="216">
                  <c:v>128.57142857142904</c:v>
                </c:pt>
                <c:pt idx="217">
                  <c:v>138.4615384615384</c:v>
                </c:pt>
                <c:pt idx="218">
                  <c:v>128.57142857142904</c:v>
                </c:pt>
                <c:pt idx="219">
                  <c:v>138.4615384615384</c:v>
                </c:pt>
                <c:pt idx="220">
                  <c:v>138.46153846153953</c:v>
                </c:pt>
                <c:pt idx="221">
                  <c:v>138.4615384615384</c:v>
                </c:pt>
                <c:pt idx="222">
                  <c:v>128.57142857142804</c:v>
                </c:pt>
                <c:pt idx="223">
                  <c:v>128.57142857142904</c:v>
                </c:pt>
                <c:pt idx="224">
                  <c:v>120</c:v>
                </c:pt>
                <c:pt idx="225">
                  <c:v>138.4615384615384</c:v>
                </c:pt>
                <c:pt idx="226">
                  <c:v>138.4615384615384</c:v>
                </c:pt>
                <c:pt idx="227">
                  <c:v>150.00000000000054</c:v>
                </c:pt>
                <c:pt idx="228">
                  <c:v>138.4615384615384</c:v>
                </c:pt>
                <c:pt idx="229">
                  <c:v>128.57142857142804</c:v>
                </c:pt>
                <c:pt idx="230">
                  <c:v>128.57142857142804</c:v>
                </c:pt>
                <c:pt idx="231">
                  <c:v>149.9999999999992</c:v>
                </c:pt>
                <c:pt idx="232">
                  <c:v>128.57142857142904</c:v>
                </c:pt>
                <c:pt idx="233">
                  <c:v>128.57142857142804</c:v>
                </c:pt>
                <c:pt idx="234">
                  <c:v>128.57142857142904</c:v>
                </c:pt>
                <c:pt idx="235">
                  <c:v>138.4615384615384</c:v>
                </c:pt>
                <c:pt idx="236">
                  <c:v>138.4615384615384</c:v>
                </c:pt>
                <c:pt idx="237">
                  <c:v>138.4615384615384</c:v>
                </c:pt>
                <c:pt idx="238">
                  <c:v>138.4615384615384</c:v>
                </c:pt>
                <c:pt idx="239">
                  <c:v>128.57142857142804</c:v>
                </c:pt>
                <c:pt idx="240">
                  <c:v>128.57142857142904</c:v>
                </c:pt>
                <c:pt idx="241">
                  <c:v>128.57142857142804</c:v>
                </c:pt>
                <c:pt idx="242">
                  <c:v>128.57142857142904</c:v>
                </c:pt>
                <c:pt idx="243">
                  <c:v>138.4615384615384</c:v>
                </c:pt>
                <c:pt idx="244">
                  <c:v>128.57142857142804</c:v>
                </c:pt>
                <c:pt idx="245">
                  <c:v>128.57142857142904</c:v>
                </c:pt>
                <c:pt idx="246">
                  <c:v>138.4615384615384</c:v>
                </c:pt>
                <c:pt idx="247">
                  <c:v>138.4615384615384</c:v>
                </c:pt>
                <c:pt idx="248">
                  <c:v>128.57142857142904</c:v>
                </c:pt>
                <c:pt idx="249">
                  <c:v>128.57142857142904</c:v>
                </c:pt>
                <c:pt idx="250">
                  <c:v>128.57142857142904</c:v>
                </c:pt>
                <c:pt idx="251">
                  <c:v>138.4615384615384</c:v>
                </c:pt>
                <c:pt idx="252">
                  <c:v>128.57142857142904</c:v>
                </c:pt>
                <c:pt idx="253">
                  <c:v>138.4615384615384</c:v>
                </c:pt>
                <c:pt idx="254">
                  <c:v>138.4615384615384</c:v>
                </c:pt>
                <c:pt idx="255">
                  <c:v>138.4615384615384</c:v>
                </c:pt>
                <c:pt idx="256">
                  <c:v>128.57142857142804</c:v>
                </c:pt>
                <c:pt idx="257">
                  <c:v>138.4615384615384</c:v>
                </c:pt>
                <c:pt idx="258">
                  <c:v>128.57142857142904</c:v>
                </c:pt>
                <c:pt idx="259">
                  <c:v>128.57142857142804</c:v>
                </c:pt>
                <c:pt idx="260">
                  <c:v>128.57142857142804</c:v>
                </c:pt>
                <c:pt idx="261">
                  <c:v>138.4615384615384</c:v>
                </c:pt>
                <c:pt idx="262">
                  <c:v>138.4615384615384</c:v>
                </c:pt>
                <c:pt idx="263">
                  <c:v>138.4615384615384</c:v>
                </c:pt>
                <c:pt idx="264">
                  <c:v>128.57142857142904</c:v>
                </c:pt>
                <c:pt idx="265">
                  <c:v>128.57142857142904</c:v>
                </c:pt>
                <c:pt idx="266">
                  <c:v>128.57142857142904</c:v>
                </c:pt>
                <c:pt idx="267">
                  <c:v>128.57142857142804</c:v>
                </c:pt>
                <c:pt idx="268">
                  <c:v>138.4615384615384</c:v>
                </c:pt>
                <c:pt idx="269">
                  <c:v>138.4615384615384</c:v>
                </c:pt>
                <c:pt idx="270">
                  <c:v>128.57142857142804</c:v>
                </c:pt>
                <c:pt idx="271">
                  <c:v>128.57142857142904</c:v>
                </c:pt>
                <c:pt idx="272">
                  <c:v>138.4615384615384</c:v>
                </c:pt>
                <c:pt idx="273">
                  <c:v>128.57142857142804</c:v>
                </c:pt>
                <c:pt idx="274">
                  <c:v>128.57142857142904</c:v>
                </c:pt>
                <c:pt idx="275">
                  <c:v>138.4615384615384</c:v>
                </c:pt>
                <c:pt idx="276">
                  <c:v>128.57142857142804</c:v>
                </c:pt>
                <c:pt idx="277">
                  <c:v>128.57142857142904</c:v>
                </c:pt>
                <c:pt idx="278">
                  <c:v>138.4615384615384</c:v>
                </c:pt>
                <c:pt idx="279">
                  <c:v>138.4615384615384</c:v>
                </c:pt>
                <c:pt idx="280">
                  <c:v>128.57142857142904</c:v>
                </c:pt>
                <c:pt idx="281">
                  <c:v>138.4615384615384</c:v>
                </c:pt>
                <c:pt idx="282">
                  <c:v>128.57142857142804</c:v>
                </c:pt>
                <c:pt idx="283">
                  <c:v>128.57142857142804</c:v>
                </c:pt>
                <c:pt idx="284">
                  <c:v>120</c:v>
                </c:pt>
                <c:pt idx="285">
                  <c:v>128.57142857142904</c:v>
                </c:pt>
                <c:pt idx="286">
                  <c:v>128.57142857142904</c:v>
                </c:pt>
                <c:pt idx="287">
                  <c:v>120</c:v>
                </c:pt>
                <c:pt idx="288">
                  <c:v>128.57142857142904</c:v>
                </c:pt>
                <c:pt idx="289">
                  <c:v>128.57142857142804</c:v>
                </c:pt>
                <c:pt idx="290">
                  <c:v>128.57142857142804</c:v>
                </c:pt>
                <c:pt idx="291">
                  <c:v>128.57142857142904</c:v>
                </c:pt>
                <c:pt idx="292">
                  <c:v>128.57142857142804</c:v>
                </c:pt>
                <c:pt idx="293">
                  <c:v>138.4615384615384</c:v>
                </c:pt>
                <c:pt idx="294">
                  <c:v>138.4615384615384</c:v>
                </c:pt>
                <c:pt idx="295">
                  <c:v>128.57142857142904</c:v>
                </c:pt>
                <c:pt idx="296">
                  <c:v>128.57142857142804</c:v>
                </c:pt>
                <c:pt idx="297">
                  <c:v>112.5000000000004</c:v>
                </c:pt>
                <c:pt idx="298">
                  <c:v>120</c:v>
                </c:pt>
                <c:pt idx="299">
                  <c:v>128.57142857142904</c:v>
                </c:pt>
                <c:pt idx="300">
                  <c:v>120</c:v>
                </c:pt>
                <c:pt idx="301">
                  <c:v>138.46153846153953</c:v>
                </c:pt>
                <c:pt idx="302">
                  <c:v>128.57142857142804</c:v>
                </c:pt>
                <c:pt idx="303">
                  <c:v>138.4615384615384</c:v>
                </c:pt>
                <c:pt idx="304">
                  <c:v>128.57142857142804</c:v>
                </c:pt>
                <c:pt idx="305">
                  <c:v>128.57142857142804</c:v>
                </c:pt>
                <c:pt idx="306">
                  <c:v>138.4615384615384</c:v>
                </c:pt>
                <c:pt idx="307">
                  <c:v>120</c:v>
                </c:pt>
                <c:pt idx="308">
                  <c:v>120</c:v>
                </c:pt>
                <c:pt idx="309">
                  <c:v>112.5000000000004</c:v>
                </c:pt>
                <c:pt idx="310">
                  <c:v>128.57142857142904</c:v>
                </c:pt>
                <c:pt idx="311">
                  <c:v>128.57142857142804</c:v>
                </c:pt>
                <c:pt idx="312">
                  <c:v>120</c:v>
                </c:pt>
                <c:pt idx="313">
                  <c:v>138.4615384615384</c:v>
                </c:pt>
                <c:pt idx="314">
                  <c:v>105.88235294117652</c:v>
                </c:pt>
                <c:pt idx="315">
                  <c:v>128.57142857142804</c:v>
                </c:pt>
                <c:pt idx="316">
                  <c:v>138.4615384615384</c:v>
                </c:pt>
                <c:pt idx="317">
                  <c:v>120</c:v>
                </c:pt>
                <c:pt idx="318">
                  <c:v>120</c:v>
                </c:pt>
                <c:pt idx="319">
                  <c:v>120</c:v>
                </c:pt>
                <c:pt idx="320">
                  <c:v>128.57142857142904</c:v>
                </c:pt>
                <c:pt idx="321">
                  <c:v>128.57142857142904</c:v>
                </c:pt>
                <c:pt idx="322">
                  <c:v>120</c:v>
                </c:pt>
                <c:pt idx="323">
                  <c:v>120</c:v>
                </c:pt>
                <c:pt idx="324">
                  <c:v>120</c:v>
                </c:pt>
                <c:pt idx="325">
                  <c:v>128.57142857142804</c:v>
                </c:pt>
                <c:pt idx="326">
                  <c:v>138.4615384615384</c:v>
                </c:pt>
                <c:pt idx="327">
                  <c:v>128.57142857142904</c:v>
                </c:pt>
                <c:pt idx="328">
                  <c:v>112.5000000000004</c:v>
                </c:pt>
                <c:pt idx="329">
                  <c:v>112.49999999999964</c:v>
                </c:pt>
                <c:pt idx="330">
                  <c:v>120</c:v>
                </c:pt>
                <c:pt idx="331">
                  <c:v>138.4615384615384</c:v>
                </c:pt>
                <c:pt idx="332">
                  <c:v>120</c:v>
                </c:pt>
                <c:pt idx="333">
                  <c:v>112.49999999999964</c:v>
                </c:pt>
                <c:pt idx="334">
                  <c:v>81.818181818182111</c:v>
                </c:pt>
                <c:pt idx="335">
                  <c:v>112.5000000000004</c:v>
                </c:pt>
                <c:pt idx="336">
                  <c:v>128.57142857142804</c:v>
                </c:pt>
                <c:pt idx="337">
                  <c:v>105.88235294117652</c:v>
                </c:pt>
                <c:pt idx="338">
                  <c:v>100.00000000000036</c:v>
                </c:pt>
                <c:pt idx="339">
                  <c:v>119.99999999999915</c:v>
                </c:pt>
                <c:pt idx="340">
                  <c:v>128.57142857142804</c:v>
                </c:pt>
                <c:pt idx="341">
                  <c:v>112.5000000000004</c:v>
                </c:pt>
                <c:pt idx="342">
                  <c:v>112.49999999999964</c:v>
                </c:pt>
                <c:pt idx="343">
                  <c:v>99.999999999999758</c:v>
                </c:pt>
                <c:pt idx="344">
                  <c:v>99.999999999999758</c:v>
                </c:pt>
                <c:pt idx="345">
                  <c:v>100.00000000000036</c:v>
                </c:pt>
                <c:pt idx="346">
                  <c:v>138.4615384615384</c:v>
                </c:pt>
                <c:pt idx="347">
                  <c:v>120</c:v>
                </c:pt>
                <c:pt idx="348">
                  <c:v>138.4615384615384</c:v>
                </c:pt>
                <c:pt idx="349">
                  <c:v>120</c:v>
                </c:pt>
                <c:pt idx="350">
                  <c:v>99.999999999999758</c:v>
                </c:pt>
                <c:pt idx="351">
                  <c:v>112.5000000000004</c:v>
                </c:pt>
                <c:pt idx="352">
                  <c:v>120</c:v>
                </c:pt>
                <c:pt idx="353">
                  <c:v>99.999999999999758</c:v>
                </c:pt>
                <c:pt idx="354">
                  <c:v>128.57142857143</c:v>
                </c:pt>
                <c:pt idx="355">
                  <c:v>100.00000000000036</c:v>
                </c:pt>
                <c:pt idx="356">
                  <c:v>120</c:v>
                </c:pt>
                <c:pt idx="357">
                  <c:v>112.49999999999891</c:v>
                </c:pt>
                <c:pt idx="358">
                  <c:v>138.4615384615384</c:v>
                </c:pt>
                <c:pt idx="359">
                  <c:v>128.57142857142804</c:v>
                </c:pt>
                <c:pt idx="360">
                  <c:v>60</c:v>
                </c:pt>
                <c:pt idx="361">
                  <c:v>90.000000000000327</c:v>
                </c:pt>
                <c:pt idx="362">
                  <c:v>128.57142857142904</c:v>
                </c:pt>
                <c:pt idx="363">
                  <c:v>128.57142857142804</c:v>
                </c:pt>
                <c:pt idx="364">
                  <c:v>128.57142857143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78-4DFD-9DD5-B752D5F8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889928"/>
        <c:axId val="604890584"/>
      </c:scatterChart>
      <c:valAx>
        <c:axId val="604889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90584"/>
        <c:crosses val="autoZero"/>
        <c:crossBetween val="midCat"/>
      </c:valAx>
      <c:valAx>
        <c:axId val="604890584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flipper beats per minute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4889928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'flipper graphs'!$K$1</c:f>
              <c:strCache>
                <c:ptCount val="1"/>
                <c:pt idx="0">
                  <c:v>BPM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'flipper graphs'!$I$2:$I$488</c:f>
              <c:numCache>
                <c:formatCode>0.0</c:formatCode>
                <c:ptCount val="4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5.6497175141242738E-3</c:v>
                </c:pt>
                <c:pt idx="6">
                  <c:v>6.5645514223194512E-3</c:v>
                </c:pt>
                <c:pt idx="7">
                  <c:v>9.2592592592593385E-3</c:v>
                </c:pt>
                <c:pt idx="8">
                  <c:v>1.1299435028248648E-2</c:v>
                </c:pt>
                <c:pt idx="9">
                  <c:v>1.2229539040451457E-2</c:v>
                </c:pt>
                <c:pt idx="10">
                  <c:v>1.3676148796498885E-2</c:v>
                </c:pt>
                <c:pt idx="11">
                  <c:v>1.6949152542372923E-2</c:v>
                </c:pt>
                <c:pt idx="12">
                  <c:v>1.923076923076935E-2</c:v>
                </c:pt>
                <c:pt idx="13">
                  <c:v>1.9693654266958412E-2</c:v>
                </c:pt>
                <c:pt idx="14">
                  <c:v>2.3540489642184626E-2</c:v>
                </c:pt>
                <c:pt idx="15">
                  <c:v>2.4459078080903116E-2</c:v>
                </c:pt>
                <c:pt idx="16">
                  <c:v>2.4904214559386989E-2</c:v>
                </c:pt>
                <c:pt idx="17">
                  <c:v>2.6258205689277923E-2</c:v>
                </c:pt>
                <c:pt idx="18">
                  <c:v>2.8490028490028539E-2</c:v>
                </c:pt>
                <c:pt idx="19">
                  <c:v>2.8719397363465234E-2</c:v>
                </c:pt>
                <c:pt idx="20">
                  <c:v>3.2822757111597371E-2</c:v>
                </c:pt>
                <c:pt idx="21">
                  <c:v>3.3898305084745742E-2</c:v>
                </c:pt>
                <c:pt idx="22">
                  <c:v>3.8606403013182689E-2</c:v>
                </c:pt>
                <c:pt idx="23">
                  <c:v>4.0481400437636789E-2</c:v>
                </c:pt>
                <c:pt idx="24">
                  <c:v>4.118773946360154E-2</c:v>
                </c:pt>
                <c:pt idx="25">
                  <c:v>4.3785310734463297E-2</c:v>
                </c:pt>
                <c:pt idx="26">
                  <c:v>4.5584045584045718E-2</c:v>
                </c:pt>
                <c:pt idx="27">
                  <c:v>4.7045951859956241E-2</c:v>
                </c:pt>
                <c:pt idx="28">
                  <c:v>4.9435028248587573E-2</c:v>
                </c:pt>
                <c:pt idx="29">
                  <c:v>5.0799623706490979E-2</c:v>
                </c:pt>
                <c:pt idx="30">
                  <c:v>5.3610503282275748E-2</c:v>
                </c:pt>
                <c:pt idx="31">
                  <c:v>5.3639846743295035E-2</c:v>
                </c:pt>
                <c:pt idx="32">
                  <c:v>5.414312617702452E-2</c:v>
                </c:pt>
                <c:pt idx="33">
                  <c:v>5.555555555555558E-2</c:v>
                </c:pt>
                <c:pt idx="34">
                  <c:v>6.0722100656455127E-2</c:v>
                </c:pt>
                <c:pt idx="35">
                  <c:v>6.2088428974600061E-2</c:v>
                </c:pt>
                <c:pt idx="36">
                  <c:v>6.5527065527065595E-2</c:v>
                </c:pt>
                <c:pt idx="37">
                  <c:v>6.7286652078774573E-2</c:v>
                </c:pt>
                <c:pt idx="38">
                  <c:v>7.2796934865900331E-2</c:v>
                </c:pt>
                <c:pt idx="39">
                  <c:v>7.3304157549234097E-2</c:v>
                </c:pt>
                <c:pt idx="40">
                  <c:v>7.3377234242709352E-2</c:v>
                </c:pt>
                <c:pt idx="41">
                  <c:v>7.4074074074074112E-2</c:v>
                </c:pt>
                <c:pt idx="42">
                  <c:v>7.9868708971553556E-2</c:v>
                </c:pt>
                <c:pt idx="43">
                  <c:v>8.0508474576271236E-2</c:v>
                </c:pt>
                <c:pt idx="44">
                  <c:v>8.2621082621082628E-2</c:v>
                </c:pt>
                <c:pt idx="45">
                  <c:v>8.4666039510818428E-2</c:v>
                </c:pt>
                <c:pt idx="46">
                  <c:v>8.5249042145593937E-2</c:v>
                </c:pt>
                <c:pt idx="47">
                  <c:v>8.8074398249452901E-2</c:v>
                </c:pt>
                <c:pt idx="48">
                  <c:v>9.7578347578347643E-2</c:v>
                </c:pt>
                <c:pt idx="49">
                  <c:v>9.8468271334792176E-2</c:v>
                </c:pt>
                <c:pt idx="50">
                  <c:v>0.10448577680525159</c:v>
                </c:pt>
                <c:pt idx="51">
                  <c:v>0.10612535612535616</c:v>
                </c:pt>
                <c:pt idx="52">
                  <c:v>0.10630291627469422</c:v>
                </c:pt>
                <c:pt idx="53">
                  <c:v>0.11050328227571111</c:v>
                </c:pt>
                <c:pt idx="54">
                  <c:v>0.11398467432950198</c:v>
                </c:pt>
                <c:pt idx="55">
                  <c:v>0.11467236467236468</c:v>
                </c:pt>
                <c:pt idx="56">
                  <c:v>0.11652078774617064</c:v>
                </c:pt>
                <c:pt idx="57">
                  <c:v>0.11853245531514568</c:v>
                </c:pt>
                <c:pt idx="58">
                  <c:v>0.12931034482758622</c:v>
                </c:pt>
                <c:pt idx="59">
                  <c:v>0.13076199435559735</c:v>
                </c:pt>
                <c:pt idx="60">
                  <c:v>0.13319088319088321</c:v>
                </c:pt>
                <c:pt idx="61">
                  <c:v>0.13793103448275856</c:v>
                </c:pt>
                <c:pt idx="62">
                  <c:v>0.14004376367614882</c:v>
                </c:pt>
                <c:pt idx="63">
                  <c:v>0.14173789173789186</c:v>
                </c:pt>
                <c:pt idx="64">
                  <c:v>0.15099715099715105</c:v>
                </c:pt>
                <c:pt idx="65">
                  <c:v>0.15428033866415808</c:v>
                </c:pt>
                <c:pt idx="66">
                  <c:v>0.15536105032822753</c:v>
                </c:pt>
                <c:pt idx="67">
                  <c:v>0.15954415954415957</c:v>
                </c:pt>
                <c:pt idx="68">
                  <c:v>0.16091954022988511</c:v>
                </c:pt>
                <c:pt idx="69">
                  <c:v>0.16192560175054699</c:v>
                </c:pt>
                <c:pt idx="70">
                  <c:v>0.16556914393226715</c:v>
                </c:pt>
                <c:pt idx="71">
                  <c:v>0.16737891737891741</c:v>
                </c:pt>
                <c:pt idx="72">
                  <c:v>0.1679431072210065</c:v>
                </c:pt>
                <c:pt idx="73">
                  <c:v>0.17090395480225992</c:v>
                </c:pt>
                <c:pt idx="74">
                  <c:v>0.17396061269146604</c:v>
                </c:pt>
                <c:pt idx="75">
                  <c:v>0.17624521072796934</c:v>
                </c:pt>
                <c:pt idx="76">
                  <c:v>0.17685794920037626</c:v>
                </c:pt>
                <c:pt idx="77">
                  <c:v>0.17997811816192558</c:v>
                </c:pt>
                <c:pt idx="78">
                  <c:v>0.18518518518518526</c:v>
                </c:pt>
                <c:pt idx="79">
                  <c:v>0.18654266958424501</c:v>
                </c:pt>
                <c:pt idx="80">
                  <c:v>0.19256017505470455</c:v>
                </c:pt>
                <c:pt idx="81">
                  <c:v>0.19303201506591344</c:v>
                </c:pt>
                <c:pt idx="82">
                  <c:v>0.19373219373219377</c:v>
                </c:pt>
                <c:pt idx="83">
                  <c:v>0.19857768052516406</c:v>
                </c:pt>
                <c:pt idx="84">
                  <c:v>0.20306513409961677</c:v>
                </c:pt>
                <c:pt idx="85">
                  <c:v>0.20602069614299143</c:v>
                </c:pt>
                <c:pt idx="86">
                  <c:v>0.20621468926553674</c:v>
                </c:pt>
                <c:pt idx="87">
                  <c:v>0.2062363238512035</c:v>
                </c:pt>
                <c:pt idx="88">
                  <c:v>0.20797720797720798</c:v>
                </c:pt>
                <c:pt idx="89">
                  <c:v>0.21280087527352293</c:v>
                </c:pt>
                <c:pt idx="90">
                  <c:v>0.21327683615819212</c:v>
                </c:pt>
                <c:pt idx="91">
                  <c:v>0.21581196581196582</c:v>
                </c:pt>
                <c:pt idx="92">
                  <c:v>0.2173095014111005</c:v>
                </c:pt>
                <c:pt idx="93">
                  <c:v>0.21936542669584239</c:v>
                </c:pt>
                <c:pt idx="94">
                  <c:v>0.21986817325800381</c:v>
                </c:pt>
                <c:pt idx="95">
                  <c:v>0.22030651340996163</c:v>
                </c:pt>
                <c:pt idx="96">
                  <c:v>0.22364672364672367</c:v>
                </c:pt>
                <c:pt idx="97">
                  <c:v>0.22592997811816196</c:v>
                </c:pt>
                <c:pt idx="98">
                  <c:v>0.22645951035781553</c:v>
                </c:pt>
                <c:pt idx="99">
                  <c:v>0.2285983066792098</c:v>
                </c:pt>
                <c:pt idx="100">
                  <c:v>0.23148148148148151</c:v>
                </c:pt>
                <c:pt idx="101">
                  <c:v>0.23194748358862147</c:v>
                </c:pt>
                <c:pt idx="102">
                  <c:v>0.23305084745762714</c:v>
                </c:pt>
                <c:pt idx="103">
                  <c:v>0.23563218390804588</c:v>
                </c:pt>
                <c:pt idx="104">
                  <c:v>0.23851203501094093</c:v>
                </c:pt>
                <c:pt idx="105">
                  <c:v>0.23931623931623935</c:v>
                </c:pt>
                <c:pt idx="106">
                  <c:v>0.23988711194731888</c:v>
                </c:pt>
                <c:pt idx="107">
                  <c:v>0.24105461393596991</c:v>
                </c:pt>
                <c:pt idx="108">
                  <c:v>0.24717514124293785</c:v>
                </c:pt>
                <c:pt idx="109">
                  <c:v>0.24781181619256012</c:v>
                </c:pt>
                <c:pt idx="110">
                  <c:v>0.24786324786324787</c:v>
                </c:pt>
                <c:pt idx="111">
                  <c:v>0.25329566854990593</c:v>
                </c:pt>
                <c:pt idx="112">
                  <c:v>0.25437636761487969</c:v>
                </c:pt>
                <c:pt idx="113">
                  <c:v>0.25493885230479768</c:v>
                </c:pt>
                <c:pt idx="114">
                  <c:v>0.25712250712250723</c:v>
                </c:pt>
                <c:pt idx="115">
                  <c:v>0.25847457627118653</c:v>
                </c:pt>
                <c:pt idx="116">
                  <c:v>0.26039387308533912</c:v>
                </c:pt>
                <c:pt idx="117">
                  <c:v>0.2634099616858237</c:v>
                </c:pt>
                <c:pt idx="118">
                  <c:v>0.26434619002822202</c:v>
                </c:pt>
                <c:pt idx="119">
                  <c:v>0.26495726495726507</c:v>
                </c:pt>
                <c:pt idx="120">
                  <c:v>0.26506591337099811</c:v>
                </c:pt>
                <c:pt idx="121">
                  <c:v>0.26641137855579861</c:v>
                </c:pt>
                <c:pt idx="122">
                  <c:v>0.27071563088512252</c:v>
                </c:pt>
                <c:pt idx="123">
                  <c:v>0.27187206020696136</c:v>
                </c:pt>
                <c:pt idx="124">
                  <c:v>0.2729759299781182</c:v>
                </c:pt>
                <c:pt idx="125">
                  <c:v>0.27586206896551729</c:v>
                </c:pt>
                <c:pt idx="126">
                  <c:v>0.27683615819209045</c:v>
                </c:pt>
                <c:pt idx="127">
                  <c:v>0.27939793038570077</c:v>
                </c:pt>
                <c:pt idx="128">
                  <c:v>0.27954048140043763</c:v>
                </c:pt>
                <c:pt idx="129">
                  <c:v>0.28201506591337105</c:v>
                </c:pt>
                <c:pt idx="130">
                  <c:v>0.28276353276353278</c:v>
                </c:pt>
                <c:pt idx="131">
                  <c:v>0.28555798687089717</c:v>
                </c:pt>
                <c:pt idx="132">
                  <c:v>0.28625235404896421</c:v>
                </c:pt>
                <c:pt idx="133">
                  <c:v>0.28692380056444017</c:v>
                </c:pt>
                <c:pt idx="134">
                  <c:v>0.2873563218390805</c:v>
                </c:pt>
                <c:pt idx="135">
                  <c:v>0.29001883239171383</c:v>
                </c:pt>
                <c:pt idx="136">
                  <c:v>0.2913105413105414</c:v>
                </c:pt>
                <c:pt idx="137">
                  <c:v>0.2921225382932166</c:v>
                </c:pt>
                <c:pt idx="138">
                  <c:v>0.29378531073446335</c:v>
                </c:pt>
                <c:pt idx="139">
                  <c:v>0.29444967074317957</c:v>
                </c:pt>
                <c:pt idx="140">
                  <c:v>0.29755178907721286</c:v>
                </c:pt>
                <c:pt idx="141">
                  <c:v>0.29868708971553609</c:v>
                </c:pt>
                <c:pt idx="142">
                  <c:v>0.29885057471264365</c:v>
                </c:pt>
                <c:pt idx="143">
                  <c:v>0.30128205128205127</c:v>
                </c:pt>
                <c:pt idx="144">
                  <c:v>0.30178907721280607</c:v>
                </c:pt>
                <c:pt idx="145">
                  <c:v>0.30291627469426152</c:v>
                </c:pt>
                <c:pt idx="146">
                  <c:v>0.30470459518599557</c:v>
                </c:pt>
                <c:pt idx="147">
                  <c:v>0.30602636534839933</c:v>
                </c:pt>
                <c:pt idx="148">
                  <c:v>0.31054131054131062</c:v>
                </c:pt>
                <c:pt idx="149">
                  <c:v>0.31072210065645511</c:v>
                </c:pt>
                <c:pt idx="150">
                  <c:v>0.31120527306967993</c:v>
                </c:pt>
                <c:pt idx="151">
                  <c:v>0.31138287864534331</c:v>
                </c:pt>
                <c:pt idx="152">
                  <c:v>0.31544256120527314</c:v>
                </c:pt>
                <c:pt idx="153">
                  <c:v>0.3172866520787746</c:v>
                </c:pt>
                <c:pt idx="154">
                  <c:v>0.31920903954802266</c:v>
                </c:pt>
                <c:pt idx="155">
                  <c:v>0.32051282051282048</c:v>
                </c:pt>
                <c:pt idx="156">
                  <c:v>0.32079021636876764</c:v>
                </c:pt>
                <c:pt idx="157">
                  <c:v>0.32279693486590044</c:v>
                </c:pt>
                <c:pt idx="158">
                  <c:v>0.32330415754923408</c:v>
                </c:pt>
                <c:pt idx="159">
                  <c:v>0.32344632768361581</c:v>
                </c:pt>
                <c:pt idx="160">
                  <c:v>0.32737535277516461</c:v>
                </c:pt>
                <c:pt idx="161">
                  <c:v>0.32768361581920907</c:v>
                </c:pt>
                <c:pt idx="162">
                  <c:v>0.32977207977207984</c:v>
                </c:pt>
                <c:pt idx="163">
                  <c:v>0.32986870897155357</c:v>
                </c:pt>
                <c:pt idx="164">
                  <c:v>0.33192090395480228</c:v>
                </c:pt>
                <c:pt idx="165">
                  <c:v>0.33429118773946359</c:v>
                </c:pt>
                <c:pt idx="166">
                  <c:v>0.33490122295390401</c:v>
                </c:pt>
                <c:pt idx="167">
                  <c:v>0.33588621444201305</c:v>
                </c:pt>
                <c:pt idx="168">
                  <c:v>0.33757062146892652</c:v>
                </c:pt>
                <c:pt idx="169">
                  <c:v>0.33903133903133903</c:v>
                </c:pt>
                <c:pt idx="170">
                  <c:v>0.3413566739606127</c:v>
                </c:pt>
                <c:pt idx="171">
                  <c:v>0.34180790960451984</c:v>
                </c:pt>
                <c:pt idx="172">
                  <c:v>0.34242709313264341</c:v>
                </c:pt>
                <c:pt idx="173">
                  <c:v>0.34757834757834766</c:v>
                </c:pt>
                <c:pt idx="174">
                  <c:v>0.34792122538293213</c:v>
                </c:pt>
                <c:pt idx="175">
                  <c:v>0.34865900383141762</c:v>
                </c:pt>
                <c:pt idx="176">
                  <c:v>0.3508936970837252</c:v>
                </c:pt>
                <c:pt idx="177">
                  <c:v>0.36015325670498083</c:v>
                </c:pt>
                <c:pt idx="178">
                  <c:v>0.3605032822757111</c:v>
                </c:pt>
                <c:pt idx="179">
                  <c:v>0.3660968660968662</c:v>
                </c:pt>
                <c:pt idx="180">
                  <c:v>0.36652078774617064</c:v>
                </c:pt>
                <c:pt idx="181">
                  <c:v>0.36817325800376655</c:v>
                </c:pt>
                <c:pt idx="182">
                  <c:v>0.37253829321663018</c:v>
                </c:pt>
                <c:pt idx="183">
                  <c:v>0.37393162393162388</c:v>
                </c:pt>
                <c:pt idx="184">
                  <c:v>0.37910284463894961</c:v>
                </c:pt>
                <c:pt idx="185">
                  <c:v>0.38105413105413105</c:v>
                </c:pt>
                <c:pt idx="186">
                  <c:v>0.3831417624521074</c:v>
                </c:pt>
                <c:pt idx="187">
                  <c:v>0.38512035010940915</c:v>
                </c:pt>
                <c:pt idx="188">
                  <c:v>0.3888888888888889</c:v>
                </c:pt>
                <c:pt idx="189">
                  <c:v>0.39265536723163852</c:v>
                </c:pt>
                <c:pt idx="190">
                  <c:v>0.39332603938730848</c:v>
                </c:pt>
                <c:pt idx="191">
                  <c:v>0.39463601532567055</c:v>
                </c:pt>
                <c:pt idx="192">
                  <c:v>0.39743589743589741</c:v>
                </c:pt>
                <c:pt idx="193">
                  <c:v>0.39989059080962791</c:v>
                </c:pt>
                <c:pt idx="194">
                  <c:v>0.40018832391713755</c:v>
                </c:pt>
                <c:pt idx="195">
                  <c:v>0.40527065527065526</c:v>
                </c:pt>
                <c:pt idx="196">
                  <c:v>0.40590809628008745</c:v>
                </c:pt>
                <c:pt idx="197">
                  <c:v>0.40725047080979287</c:v>
                </c:pt>
                <c:pt idx="198">
                  <c:v>0.41091954022988503</c:v>
                </c:pt>
                <c:pt idx="199">
                  <c:v>0.41301969365426694</c:v>
                </c:pt>
                <c:pt idx="200">
                  <c:v>0.41524216524216528</c:v>
                </c:pt>
                <c:pt idx="201">
                  <c:v>0.41525423728813571</c:v>
                </c:pt>
                <c:pt idx="202">
                  <c:v>0.42337164750957862</c:v>
                </c:pt>
                <c:pt idx="203">
                  <c:v>0.4237891737891738</c:v>
                </c:pt>
                <c:pt idx="204">
                  <c:v>0.42560175054704591</c:v>
                </c:pt>
                <c:pt idx="205">
                  <c:v>0.42702448210922789</c:v>
                </c:pt>
                <c:pt idx="206">
                  <c:v>0.4321663019693654</c:v>
                </c:pt>
                <c:pt idx="207">
                  <c:v>0.43233618233618232</c:v>
                </c:pt>
                <c:pt idx="208">
                  <c:v>0.43455743879472691</c:v>
                </c:pt>
                <c:pt idx="209">
                  <c:v>0.43486590038314177</c:v>
                </c:pt>
                <c:pt idx="210">
                  <c:v>0.43818380743982488</c:v>
                </c:pt>
                <c:pt idx="211">
                  <c:v>0.43945868945868949</c:v>
                </c:pt>
                <c:pt idx="212">
                  <c:v>0.44067796610169496</c:v>
                </c:pt>
                <c:pt idx="213">
                  <c:v>0.44420131291028442</c:v>
                </c:pt>
                <c:pt idx="214">
                  <c:v>0.44726930320150665</c:v>
                </c:pt>
                <c:pt idx="215">
                  <c:v>0.45240700218818375</c:v>
                </c:pt>
                <c:pt idx="216">
                  <c:v>0.45291902071563084</c:v>
                </c:pt>
                <c:pt idx="217">
                  <c:v>0.45785440613026812</c:v>
                </c:pt>
                <c:pt idx="218">
                  <c:v>0.45842450765864329</c:v>
                </c:pt>
                <c:pt idx="219">
                  <c:v>0.45856873822975525</c:v>
                </c:pt>
                <c:pt idx="220">
                  <c:v>0.46011396011396016</c:v>
                </c:pt>
                <c:pt idx="221">
                  <c:v>0.46444201312910283</c:v>
                </c:pt>
                <c:pt idx="222">
                  <c:v>0.46468926553672324</c:v>
                </c:pt>
                <c:pt idx="223">
                  <c:v>0.46723646723646722</c:v>
                </c:pt>
                <c:pt idx="224">
                  <c:v>0.47033898305084743</c:v>
                </c:pt>
                <c:pt idx="225">
                  <c:v>0.47045951859956237</c:v>
                </c:pt>
                <c:pt idx="226">
                  <c:v>0.47126436781609193</c:v>
                </c:pt>
                <c:pt idx="227">
                  <c:v>0.47410546139359694</c:v>
                </c:pt>
                <c:pt idx="228">
                  <c:v>0.47811816192560175</c:v>
                </c:pt>
                <c:pt idx="229">
                  <c:v>0.47881355932203401</c:v>
                </c:pt>
                <c:pt idx="230">
                  <c:v>0.48258003766478352</c:v>
                </c:pt>
                <c:pt idx="231">
                  <c:v>0.48413566739606129</c:v>
                </c:pt>
                <c:pt idx="232">
                  <c:v>0.48467432950191575</c:v>
                </c:pt>
                <c:pt idx="233">
                  <c:v>0.48634651600753304</c:v>
                </c:pt>
                <c:pt idx="234">
                  <c:v>0.48646723646723655</c:v>
                </c:pt>
                <c:pt idx="235">
                  <c:v>0.49011299435028255</c:v>
                </c:pt>
                <c:pt idx="236">
                  <c:v>0.49234135667396062</c:v>
                </c:pt>
                <c:pt idx="237">
                  <c:v>0.49387947269303206</c:v>
                </c:pt>
                <c:pt idx="238">
                  <c:v>0.49501424501424507</c:v>
                </c:pt>
                <c:pt idx="239">
                  <c:v>0.49616858237547895</c:v>
                </c:pt>
                <c:pt idx="240">
                  <c:v>0.49764595103578158</c:v>
                </c:pt>
                <c:pt idx="241">
                  <c:v>0.4989059080962801</c:v>
                </c:pt>
                <c:pt idx="242">
                  <c:v>0.50141242937853114</c:v>
                </c:pt>
                <c:pt idx="243">
                  <c:v>0.50427350427350426</c:v>
                </c:pt>
                <c:pt idx="244">
                  <c:v>0.50564971751412424</c:v>
                </c:pt>
                <c:pt idx="245">
                  <c:v>0.50601750547045943</c:v>
                </c:pt>
                <c:pt idx="246">
                  <c:v>0.5076628352490421</c:v>
                </c:pt>
                <c:pt idx="247">
                  <c:v>0.50988700564971767</c:v>
                </c:pt>
                <c:pt idx="248">
                  <c:v>0.5121082621082621</c:v>
                </c:pt>
                <c:pt idx="249">
                  <c:v>0.51258205689277891</c:v>
                </c:pt>
                <c:pt idx="250">
                  <c:v>0.51459510357815452</c:v>
                </c:pt>
                <c:pt idx="251">
                  <c:v>0.51914660831509851</c:v>
                </c:pt>
                <c:pt idx="252">
                  <c:v>0.51994301994301995</c:v>
                </c:pt>
                <c:pt idx="253">
                  <c:v>0.52011494252873569</c:v>
                </c:pt>
                <c:pt idx="254">
                  <c:v>0.52024482109227865</c:v>
                </c:pt>
                <c:pt idx="255">
                  <c:v>0.52516411378555794</c:v>
                </c:pt>
                <c:pt idx="256">
                  <c:v>0.52991452991452992</c:v>
                </c:pt>
                <c:pt idx="257">
                  <c:v>0.53227571115973749</c:v>
                </c:pt>
                <c:pt idx="258">
                  <c:v>0.53256704980842906</c:v>
                </c:pt>
                <c:pt idx="259">
                  <c:v>0.53774928774928776</c:v>
                </c:pt>
                <c:pt idx="260">
                  <c:v>0.54048140043763682</c:v>
                </c:pt>
                <c:pt idx="261">
                  <c:v>0.54558404558404561</c:v>
                </c:pt>
                <c:pt idx="262">
                  <c:v>0.54704595185995608</c:v>
                </c:pt>
                <c:pt idx="263">
                  <c:v>0.55306345733041573</c:v>
                </c:pt>
                <c:pt idx="264">
                  <c:v>0.55341880341880345</c:v>
                </c:pt>
                <c:pt idx="265">
                  <c:v>0.5545977011494253</c:v>
                </c:pt>
                <c:pt idx="266">
                  <c:v>0.55908096280087516</c:v>
                </c:pt>
                <c:pt idx="267">
                  <c:v>0.56125356125356129</c:v>
                </c:pt>
                <c:pt idx="268">
                  <c:v>0.56355932203389836</c:v>
                </c:pt>
                <c:pt idx="269">
                  <c:v>0.56513409961685823</c:v>
                </c:pt>
                <c:pt idx="270">
                  <c:v>0.56564551422319476</c:v>
                </c:pt>
                <c:pt idx="271">
                  <c:v>0.57109227871939749</c:v>
                </c:pt>
                <c:pt idx="272">
                  <c:v>0.57122507122507116</c:v>
                </c:pt>
                <c:pt idx="273">
                  <c:v>0.57166301969365418</c:v>
                </c:pt>
                <c:pt idx="274">
                  <c:v>0.57567049808429116</c:v>
                </c:pt>
                <c:pt idx="275">
                  <c:v>0.57822757111597367</c:v>
                </c:pt>
                <c:pt idx="276">
                  <c:v>0.58048433048433057</c:v>
                </c:pt>
                <c:pt idx="277">
                  <c:v>0.58533916849015322</c:v>
                </c:pt>
                <c:pt idx="278">
                  <c:v>0.58812260536398475</c:v>
                </c:pt>
                <c:pt idx="279">
                  <c:v>0.58831908831908841</c:v>
                </c:pt>
                <c:pt idx="280">
                  <c:v>0.59133709981167626</c:v>
                </c:pt>
                <c:pt idx="281">
                  <c:v>0.59190371991247281</c:v>
                </c:pt>
                <c:pt idx="282">
                  <c:v>0.59745762711864403</c:v>
                </c:pt>
                <c:pt idx="283">
                  <c:v>0.5975783475783476</c:v>
                </c:pt>
                <c:pt idx="284">
                  <c:v>0.59846827133479208</c:v>
                </c:pt>
                <c:pt idx="285">
                  <c:v>0.60249042145593878</c:v>
                </c:pt>
                <c:pt idx="286">
                  <c:v>0.60357815442561213</c:v>
                </c:pt>
                <c:pt idx="287">
                  <c:v>0.60448577680525173</c:v>
                </c:pt>
                <c:pt idx="288">
                  <c:v>0.6068376068376069</c:v>
                </c:pt>
                <c:pt idx="289">
                  <c:v>0.60922787193973649</c:v>
                </c:pt>
                <c:pt idx="290">
                  <c:v>0.61050328227571116</c:v>
                </c:pt>
                <c:pt idx="291">
                  <c:v>0.61467236467236475</c:v>
                </c:pt>
                <c:pt idx="292">
                  <c:v>0.61487758945386062</c:v>
                </c:pt>
                <c:pt idx="293">
                  <c:v>0.61590038314176243</c:v>
                </c:pt>
                <c:pt idx="294">
                  <c:v>0.61958568738229769</c:v>
                </c:pt>
                <c:pt idx="295">
                  <c:v>0.62321937321937326</c:v>
                </c:pt>
                <c:pt idx="296">
                  <c:v>0.62523540489642182</c:v>
                </c:pt>
                <c:pt idx="297">
                  <c:v>0.62746170678336977</c:v>
                </c:pt>
                <c:pt idx="298">
                  <c:v>0.63041431261770253</c:v>
                </c:pt>
                <c:pt idx="299">
                  <c:v>0.63176638176638178</c:v>
                </c:pt>
                <c:pt idx="300">
                  <c:v>0.63314176245210729</c:v>
                </c:pt>
                <c:pt idx="301">
                  <c:v>0.63347921225382942</c:v>
                </c:pt>
                <c:pt idx="302">
                  <c:v>0.63606403013182677</c:v>
                </c:pt>
                <c:pt idx="303">
                  <c:v>0.6403133903133903</c:v>
                </c:pt>
                <c:pt idx="304">
                  <c:v>0.64124293785310749</c:v>
                </c:pt>
                <c:pt idx="305">
                  <c:v>0.64223194748358869</c:v>
                </c:pt>
                <c:pt idx="306">
                  <c:v>0.6446360153256705</c:v>
                </c:pt>
                <c:pt idx="307">
                  <c:v>0.64689265536723162</c:v>
                </c:pt>
                <c:pt idx="308">
                  <c:v>0.64814814814814814</c:v>
                </c:pt>
                <c:pt idx="309">
                  <c:v>0.64879649890590807</c:v>
                </c:pt>
                <c:pt idx="310">
                  <c:v>0.65254237288135597</c:v>
                </c:pt>
                <c:pt idx="311">
                  <c:v>0.65481400437636772</c:v>
                </c:pt>
                <c:pt idx="312">
                  <c:v>0.65598290598290609</c:v>
                </c:pt>
                <c:pt idx="313">
                  <c:v>0.65708812260536409</c:v>
                </c:pt>
                <c:pt idx="314">
                  <c:v>0.65772128060263646</c:v>
                </c:pt>
                <c:pt idx="315">
                  <c:v>0.6602844638949672</c:v>
                </c:pt>
                <c:pt idx="316">
                  <c:v>0.66337099811676092</c:v>
                </c:pt>
                <c:pt idx="317">
                  <c:v>0.6657549234135669</c:v>
                </c:pt>
                <c:pt idx="318">
                  <c:v>0.66858237547892718</c:v>
                </c:pt>
                <c:pt idx="319">
                  <c:v>0.66949152542372892</c:v>
                </c:pt>
                <c:pt idx="320">
                  <c:v>0.67231947483588617</c:v>
                </c:pt>
                <c:pt idx="321">
                  <c:v>0.6737891737891738</c:v>
                </c:pt>
                <c:pt idx="322">
                  <c:v>0.67514124293785305</c:v>
                </c:pt>
                <c:pt idx="323">
                  <c:v>0.67778993435448565</c:v>
                </c:pt>
                <c:pt idx="324">
                  <c:v>0.67911877394636022</c:v>
                </c:pt>
                <c:pt idx="325">
                  <c:v>0.68079096045197751</c:v>
                </c:pt>
                <c:pt idx="326">
                  <c:v>0.68162393162393153</c:v>
                </c:pt>
                <c:pt idx="327">
                  <c:v>0.6838074398249453</c:v>
                </c:pt>
                <c:pt idx="328">
                  <c:v>0.68549905838041436</c:v>
                </c:pt>
                <c:pt idx="329">
                  <c:v>0.68873085339168494</c:v>
                </c:pt>
                <c:pt idx="330">
                  <c:v>0.68965517241379315</c:v>
                </c:pt>
                <c:pt idx="331">
                  <c:v>0.69020715630885132</c:v>
                </c:pt>
                <c:pt idx="332">
                  <c:v>0.69088319088319083</c:v>
                </c:pt>
                <c:pt idx="333">
                  <c:v>0.69474835886214448</c:v>
                </c:pt>
                <c:pt idx="334">
                  <c:v>0.69491525423728817</c:v>
                </c:pt>
                <c:pt idx="335">
                  <c:v>0.69943019943019957</c:v>
                </c:pt>
                <c:pt idx="336">
                  <c:v>0.70009416195856866</c:v>
                </c:pt>
                <c:pt idx="337">
                  <c:v>0.7007658643326039</c:v>
                </c:pt>
                <c:pt idx="338">
                  <c:v>0.70210727969348652</c:v>
                </c:pt>
                <c:pt idx="339">
                  <c:v>0.70527306967984937</c:v>
                </c:pt>
                <c:pt idx="340">
                  <c:v>0.7073304157549235</c:v>
                </c:pt>
                <c:pt idx="341">
                  <c:v>0.70797720797720787</c:v>
                </c:pt>
                <c:pt idx="342">
                  <c:v>0.71168582375478928</c:v>
                </c:pt>
                <c:pt idx="343">
                  <c:v>0.71186440677966112</c:v>
                </c:pt>
                <c:pt idx="344">
                  <c:v>0.71389496717724288</c:v>
                </c:pt>
                <c:pt idx="345">
                  <c:v>0.71723646723646728</c:v>
                </c:pt>
                <c:pt idx="346">
                  <c:v>0.71845574387947286</c:v>
                </c:pt>
                <c:pt idx="347">
                  <c:v>0.71991247264770253</c:v>
                </c:pt>
                <c:pt idx="348">
                  <c:v>0.72318007662835249</c:v>
                </c:pt>
                <c:pt idx="349">
                  <c:v>0.72363465160075335</c:v>
                </c:pt>
                <c:pt idx="350">
                  <c:v>0.72538293216630201</c:v>
                </c:pt>
                <c:pt idx="351">
                  <c:v>0.72578347578347591</c:v>
                </c:pt>
                <c:pt idx="352">
                  <c:v>0.73022598870056499</c:v>
                </c:pt>
                <c:pt idx="353">
                  <c:v>0.73194748358862149</c:v>
                </c:pt>
                <c:pt idx="354">
                  <c:v>0.73371647509578541</c:v>
                </c:pt>
                <c:pt idx="355">
                  <c:v>0.73433048433048431</c:v>
                </c:pt>
                <c:pt idx="356">
                  <c:v>0.73587570621468945</c:v>
                </c:pt>
                <c:pt idx="357">
                  <c:v>0.73687089715536114</c:v>
                </c:pt>
                <c:pt idx="358">
                  <c:v>0.74152542372881358</c:v>
                </c:pt>
                <c:pt idx="359">
                  <c:v>0.74179431072210067</c:v>
                </c:pt>
                <c:pt idx="360">
                  <c:v>0.74287749287749294</c:v>
                </c:pt>
                <c:pt idx="361">
                  <c:v>0.74425287356321845</c:v>
                </c:pt>
                <c:pt idx="362">
                  <c:v>0.7467177242888402</c:v>
                </c:pt>
                <c:pt idx="363">
                  <c:v>0.74764595103578158</c:v>
                </c:pt>
                <c:pt idx="364">
                  <c:v>0.75071225071225067</c:v>
                </c:pt>
                <c:pt idx="365">
                  <c:v>0.75164113785557973</c:v>
                </c:pt>
                <c:pt idx="366">
                  <c:v>0.75478927203065138</c:v>
                </c:pt>
                <c:pt idx="367">
                  <c:v>0.75564971751412435</c:v>
                </c:pt>
                <c:pt idx="368">
                  <c:v>0.75711159737417955</c:v>
                </c:pt>
                <c:pt idx="369">
                  <c:v>0.7592592592592593</c:v>
                </c:pt>
                <c:pt idx="370">
                  <c:v>0.76129943502824871</c:v>
                </c:pt>
                <c:pt idx="371">
                  <c:v>0.76258205689277903</c:v>
                </c:pt>
                <c:pt idx="372">
                  <c:v>0.76532567049808431</c:v>
                </c:pt>
                <c:pt idx="373">
                  <c:v>0.76638176638176636</c:v>
                </c:pt>
                <c:pt idx="374">
                  <c:v>0.76694915254237284</c:v>
                </c:pt>
                <c:pt idx="375">
                  <c:v>0.76750547045951856</c:v>
                </c:pt>
                <c:pt idx="376">
                  <c:v>0.77212806026365355</c:v>
                </c:pt>
                <c:pt idx="377">
                  <c:v>0.77352297592997821</c:v>
                </c:pt>
                <c:pt idx="378">
                  <c:v>0.77586206896551735</c:v>
                </c:pt>
                <c:pt idx="379">
                  <c:v>0.77777777777777779</c:v>
                </c:pt>
                <c:pt idx="380">
                  <c:v>0.77844638949671774</c:v>
                </c:pt>
                <c:pt idx="381">
                  <c:v>0.77849002849002835</c:v>
                </c:pt>
                <c:pt idx="382">
                  <c:v>0.78342749529190214</c:v>
                </c:pt>
                <c:pt idx="383">
                  <c:v>0.78391684901531722</c:v>
                </c:pt>
                <c:pt idx="384">
                  <c:v>0.78632478632478631</c:v>
                </c:pt>
                <c:pt idx="385">
                  <c:v>0.78813559322033899</c:v>
                </c:pt>
                <c:pt idx="386">
                  <c:v>0.78831417624521072</c:v>
                </c:pt>
                <c:pt idx="387">
                  <c:v>0.78993435448577687</c:v>
                </c:pt>
                <c:pt idx="388">
                  <c:v>0.7933145009416197</c:v>
                </c:pt>
                <c:pt idx="389">
                  <c:v>0.79487179487179505</c:v>
                </c:pt>
                <c:pt idx="390">
                  <c:v>0.79540481400437635</c:v>
                </c:pt>
                <c:pt idx="391">
                  <c:v>0.79755178907721291</c:v>
                </c:pt>
                <c:pt idx="392">
                  <c:v>0.79885057471264365</c:v>
                </c:pt>
                <c:pt idx="393">
                  <c:v>0.80087527352297583</c:v>
                </c:pt>
                <c:pt idx="394">
                  <c:v>0.80131826741996237</c:v>
                </c:pt>
                <c:pt idx="395">
                  <c:v>0.80341880341880334</c:v>
                </c:pt>
                <c:pt idx="396">
                  <c:v>0.80979284369114879</c:v>
                </c:pt>
                <c:pt idx="397">
                  <c:v>0.81034482758620685</c:v>
                </c:pt>
                <c:pt idx="398">
                  <c:v>0.81125356125356141</c:v>
                </c:pt>
                <c:pt idx="399">
                  <c:v>0.81291028446389491</c:v>
                </c:pt>
                <c:pt idx="400">
                  <c:v>0.81450094161958575</c:v>
                </c:pt>
                <c:pt idx="401">
                  <c:v>0.81892778993435456</c:v>
                </c:pt>
                <c:pt idx="402">
                  <c:v>0.8192090395480226</c:v>
                </c:pt>
                <c:pt idx="403">
                  <c:v>0.8198005698005697</c:v>
                </c:pt>
                <c:pt idx="404">
                  <c:v>0.82088122605363978</c:v>
                </c:pt>
                <c:pt idx="405">
                  <c:v>0.82494529540481398</c:v>
                </c:pt>
                <c:pt idx="406">
                  <c:v>0.82627118644067798</c:v>
                </c:pt>
                <c:pt idx="407">
                  <c:v>0.82692307692307709</c:v>
                </c:pt>
                <c:pt idx="408">
                  <c:v>0.83045977011494254</c:v>
                </c:pt>
                <c:pt idx="409">
                  <c:v>0.8314500941619587</c:v>
                </c:pt>
                <c:pt idx="410">
                  <c:v>0.83150984682713347</c:v>
                </c:pt>
                <c:pt idx="411">
                  <c:v>0.83404558404558404</c:v>
                </c:pt>
                <c:pt idx="412">
                  <c:v>0.83804143126177022</c:v>
                </c:pt>
                <c:pt idx="413">
                  <c:v>0.83807439824945307</c:v>
                </c:pt>
                <c:pt idx="414">
                  <c:v>0.8411680911680911</c:v>
                </c:pt>
                <c:pt idx="415">
                  <c:v>0.84291187739463613</c:v>
                </c:pt>
                <c:pt idx="416">
                  <c:v>0.8429978118161926</c:v>
                </c:pt>
                <c:pt idx="417">
                  <c:v>0.84322033898305093</c:v>
                </c:pt>
                <c:pt idx="418">
                  <c:v>0.84792843691148778</c:v>
                </c:pt>
                <c:pt idx="419">
                  <c:v>0.84900284900284906</c:v>
                </c:pt>
                <c:pt idx="420">
                  <c:v>0.84901531728665203</c:v>
                </c:pt>
                <c:pt idx="421">
                  <c:v>0.85310734463276849</c:v>
                </c:pt>
                <c:pt idx="422">
                  <c:v>0.85440613026819934</c:v>
                </c:pt>
                <c:pt idx="423">
                  <c:v>0.85503282275711168</c:v>
                </c:pt>
                <c:pt idx="424">
                  <c:v>0.85683760683760679</c:v>
                </c:pt>
                <c:pt idx="425">
                  <c:v>0.85875706214689262</c:v>
                </c:pt>
                <c:pt idx="426">
                  <c:v>0.86393596986817334</c:v>
                </c:pt>
                <c:pt idx="427">
                  <c:v>0.86494252873563227</c:v>
                </c:pt>
                <c:pt idx="428">
                  <c:v>0.86538461538461542</c:v>
                </c:pt>
                <c:pt idx="429">
                  <c:v>0.86816192560175054</c:v>
                </c:pt>
                <c:pt idx="430">
                  <c:v>0.86911487758945383</c:v>
                </c:pt>
                <c:pt idx="431">
                  <c:v>0.87335216572504704</c:v>
                </c:pt>
                <c:pt idx="432">
                  <c:v>0.87356321839080464</c:v>
                </c:pt>
                <c:pt idx="433">
                  <c:v>0.87582056892779003</c:v>
                </c:pt>
                <c:pt idx="434">
                  <c:v>0.87606837606837618</c:v>
                </c:pt>
                <c:pt idx="435">
                  <c:v>0.87711864406779672</c:v>
                </c:pt>
                <c:pt idx="436">
                  <c:v>0.88088512241054628</c:v>
                </c:pt>
                <c:pt idx="437">
                  <c:v>0.88293216630196925</c:v>
                </c:pt>
                <c:pt idx="438">
                  <c:v>0.8831417624521074</c:v>
                </c:pt>
                <c:pt idx="439">
                  <c:v>0.8839031339031338</c:v>
                </c:pt>
                <c:pt idx="440">
                  <c:v>0.88465160075329585</c:v>
                </c:pt>
                <c:pt idx="441">
                  <c:v>0.88794726930320167</c:v>
                </c:pt>
                <c:pt idx="442">
                  <c:v>0.88949671772428884</c:v>
                </c:pt>
                <c:pt idx="443">
                  <c:v>0.89171374764595113</c:v>
                </c:pt>
                <c:pt idx="444">
                  <c:v>0.89272030651340994</c:v>
                </c:pt>
                <c:pt idx="445">
                  <c:v>0.89316239316239321</c:v>
                </c:pt>
                <c:pt idx="446">
                  <c:v>0.8954802259887007</c:v>
                </c:pt>
                <c:pt idx="447">
                  <c:v>0.89551422319474849</c:v>
                </c:pt>
                <c:pt idx="448">
                  <c:v>0.90098468271334797</c:v>
                </c:pt>
                <c:pt idx="449">
                  <c:v>0.90313390313390318</c:v>
                </c:pt>
                <c:pt idx="450">
                  <c:v>0.90325670498084287</c:v>
                </c:pt>
                <c:pt idx="451">
                  <c:v>0.9070021881838074</c:v>
                </c:pt>
                <c:pt idx="452">
                  <c:v>0.91096866096866091</c:v>
                </c:pt>
                <c:pt idx="453">
                  <c:v>0.91187739463601547</c:v>
                </c:pt>
                <c:pt idx="454">
                  <c:v>0.91466083150984678</c:v>
                </c:pt>
                <c:pt idx="455">
                  <c:v>0.92049808429118773</c:v>
                </c:pt>
                <c:pt idx="456">
                  <c:v>0.92122538293216638</c:v>
                </c:pt>
                <c:pt idx="457">
                  <c:v>0.92378917378917391</c:v>
                </c:pt>
                <c:pt idx="458">
                  <c:v>0.9265536723163843</c:v>
                </c:pt>
                <c:pt idx="459">
                  <c:v>0.92778993435448565</c:v>
                </c:pt>
                <c:pt idx="460">
                  <c:v>0.93162393162393153</c:v>
                </c:pt>
                <c:pt idx="461">
                  <c:v>0.9338074398249453</c:v>
                </c:pt>
                <c:pt idx="462">
                  <c:v>0.93874643874643859</c:v>
                </c:pt>
                <c:pt idx="463">
                  <c:v>0.93982494529540472</c:v>
                </c:pt>
                <c:pt idx="464">
                  <c:v>0.94491525423728828</c:v>
                </c:pt>
                <c:pt idx="465">
                  <c:v>0.94638949671772432</c:v>
                </c:pt>
                <c:pt idx="466">
                  <c:v>0.95056497175141241</c:v>
                </c:pt>
                <c:pt idx="467">
                  <c:v>0.9518599562363238</c:v>
                </c:pt>
                <c:pt idx="468">
                  <c:v>0.95668549905838052</c:v>
                </c:pt>
                <c:pt idx="469">
                  <c:v>0.9573304157549235</c:v>
                </c:pt>
                <c:pt idx="470">
                  <c:v>0.96327683615819215</c:v>
                </c:pt>
                <c:pt idx="471">
                  <c:v>0.96389496717724288</c:v>
                </c:pt>
                <c:pt idx="472">
                  <c:v>0.96991247264770253</c:v>
                </c:pt>
                <c:pt idx="473">
                  <c:v>0.97126436781609193</c:v>
                </c:pt>
                <c:pt idx="474">
                  <c:v>0.97150997150997165</c:v>
                </c:pt>
                <c:pt idx="475">
                  <c:v>0.97592997811816184</c:v>
                </c:pt>
                <c:pt idx="476">
                  <c:v>0.98116760828625238</c:v>
                </c:pt>
                <c:pt idx="477">
                  <c:v>0.98575498575498566</c:v>
                </c:pt>
                <c:pt idx="478">
                  <c:v>0.98659003831417624</c:v>
                </c:pt>
                <c:pt idx="479">
                  <c:v>0.98905908096280082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1.0555555555555556</c:v>
                </c:pt>
              </c:numCache>
            </c:numRef>
          </c:xVal>
          <c:yVal>
            <c:numRef>
              <c:f>'flipper graphs'!$K$2:$K$488</c:f>
              <c:numCache>
                <c:formatCode>0</c:formatCode>
                <c:ptCount val="487"/>
                <c:pt idx="0">
                  <c:v>138.46153846153726</c:v>
                </c:pt>
                <c:pt idx="1">
                  <c:v>138.46153846153953</c:v>
                </c:pt>
                <c:pt idx="2">
                  <c:v>150.00000000000054</c:v>
                </c:pt>
                <c:pt idx="3">
                  <c:v>69.230769230769198</c:v>
                </c:pt>
                <c:pt idx="4">
                  <c:v>150.00000000000054</c:v>
                </c:pt>
                <c:pt idx="5">
                  <c:v>149.99999999999787</c:v>
                </c:pt>
                <c:pt idx="6">
                  <c:v>138.4615384615384</c:v>
                </c:pt>
                <c:pt idx="7">
                  <c:v>128.57142857142804</c:v>
                </c:pt>
                <c:pt idx="8">
                  <c:v>150.00000000000054</c:v>
                </c:pt>
                <c:pt idx="9">
                  <c:v>138.46153846153726</c:v>
                </c:pt>
                <c:pt idx="10">
                  <c:v>163.63636363636343</c:v>
                </c:pt>
                <c:pt idx="11">
                  <c:v>128.57142857142804</c:v>
                </c:pt>
                <c:pt idx="12">
                  <c:v>138.46153846153953</c:v>
                </c:pt>
                <c:pt idx="13">
                  <c:v>149.9999999999992</c:v>
                </c:pt>
                <c:pt idx="14">
                  <c:v>163.63636363636343</c:v>
                </c:pt>
                <c:pt idx="15">
                  <c:v>64.285714285714519</c:v>
                </c:pt>
                <c:pt idx="16">
                  <c:v>105.88235294117652</c:v>
                </c:pt>
                <c:pt idx="17">
                  <c:v>150.00000000000054</c:v>
                </c:pt>
                <c:pt idx="18">
                  <c:v>74.999999999999602</c:v>
                </c:pt>
                <c:pt idx="19">
                  <c:v>163.63636363636658</c:v>
                </c:pt>
                <c:pt idx="20">
                  <c:v>128.57142857142804</c:v>
                </c:pt>
                <c:pt idx="21">
                  <c:v>179.99999999999872</c:v>
                </c:pt>
                <c:pt idx="22">
                  <c:v>163.63636363636343</c:v>
                </c:pt>
                <c:pt idx="23">
                  <c:v>150.00000000000054</c:v>
                </c:pt>
                <c:pt idx="24">
                  <c:v>138.4615384615384</c:v>
                </c:pt>
                <c:pt idx="25">
                  <c:v>150.00000000000054</c:v>
                </c:pt>
                <c:pt idx="26">
                  <c:v>128.57142857143</c:v>
                </c:pt>
                <c:pt idx="27">
                  <c:v>149.9999999999992</c:v>
                </c:pt>
                <c:pt idx="28">
                  <c:v>179.99999999999872</c:v>
                </c:pt>
                <c:pt idx="29">
                  <c:v>150.00000000000054</c:v>
                </c:pt>
                <c:pt idx="30">
                  <c:v>138.46153846153953</c:v>
                </c:pt>
                <c:pt idx="31">
                  <c:v>90.000000000000327</c:v>
                </c:pt>
                <c:pt idx="32">
                  <c:v>32.142857142857132</c:v>
                </c:pt>
                <c:pt idx="33">
                  <c:v>128.57142857142804</c:v>
                </c:pt>
                <c:pt idx="34">
                  <c:v>150.00000000000054</c:v>
                </c:pt>
                <c:pt idx="35">
                  <c:v>149.99999999999787</c:v>
                </c:pt>
                <c:pt idx="36">
                  <c:v>150.00000000000054</c:v>
                </c:pt>
                <c:pt idx="37">
                  <c:v>163.63636363636343</c:v>
                </c:pt>
                <c:pt idx="38">
                  <c:v>138.46153846153726</c:v>
                </c:pt>
                <c:pt idx="39">
                  <c:v>150.00000000000054</c:v>
                </c:pt>
                <c:pt idx="40">
                  <c:v>150.00000000000054</c:v>
                </c:pt>
                <c:pt idx="41">
                  <c:v>150.00000000000054</c:v>
                </c:pt>
                <c:pt idx="42">
                  <c:v>120</c:v>
                </c:pt>
                <c:pt idx="43">
                  <c:v>9.3750000000000018</c:v>
                </c:pt>
                <c:pt idx="44">
                  <c:v>85.714285714285367</c:v>
                </c:pt>
                <c:pt idx="45">
                  <c:v>78.26086956521749</c:v>
                </c:pt>
                <c:pt idx="46">
                  <c:v>60</c:v>
                </c:pt>
                <c:pt idx="47">
                  <c:v>94.73684210526217</c:v>
                </c:pt>
                <c:pt idx="48">
                  <c:v>150.00000000000054</c:v>
                </c:pt>
                <c:pt idx="49">
                  <c:v>163.63636363636658</c:v>
                </c:pt>
                <c:pt idx="50">
                  <c:v>163.63636363636343</c:v>
                </c:pt>
                <c:pt idx="51">
                  <c:v>150.00000000000054</c:v>
                </c:pt>
                <c:pt idx="52">
                  <c:v>138.46153846153953</c:v>
                </c:pt>
                <c:pt idx="53">
                  <c:v>163.63636363636343</c:v>
                </c:pt>
                <c:pt idx="54">
                  <c:v>112.5000000000004</c:v>
                </c:pt>
                <c:pt idx="55">
                  <c:v>69.230769230769198</c:v>
                </c:pt>
                <c:pt idx="56">
                  <c:v>41.860465116278959</c:v>
                </c:pt>
                <c:pt idx="57">
                  <c:v>138.46153846153726</c:v>
                </c:pt>
                <c:pt idx="58">
                  <c:v>200.0000000000019</c:v>
                </c:pt>
                <c:pt idx="59">
                  <c:v>71.999999999999801</c:v>
                </c:pt>
                <c:pt idx="60">
                  <c:v>149.99999999999787</c:v>
                </c:pt>
                <c:pt idx="61">
                  <c:v>74.999999999999602</c:v>
                </c:pt>
                <c:pt idx="62">
                  <c:v>64.285714285714519</c:v>
                </c:pt>
                <c:pt idx="63">
                  <c:v>138.46153846153953</c:v>
                </c:pt>
                <c:pt idx="64">
                  <c:v>150.00000000000054</c:v>
                </c:pt>
                <c:pt idx="65">
                  <c:v>150.00000000000054</c:v>
                </c:pt>
                <c:pt idx="66">
                  <c:v>150.00000000000054</c:v>
                </c:pt>
                <c:pt idx="67">
                  <c:v>163.63636363636343</c:v>
                </c:pt>
                <c:pt idx="68">
                  <c:v>112.5000000000004</c:v>
                </c:pt>
                <c:pt idx="69">
                  <c:v>163.63636363636343</c:v>
                </c:pt>
                <c:pt idx="70">
                  <c:v>150.00000000000054</c:v>
                </c:pt>
                <c:pt idx="71">
                  <c:v>71.999999999999801</c:v>
                </c:pt>
                <c:pt idx="72">
                  <c:v>163.63636363636343</c:v>
                </c:pt>
                <c:pt idx="73">
                  <c:v>38.29787234042545</c:v>
                </c:pt>
                <c:pt idx="74">
                  <c:v>163.63636363636343</c:v>
                </c:pt>
                <c:pt idx="75">
                  <c:v>64.285714285714519</c:v>
                </c:pt>
                <c:pt idx="76">
                  <c:v>58.064516129032363</c:v>
                </c:pt>
                <c:pt idx="77">
                  <c:v>150.00000000000054</c:v>
                </c:pt>
                <c:pt idx="78">
                  <c:v>150.00000000000054</c:v>
                </c:pt>
                <c:pt idx="79">
                  <c:v>163.63636363636343</c:v>
                </c:pt>
                <c:pt idx="80">
                  <c:v>163.63636363636343</c:v>
                </c:pt>
                <c:pt idx="81">
                  <c:v>64.285714285714519</c:v>
                </c:pt>
                <c:pt idx="82">
                  <c:v>90.000000000000327</c:v>
                </c:pt>
                <c:pt idx="83">
                  <c:v>128.57142857142804</c:v>
                </c:pt>
                <c:pt idx="84">
                  <c:v>99.999999999999758</c:v>
                </c:pt>
                <c:pt idx="85">
                  <c:v>150.00000000000054</c:v>
                </c:pt>
                <c:pt idx="86">
                  <c:v>120</c:v>
                </c:pt>
                <c:pt idx="87">
                  <c:v>150.00000000000054</c:v>
                </c:pt>
                <c:pt idx="88">
                  <c:v>163.63636363636343</c:v>
                </c:pt>
                <c:pt idx="89">
                  <c:v>150.00000000000054</c:v>
                </c:pt>
                <c:pt idx="90">
                  <c:v>128.57142857142804</c:v>
                </c:pt>
                <c:pt idx="91">
                  <c:v>163.63636363636343</c:v>
                </c:pt>
                <c:pt idx="92">
                  <c:v>149.99999999999787</c:v>
                </c:pt>
                <c:pt idx="93">
                  <c:v>149.99999999999787</c:v>
                </c:pt>
                <c:pt idx="94">
                  <c:v>128.57142857142804</c:v>
                </c:pt>
                <c:pt idx="95">
                  <c:v>112.5000000000004</c:v>
                </c:pt>
                <c:pt idx="96">
                  <c:v>163.63636363636343</c:v>
                </c:pt>
                <c:pt idx="97">
                  <c:v>163.63636363636343</c:v>
                </c:pt>
                <c:pt idx="98">
                  <c:v>128.57142857143</c:v>
                </c:pt>
                <c:pt idx="99">
                  <c:v>150.00000000000054</c:v>
                </c:pt>
                <c:pt idx="100">
                  <c:v>163.63636363636343</c:v>
                </c:pt>
                <c:pt idx="101">
                  <c:v>150.00000000000054</c:v>
                </c:pt>
                <c:pt idx="102">
                  <c:v>105.88235294117585</c:v>
                </c:pt>
                <c:pt idx="103">
                  <c:v>62.06896551724126</c:v>
                </c:pt>
                <c:pt idx="104">
                  <c:v>105.88235294117717</c:v>
                </c:pt>
                <c:pt idx="105">
                  <c:v>150.00000000000054</c:v>
                </c:pt>
                <c:pt idx="106">
                  <c:v>112.5000000000004</c:v>
                </c:pt>
                <c:pt idx="107">
                  <c:v>138.46153846153953</c:v>
                </c:pt>
                <c:pt idx="108">
                  <c:v>138.46153846153726</c:v>
                </c:pt>
                <c:pt idx="109">
                  <c:v>149.99999999999787</c:v>
                </c:pt>
                <c:pt idx="110">
                  <c:v>138.46153846153726</c:v>
                </c:pt>
                <c:pt idx="111">
                  <c:v>163.63636363636343</c:v>
                </c:pt>
                <c:pt idx="112">
                  <c:v>163.63636363636658</c:v>
                </c:pt>
                <c:pt idx="113">
                  <c:v>179.99999999999872</c:v>
                </c:pt>
                <c:pt idx="114">
                  <c:v>163.63636363636343</c:v>
                </c:pt>
                <c:pt idx="115">
                  <c:v>128.57142857143</c:v>
                </c:pt>
                <c:pt idx="116">
                  <c:v>163.63636363636343</c:v>
                </c:pt>
                <c:pt idx="117">
                  <c:v>138.46153846153726</c:v>
                </c:pt>
                <c:pt idx="118">
                  <c:v>225.0000000000008</c:v>
                </c:pt>
                <c:pt idx="119">
                  <c:v>72.000000000000412</c:v>
                </c:pt>
                <c:pt idx="120">
                  <c:v>149.99999999999787</c:v>
                </c:pt>
                <c:pt idx="121">
                  <c:v>149.99999999999787</c:v>
                </c:pt>
                <c:pt idx="122">
                  <c:v>138.46153846153953</c:v>
                </c:pt>
                <c:pt idx="123">
                  <c:v>225.0000000000008</c:v>
                </c:pt>
                <c:pt idx="124">
                  <c:v>150.00000000000054</c:v>
                </c:pt>
                <c:pt idx="125">
                  <c:v>150.00000000000054</c:v>
                </c:pt>
                <c:pt idx="126">
                  <c:v>163.63636363636343</c:v>
                </c:pt>
                <c:pt idx="127">
                  <c:v>225.0000000000008</c:v>
                </c:pt>
                <c:pt idx="128">
                  <c:v>163.63636363636343</c:v>
                </c:pt>
                <c:pt idx="129">
                  <c:v>200.0000000000019</c:v>
                </c:pt>
                <c:pt idx="130">
                  <c:v>149.99999999999787</c:v>
                </c:pt>
                <c:pt idx="131">
                  <c:v>150.00000000000054</c:v>
                </c:pt>
                <c:pt idx="132">
                  <c:v>224.9999999999948</c:v>
                </c:pt>
                <c:pt idx="133">
                  <c:v>225.0000000000008</c:v>
                </c:pt>
                <c:pt idx="134">
                  <c:v>150.00000000000054</c:v>
                </c:pt>
                <c:pt idx="135">
                  <c:v>225.0000000000008</c:v>
                </c:pt>
                <c:pt idx="136">
                  <c:v>128.57142857143</c:v>
                </c:pt>
                <c:pt idx="137">
                  <c:v>150.00000000000054</c:v>
                </c:pt>
                <c:pt idx="138">
                  <c:v>225.0000000000008</c:v>
                </c:pt>
                <c:pt idx="139">
                  <c:v>199.99999999999716</c:v>
                </c:pt>
                <c:pt idx="140">
                  <c:v>200.0000000000019</c:v>
                </c:pt>
                <c:pt idx="141">
                  <c:v>163.63636363636343</c:v>
                </c:pt>
                <c:pt idx="142">
                  <c:v>71.999999999999801</c:v>
                </c:pt>
                <c:pt idx="143">
                  <c:v>138.46153846153726</c:v>
                </c:pt>
                <c:pt idx="144">
                  <c:v>199.99999999999716</c:v>
                </c:pt>
                <c:pt idx="145">
                  <c:v>200.0000000000019</c:v>
                </c:pt>
                <c:pt idx="146">
                  <c:v>163.63636363636343</c:v>
                </c:pt>
                <c:pt idx="147">
                  <c:v>163.63636363636343</c:v>
                </c:pt>
                <c:pt idx="148">
                  <c:v>128.57142857143</c:v>
                </c:pt>
                <c:pt idx="149">
                  <c:v>150.00000000000054</c:v>
                </c:pt>
                <c:pt idx="150">
                  <c:v>200.0000000000019</c:v>
                </c:pt>
                <c:pt idx="151">
                  <c:v>179.99999999999872</c:v>
                </c:pt>
                <c:pt idx="152">
                  <c:v>225.0000000000008</c:v>
                </c:pt>
                <c:pt idx="153">
                  <c:v>163.63636363636343</c:v>
                </c:pt>
                <c:pt idx="154">
                  <c:v>200.0000000000019</c:v>
                </c:pt>
                <c:pt idx="155">
                  <c:v>138.46153846153726</c:v>
                </c:pt>
                <c:pt idx="156">
                  <c:v>257.14285714285609</c:v>
                </c:pt>
                <c:pt idx="157">
                  <c:v>150.00000000000054</c:v>
                </c:pt>
                <c:pt idx="158">
                  <c:v>150.00000000000054</c:v>
                </c:pt>
                <c:pt idx="159">
                  <c:v>199.99999999999716</c:v>
                </c:pt>
                <c:pt idx="160">
                  <c:v>225.0000000000008</c:v>
                </c:pt>
                <c:pt idx="161">
                  <c:v>200.0000000000019</c:v>
                </c:pt>
                <c:pt idx="162">
                  <c:v>138.46153846153953</c:v>
                </c:pt>
                <c:pt idx="163">
                  <c:v>163.63636363636343</c:v>
                </c:pt>
                <c:pt idx="164">
                  <c:v>150.00000000000054</c:v>
                </c:pt>
                <c:pt idx="165">
                  <c:v>120</c:v>
                </c:pt>
                <c:pt idx="166">
                  <c:v>225.0000000000008</c:v>
                </c:pt>
                <c:pt idx="167">
                  <c:v>179.99999999999872</c:v>
                </c:pt>
                <c:pt idx="168">
                  <c:v>199.99999999999716</c:v>
                </c:pt>
                <c:pt idx="169">
                  <c:v>149.99999999999787</c:v>
                </c:pt>
                <c:pt idx="170">
                  <c:v>150.00000000000054</c:v>
                </c:pt>
                <c:pt idx="171">
                  <c:v>32.142857142857132</c:v>
                </c:pt>
                <c:pt idx="172">
                  <c:v>200.0000000000019</c:v>
                </c:pt>
                <c:pt idx="173">
                  <c:v>69.230769230769198</c:v>
                </c:pt>
                <c:pt idx="174">
                  <c:v>78.26086956521749</c:v>
                </c:pt>
                <c:pt idx="175">
                  <c:v>150.00000000000054</c:v>
                </c:pt>
                <c:pt idx="176">
                  <c:v>2.6086956521739122</c:v>
                </c:pt>
                <c:pt idx="177">
                  <c:v>74.999999999999602</c:v>
                </c:pt>
                <c:pt idx="178">
                  <c:v>163.63636363636343</c:v>
                </c:pt>
                <c:pt idx="179">
                  <c:v>163.63636363636658</c:v>
                </c:pt>
                <c:pt idx="180">
                  <c:v>163.63636363636343</c:v>
                </c:pt>
                <c:pt idx="181">
                  <c:v>34.615384615384599</c:v>
                </c:pt>
                <c:pt idx="182">
                  <c:v>150.00000000000054</c:v>
                </c:pt>
                <c:pt idx="183">
                  <c:v>179.99999999999872</c:v>
                </c:pt>
                <c:pt idx="184">
                  <c:v>163.63636363636343</c:v>
                </c:pt>
                <c:pt idx="185">
                  <c:v>163.63636363636343</c:v>
                </c:pt>
                <c:pt idx="186">
                  <c:v>150.00000000000054</c:v>
                </c:pt>
                <c:pt idx="187">
                  <c:v>120</c:v>
                </c:pt>
                <c:pt idx="188">
                  <c:v>150.00000000000054</c:v>
                </c:pt>
                <c:pt idx="189">
                  <c:v>112.5000000000004</c:v>
                </c:pt>
                <c:pt idx="190">
                  <c:v>150.00000000000054</c:v>
                </c:pt>
                <c:pt idx="191">
                  <c:v>105.88235294117717</c:v>
                </c:pt>
                <c:pt idx="192">
                  <c:v>163.63636363636343</c:v>
                </c:pt>
                <c:pt idx="193">
                  <c:v>163.63636363636343</c:v>
                </c:pt>
                <c:pt idx="194">
                  <c:v>120</c:v>
                </c:pt>
                <c:pt idx="195">
                  <c:v>128.57142857142804</c:v>
                </c:pt>
                <c:pt idx="196">
                  <c:v>138.46153846153726</c:v>
                </c:pt>
                <c:pt idx="197">
                  <c:v>105.88235294117585</c:v>
                </c:pt>
                <c:pt idx="198">
                  <c:v>138.46153846153726</c:v>
                </c:pt>
                <c:pt idx="199">
                  <c:v>78.26086956521749</c:v>
                </c:pt>
                <c:pt idx="200">
                  <c:v>150.00000000000054</c:v>
                </c:pt>
                <c:pt idx="201">
                  <c:v>72.000000000000412</c:v>
                </c:pt>
                <c:pt idx="202">
                  <c:v>150.00000000000054</c:v>
                </c:pt>
                <c:pt idx="203">
                  <c:v>150.00000000000054</c:v>
                </c:pt>
                <c:pt idx="204">
                  <c:v>150.00000000000054</c:v>
                </c:pt>
                <c:pt idx="205">
                  <c:v>112.5000000000004</c:v>
                </c:pt>
                <c:pt idx="206">
                  <c:v>163.63636363636343</c:v>
                </c:pt>
                <c:pt idx="207">
                  <c:v>179.99999999999872</c:v>
                </c:pt>
                <c:pt idx="208">
                  <c:v>138.46153846153726</c:v>
                </c:pt>
                <c:pt idx="209">
                  <c:v>75.00000000000027</c:v>
                </c:pt>
                <c:pt idx="210">
                  <c:v>163.63636363636343</c:v>
                </c:pt>
                <c:pt idx="211">
                  <c:v>62.06896551724126</c:v>
                </c:pt>
                <c:pt idx="212">
                  <c:v>128.57142857142804</c:v>
                </c:pt>
                <c:pt idx="213">
                  <c:v>120</c:v>
                </c:pt>
                <c:pt idx="214">
                  <c:v>150.00000000000321</c:v>
                </c:pt>
                <c:pt idx="215">
                  <c:v>163.63636363636343</c:v>
                </c:pt>
                <c:pt idx="216">
                  <c:v>149.99999999999787</c:v>
                </c:pt>
                <c:pt idx="217">
                  <c:v>128.57142857142804</c:v>
                </c:pt>
                <c:pt idx="218">
                  <c:v>163.63636363636343</c:v>
                </c:pt>
                <c:pt idx="219">
                  <c:v>138.46153846153726</c:v>
                </c:pt>
                <c:pt idx="220">
                  <c:v>180.00000000000256</c:v>
                </c:pt>
                <c:pt idx="221">
                  <c:v>163.63636363636343</c:v>
                </c:pt>
                <c:pt idx="222">
                  <c:v>150.00000000000321</c:v>
                </c:pt>
                <c:pt idx="223">
                  <c:v>66.666666666666245</c:v>
                </c:pt>
                <c:pt idx="224">
                  <c:v>225.0000000000008</c:v>
                </c:pt>
                <c:pt idx="225">
                  <c:v>128.57142857142804</c:v>
                </c:pt>
                <c:pt idx="226">
                  <c:v>128.57142857142804</c:v>
                </c:pt>
                <c:pt idx="227">
                  <c:v>179.99999999999488</c:v>
                </c:pt>
                <c:pt idx="228">
                  <c:v>163.63636363636343</c:v>
                </c:pt>
                <c:pt idx="229">
                  <c:v>225.0000000000008</c:v>
                </c:pt>
                <c:pt idx="230">
                  <c:v>225.0000000000008</c:v>
                </c:pt>
                <c:pt idx="231">
                  <c:v>120</c:v>
                </c:pt>
                <c:pt idx="232">
                  <c:v>150.00000000000054</c:v>
                </c:pt>
                <c:pt idx="233">
                  <c:v>225.0000000000008</c:v>
                </c:pt>
                <c:pt idx="234">
                  <c:v>150.00000000000054</c:v>
                </c:pt>
                <c:pt idx="235">
                  <c:v>225.0000000000008</c:v>
                </c:pt>
                <c:pt idx="236">
                  <c:v>150.00000000000054</c:v>
                </c:pt>
                <c:pt idx="237">
                  <c:v>225.0000000000008</c:v>
                </c:pt>
                <c:pt idx="238">
                  <c:v>138.46153846153953</c:v>
                </c:pt>
                <c:pt idx="239">
                  <c:v>150.00000000000054</c:v>
                </c:pt>
                <c:pt idx="240">
                  <c:v>225.0000000000008</c:v>
                </c:pt>
                <c:pt idx="241">
                  <c:v>138.46153846153953</c:v>
                </c:pt>
                <c:pt idx="242">
                  <c:v>200.0000000000019</c:v>
                </c:pt>
                <c:pt idx="243">
                  <c:v>163.63636363636343</c:v>
                </c:pt>
                <c:pt idx="244">
                  <c:v>199.99999999999241</c:v>
                </c:pt>
                <c:pt idx="245">
                  <c:v>150.00000000000054</c:v>
                </c:pt>
                <c:pt idx="246">
                  <c:v>138.46153846153726</c:v>
                </c:pt>
                <c:pt idx="247">
                  <c:v>180.00000000000256</c:v>
                </c:pt>
                <c:pt idx="248">
                  <c:v>163.63636363636343</c:v>
                </c:pt>
                <c:pt idx="249">
                  <c:v>149.99999999999787</c:v>
                </c:pt>
                <c:pt idx="250">
                  <c:v>150.00000000000321</c:v>
                </c:pt>
                <c:pt idx="251">
                  <c:v>163.63636363636343</c:v>
                </c:pt>
                <c:pt idx="252">
                  <c:v>128.57142857142804</c:v>
                </c:pt>
                <c:pt idx="253">
                  <c:v>138.46153846153953</c:v>
                </c:pt>
                <c:pt idx="254">
                  <c:v>19.56521739130428</c:v>
                </c:pt>
                <c:pt idx="255">
                  <c:v>138.46153846153953</c:v>
                </c:pt>
                <c:pt idx="256">
                  <c:v>163.63636363636343</c:v>
                </c:pt>
                <c:pt idx="257">
                  <c:v>120</c:v>
                </c:pt>
                <c:pt idx="258">
                  <c:v>78.26086956521749</c:v>
                </c:pt>
                <c:pt idx="259">
                  <c:v>163.63636363636343</c:v>
                </c:pt>
                <c:pt idx="260">
                  <c:v>150.00000000000054</c:v>
                </c:pt>
                <c:pt idx="261">
                  <c:v>163.63636363636343</c:v>
                </c:pt>
                <c:pt idx="262">
                  <c:v>163.63636363636343</c:v>
                </c:pt>
                <c:pt idx="263">
                  <c:v>163.63636363636343</c:v>
                </c:pt>
                <c:pt idx="264">
                  <c:v>163.63636363636343</c:v>
                </c:pt>
                <c:pt idx="265">
                  <c:v>163.63636363636343</c:v>
                </c:pt>
                <c:pt idx="266">
                  <c:v>150.00000000000054</c:v>
                </c:pt>
                <c:pt idx="267">
                  <c:v>128.57142857143</c:v>
                </c:pt>
                <c:pt idx="268">
                  <c:v>112.5000000000004</c:v>
                </c:pt>
                <c:pt idx="269">
                  <c:v>163.63636363636343</c:v>
                </c:pt>
                <c:pt idx="270">
                  <c:v>163.63636363636343</c:v>
                </c:pt>
                <c:pt idx="271">
                  <c:v>1.7492711370262393</c:v>
                </c:pt>
                <c:pt idx="272">
                  <c:v>138.46153846153726</c:v>
                </c:pt>
                <c:pt idx="273">
                  <c:v>150.00000000000054</c:v>
                </c:pt>
                <c:pt idx="274">
                  <c:v>138.46153846153726</c:v>
                </c:pt>
                <c:pt idx="275">
                  <c:v>138.46153846153726</c:v>
                </c:pt>
                <c:pt idx="276">
                  <c:v>163.63636363636343</c:v>
                </c:pt>
                <c:pt idx="277">
                  <c:v>149.99999999999787</c:v>
                </c:pt>
                <c:pt idx="278">
                  <c:v>120</c:v>
                </c:pt>
                <c:pt idx="279">
                  <c:v>138.46153846153953</c:v>
                </c:pt>
                <c:pt idx="280">
                  <c:v>138.46153846154178</c:v>
                </c:pt>
                <c:pt idx="281">
                  <c:v>150.00000000000321</c:v>
                </c:pt>
                <c:pt idx="282">
                  <c:v>138.46153846153726</c:v>
                </c:pt>
                <c:pt idx="283">
                  <c:v>138.46153846153726</c:v>
                </c:pt>
                <c:pt idx="284">
                  <c:v>163.63636363636024</c:v>
                </c:pt>
                <c:pt idx="285">
                  <c:v>128.57142857143</c:v>
                </c:pt>
                <c:pt idx="286">
                  <c:v>149.99999999999787</c:v>
                </c:pt>
                <c:pt idx="287">
                  <c:v>163.63636363636658</c:v>
                </c:pt>
                <c:pt idx="288">
                  <c:v>163.63636363636343</c:v>
                </c:pt>
                <c:pt idx="289">
                  <c:v>150.00000000000321</c:v>
                </c:pt>
                <c:pt idx="290">
                  <c:v>58.064516129032363</c:v>
                </c:pt>
                <c:pt idx="291">
                  <c:v>150.00000000000054</c:v>
                </c:pt>
                <c:pt idx="292">
                  <c:v>179.99999999999488</c:v>
                </c:pt>
                <c:pt idx="293">
                  <c:v>99.999999999999758</c:v>
                </c:pt>
                <c:pt idx="294">
                  <c:v>150.00000000000321</c:v>
                </c:pt>
                <c:pt idx="295">
                  <c:v>150.00000000000054</c:v>
                </c:pt>
                <c:pt idx="296">
                  <c:v>163.63636363636024</c:v>
                </c:pt>
                <c:pt idx="297">
                  <c:v>163.63636363636024</c:v>
                </c:pt>
                <c:pt idx="298">
                  <c:v>150.00000000000321</c:v>
                </c:pt>
                <c:pt idx="299">
                  <c:v>150.00000000000054</c:v>
                </c:pt>
                <c:pt idx="300">
                  <c:v>150.00000000000054</c:v>
                </c:pt>
                <c:pt idx="301">
                  <c:v>112.5000000000004</c:v>
                </c:pt>
                <c:pt idx="302">
                  <c:v>163.63636363636024</c:v>
                </c:pt>
                <c:pt idx="303">
                  <c:v>163.63636363636343</c:v>
                </c:pt>
                <c:pt idx="304">
                  <c:v>150.00000000000321</c:v>
                </c:pt>
                <c:pt idx="305">
                  <c:v>150.00000000000321</c:v>
                </c:pt>
                <c:pt idx="306">
                  <c:v>138.46153846153726</c:v>
                </c:pt>
                <c:pt idx="307">
                  <c:v>149.99999999999787</c:v>
                </c:pt>
                <c:pt idx="308">
                  <c:v>163.63636363636024</c:v>
                </c:pt>
                <c:pt idx="309">
                  <c:v>163.63636363636024</c:v>
                </c:pt>
                <c:pt idx="310">
                  <c:v>163.63636363636658</c:v>
                </c:pt>
                <c:pt idx="311">
                  <c:v>180.00000000000256</c:v>
                </c:pt>
                <c:pt idx="312">
                  <c:v>72.000000000000412</c:v>
                </c:pt>
                <c:pt idx="313">
                  <c:v>150.00000000000054</c:v>
                </c:pt>
                <c:pt idx="314">
                  <c:v>149.99999999999787</c:v>
                </c:pt>
                <c:pt idx="315">
                  <c:v>179.99999999999488</c:v>
                </c:pt>
                <c:pt idx="316">
                  <c:v>138.46153846153726</c:v>
                </c:pt>
                <c:pt idx="317">
                  <c:v>150.00000000000321</c:v>
                </c:pt>
                <c:pt idx="318">
                  <c:v>163.63636363636343</c:v>
                </c:pt>
                <c:pt idx="319">
                  <c:v>150.00000000000321</c:v>
                </c:pt>
                <c:pt idx="320">
                  <c:v>180.00000000000256</c:v>
                </c:pt>
                <c:pt idx="321">
                  <c:v>163.63636363636658</c:v>
                </c:pt>
                <c:pt idx="322">
                  <c:v>149.99999999999787</c:v>
                </c:pt>
                <c:pt idx="323">
                  <c:v>163.63636363636024</c:v>
                </c:pt>
                <c:pt idx="324">
                  <c:v>163.63636363636343</c:v>
                </c:pt>
                <c:pt idx="325">
                  <c:v>180.00000000000256</c:v>
                </c:pt>
                <c:pt idx="326">
                  <c:v>138.46153846153726</c:v>
                </c:pt>
                <c:pt idx="327">
                  <c:v>200.0000000000019</c:v>
                </c:pt>
                <c:pt idx="328">
                  <c:v>179.99999999999488</c:v>
                </c:pt>
                <c:pt idx="329">
                  <c:v>163.63636363636024</c:v>
                </c:pt>
                <c:pt idx="330">
                  <c:v>138.46153846153953</c:v>
                </c:pt>
                <c:pt idx="331">
                  <c:v>180.00000000000256</c:v>
                </c:pt>
                <c:pt idx="332">
                  <c:v>149.99999999999787</c:v>
                </c:pt>
                <c:pt idx="333">
                  <c:v>163.63636363636658</c:v>
                </c:pt>
                <c:pt idx="334">
                  <c:v>163.63636363636658</c:v>
                </c:pt>
                <c:pt idx="335">
                  <c:v>150.00000000000321</c:v>
                </c:pt>
                <c:pt idx="336">
                  <c:v>163.63636363636024</c:v>
                </c:pt>
                <c:pt idx="337">
                  <c:v>149.99999999999787</c:v>
                </c:pt>
                <c:pt idx="338">
                  <c:v>179.99999999999872</c:v>
                </c:pt>
                <c:pt idx="339">
                  <c:v>128.57142857142804</c:v>
                </c:pt>
                <c:pt idx="340">
                  <c:v>150.00000000000321</c:v>
                </c:pt>
                <c:pt idx="341">
                  <c:v>138.46153846153726</c:v>
                </c:pt>
                <c:pt idx="342">
                  <c:v>150.00000000000054</c:v>
                </c:pt>
                <c:pt idx="343">
                  <c:v>128.57142857142804</c:v>
                </c:pt>
                <c:pt idx="344">
                  <c:v>163.63636363636024</c:v>
                </c:pt>
                <c:pt idx="345">
                  <c:v>149.99999999999787</c:v>
                </c:pt>
                <c:pt idx="346">
                  <c:v>163.63636363636658</c:v>
                </c:pt>
                <c:pt idx="347">
                  <c:v>180.00000000000256</c:v>
                </c:pt>
                <c:pt idx="348">
                  <c:v>163.63636363636343</c:v>
                </c:pt>
                <c:pt idx="349">
                  <c:v>128.57142857142804</c:v>
                </c:pt>
                <c:pt idx="350">
                  <c:v>149.99999999999787</c:v>
                </c:pt>
                <c:pt idx="351">
                  <c:v>150.00000000000321</c:v>
                </c:pt>
                <c:pt idx="352">
                  <c:v>149.99999999999787</c:v>
                </c:pt>
                <c:pt idx="353">
                  <c:v>200.0000000000019</c:v>
                </c:pt>
                <c:pt idx="354">
                  <c:v>163.63636363636343</c:v>
                </c:pt>
                <c:pt idx="355">
                  <c:v>149.99999999999787</c:v>
                </c:pt>
                <c:pt idx="356">
                  <c:v>150.00000000000321</c:v>
                </c:pt>
                <c:pt idx="357">
                  <c:v>200.0000000000019</c:v>
                </c:pt>
                <c:pt idx="358">
                  <c:v>138.46153846153726</c:v>
                </c:pt>
                <c:pt idx="359">
                  <c:v>200.0000000000019</c:v>
                </c:pt>
                <c:pt idx="360">
                  <c:v>163.63636363636658</c:v>
                </c:pt>
                <c:pt idx="361">
                  <c:v>163.63636363636343</c:v>
                </c:pt>
                <c:pt idx="362">
                  <c:v>200.0000000000019</c:v>
                </c:pt>
                <c:pt idx="363">
                  <c:v>105.88235294117717</c:v>
                </c:pt>
                <c:pt idx="364">
                  <c:v>149.99999999999787</c:v>
                </c:pt>
                <c:pt idx="365">
                  <c:v>179.99999999999488</c:v>
                </c:pt>
                <c:pt idx="366">
                  <c:v>163.63636363636343</c:v>
                </c:pt>
                <c:pt idx="367">
                  <c:v>149.99999999999787</c:v>
                </c:pt>
                <c:pt idx="368">
                  <c:v>180.00000000000256</c:v>
                </c:pt>
                <c:pt idx="369">
                  <c:v>180.00000000000256</c:v>
                </c:pt>
                <c:pt idx="370">
                  <c:v>150.00000000000321</c:v>
                </c:pt>
                <c:pt idx="371">
                  <c:v>200.0000000000019</c:v>
                </c:pt>
                <c:pt idx="372">
                  <c:v>163.63636363636343</c:v>
                </c:pt>
                <c:pt idx="373">
                  <c:v>105.88235294117717</c:v>
                </c:pt>
                <c:pt idx="374">
                  <c:v>163.63636363636024</c:v>
                </c:pt>
                <c:pt idx="375">
                  <c:v>163.63636363636024</c:v>
                </c:pt>
                <c:pt idx="376">
                  <c:v>150.00000000000321</c:v>
                </c:pt>
                <c:pt idx="377">
                  <c:v>200.0000000000019</c:v>
                </c:pt>
                <c:pt idx="378">
                  <c:v>138.46153846153953</c:v>
                </c:pt>
                <c:pt idx="379">
                  <c:v>149.99999999999787</c:v>
                </c:pt>
                <c:pt idx="380">
                  <c:v>180.00000000000256</c:v>
                </c:pt>
                <c:pt idx="381">
                  <c:v>163.63636363636024</c:v>
                </c:pt>
                <c:pt idx="382">
                  <c:v>180.00000000000256</c:v>
                </c:pt>
                <c:pt idx="383">
                  <c:v>163.63636363636024</c:v>
                </c:pt>
                <c:pt idx="384">
                  <c:v>149.99999999999787</c:v>
                </c:pt>
                <c:pt idx="385">
                  <c:v>163.63636363636024</c:v>
                </c:pt>
                <c:pt idx="386">
                  <c:v>163.63636363636343</c:v>
                </c:pt>
                <c:pt idx="387">
                  <c:v>180.00000000000256</c:v>
                </c:pt>
                <c:pt idx="388">
                  <c:v>200.0000000000019</c:v>
                </c:pt>
                <c:pt idx="389">
                  <c:v>150.00000000000321</c:v>
                </c:pt>
                <c:pt idx="390">
                  <c:v>180.00000000000256</c:v>
                </c:pt>
                <c:pt idx="391">
                  <c:v>225.0000000000008</c:v>
                </c:pt>
                <c:pt idx="392">
                  <c:v>150.00000000000054</c:v>
                </c:pt>
                <c:pt idx="393">
                  <c:v>81.818181818181714</c:v>
                </c:pt>
                <c:pt idx="394">
                  <c:v>100.00000000000095</c:v>
                </c:pt>
                <c:pt idx="395">
                  <c:v>163.63636363636024</c:v>
                </c:pt>
                <c:pt idx="396">
                  <c:v>179.99999999999488</c:v>
                </c:pt>
                <c:pt idx="397">
                  <c:v>163.63636363636343</c:v>
                </c:pt>
                <c:pt idx="398">
                  <c:v>150.00000000000321</c:v>
                </c:pt>
                <c:pt idx="399">
                  <c:v>163.63636363636024</c:v>
                </c:pt>
                <c:pt idx="400">
                  <c:v>180.00000000000256</c:v>
                </c:pt>
                <c:pt idx="401">
                  <c:v>163.63636363636658</c:v>
                </c:pt>
                <c:pt idx="402">
                  <c:v>120</c:v>
                </c:pt>
                <c:pt idx="403">
                  <c:v>179.99999999999488</c:v>
                </c:pt>
                <c:pt idx="404">
                  <c:v>179.99999999999872</c:v>
                </c:pt>
                <c:pt idx="405">
                  <c:v>149.99999999999787</c:v>
                </c:pt>
                <c:pt idx="406">
                  <c:v>163.63636363636024</c:v>
                </c:pt>
                <c:pt idx="407">
                  <c:v>180.00000000000256</c:v>
                </c:pt>
                <c:pt idx="408">
                  <c:v>138.46153846153726</c:v>
                </c:pt>
                <c:pt idx="409">
                  <c:v>128.57142857143197</c:v>
                </c:pt>
                <c:pt idx="410">
                  <c:v>149.99999999999787</c:v>
                </c:pt>
                <c:pt idx="411">
                  <c:v>180.00000000000256</c:v>
                </c:pt>
                <c:pt idx="412">
                  <c:v>163.63636363636024</c:v>
                </c:pt>
                <c:pt idx="413">
                  <c:v>200.0000000000019</c:v>
                </c:pt>
                <c:pt idx="414">
                  <c:v>163.63636363636024</c:v>
                </c:pt>
                <c:pt idx="415">
                  <c:v>150.00000000000054</c:v>
                </c:pt>
                <c:pt idx="416">
                  <c:v>163.63636363636658</c:v>
                </c:pt>
                <c:pt idx="417">
                  <c:v>180.00000000000256</c:v>
                </c:pt>
                <c:pt idx="418">
                  <c:v>163.63636363636024</c:v>
                </c:pt>
                <c:pt idx="419">
                  <c:v>163.63636363636658</c:v>
                </c:pt>
                <c:pt idx="420">
                  <c:v>163.63636363636024</c:v>
                </c:pt>
                <c:pt idx="421">
                  <c:v>150.00000000000321</c:v>
                </c:pt>
                <c:pt idx="422">
                  <c:v>163.63636363636343</c:v>
                </c:pt>
                <c:pt idx="423">
                  <c:v>75.00000000000027</c:v>
                </c:pt>
                <c:pt idx="424">
                  <c:v>149.99999999999787</c:v>
                </c:pt>
                <c:pt idx="425">
                  <c:v>163.63636363636024</c:v>
                </c:pt>
                <c:pt idx="426">
                  <c:v>163.63636363636658</c:v>
                </c:pt>
                <c:pt idx="427">
                  <c:v>200.0000000000019</c:v>
                </c:pt>
                <c:pt idx="428">
                  <c:v>120</c:v>
                </c:pt>
                <c:pt idx="429">
                  <c:v>128.57142857142804</c:v>
                </c:pt>
                <c:pt idx="430">
                  <c:v>200.0000000000019</c:v>
                </c:pt>
                <c:pt idx="431">
                  <c:v>224.9999999999888</c:v>
                </c:pt>
                <c:pt idx="432">
                  <c:v>179.99999999999872</c:v>
                </c:pt>
                <c:pt idx="433">
                  <c:v>138.46153846154178</c:v>
                </c:pt>
                <c:pt idx="434">
                  <c:v>163.63636363636658</c:v>
                </c:pt>
                <c:pt idx="435">
                  <c:v>225.0000000000008</c:v>
                </c:pt>
                <c:pt idx="436">
                  <c:v>225.0000000000008</c:v>
                </c:pt>
                <c:pt idx="437">
                  <c:v>149.99999999999787</c:v>
                </c:pt>
                <c:pt idx="438">
                  <c:v>180.00000000000256</c:v>
                </c:pt>
                <c:pt idx="439">
                  <c:v>138.46153846153726</c:v>
                </c:pt>
                <c:pt idx="440">
                  <c:v>257.14285714285609</c:v>
                </c:pt>
                <c:pt idx="441">
                  <c:v>225.0000000000008</c:v>
                </c:pt>
                <c:pt idx="442">
                  <c:v>163.63636363636024</c:v>
                </c:pt>
                <c:pt idx="443">
                  <c:v>225.0000000000008</c:v>
                </c:pt>
                <c:pt idx="444">
                  <c:v>163.63636363636343</c:v>
                </c:pt>
                <c:pt idx="445">
                  <c:v>128.57142857142804</c:v>
                </c:pt>
                <c:pt idx="446">
                  <c:v>27.272727272727238</c:v>
                </c:pt>
                <c:pt idx="447">
                  <c:v>180.00000000000256</c:v>
                </c:pt>
                <c:pt idx="448">
                  <c:v>163.63636363636658</c:v>
                </c:pt>
                <c:pt idx="449">
                  <c:v>163.63636363636658</c:v>
                </c:pt>
                <c:pt idx="450">
                  <c:v>199.99999999999716</c:v>
                </c:pt>
                <c:pt idx="451">
                  <c:v>128.57142857142804</c:v>
                </c:pt>
                <c:pt idx="452">
                  <c:v>99.999999999998579</c:v>
                </c:pt>
                <c:pt idx="453">
                  <c:v>200.0000000000019</c:v>
                </c:pt>
                <c:pt idx="454">
                  <c:v>149.99999999999787</c:v>
                </c:pt>
                <c:pt idx="455">
                  <c:v>33.962264150943412</c:v>
                </c:pt>
                <c:pt idx="456">
                  <c:v>150.00000000000321</c:v>
                </c:pt>
                <c:pt idx="457">
                  <c:v>163.63636363636658</c:v>
                </c:pt>
                <c:pt idx="458">
                  <c:v>46.153846153846253</c:v>
                </c:pt>
                <c:pt idx="459">
                  <c:v>163.63636363636024</c:v>
                </c:pt>
                <c:pt idx="460">
                  <c:v>180.00000000000256</c:v>
                </c:pt>
                <c:pt idx="461">
                  <c:v>163.63636363636658</c:v>
                </c:pt>
                <c:pt idx="462">
                  <c:v>39.130434782608383</c:v>
                </c:pt>
                <c:pt idx="463">
                  <c:v>149.99999999999787</c:v>
                </c:pt>
                <c:pt idx="464">
                  <c:v>150.00000000000321</c:v>
                </c:pt>
                <c:pt idx="465">
                  <c:v>180.00000000000256</c:v>
                </c:pt>
                <c:pt idx="466">
                  <c:v>138.46153846153726</c:v>
                </c:pt>
                <c:pt idx="467">
                  <c:v>179.99999999999488</c:v>
                </c:pt>
                <c:pt idx="468">
                  <c:v>128.57142857142804</c:v>
                </c:pt>
                <c:pt idx="469">
                  <c:v>150.00000000000321</c:v>
                </c:pt>
                <c:pt idx="470">
                  <c:v>47.368421052631618</c:v>
                </c:pt>
                <c:pt idx="471">
                  <c:v>163.63636363636024</c:v>
                </c:pt>
                <c:pt idx="472">
                  <c:v>163.63636363636658</c:v>
                </c:pt>
                <c:pt idx="473">
                  <c:v>112.5000000000004</c:v>
                </c:pt>
                <c:pt idx="474">
                  <c:v>90.000000000001279</c:v>
                </c:pt>
                <c:pt idx="475">
                  <c:v>75.00000000000027</c:v>
                </c:pt>
                <c:pt idx="476">
                  <c:v>45.000000000000163</c:v>
                </c:pt>
                <c:pt idx="477">
                  <c:v>89.999999999999361</c:v>
                </c:pt>
                <c:pt idx="478">
                  <c:v>128.57142857142804</c:v>
                </c:pt>
                <c:pt idx="479">
                  <c:v>89.999999999999361</c:v>
                </c:pt>
                <c:pt idx="480">
                  <c:v>72.000000000000412</c:v>
                </c:pt>
                <c:pt idx="481">
                  <c:v>128.57142857142804</c:v>
                </c:pt>
                <c:pt idx="482">
                  <c:v>85.714285714285367</c:v>
                </c:pt>
                <c:pt idx="483">
                  <c:v>30</c:v>
                </c:pt>
                <c:pt idx="484">
                  <c:v>89.999999999999361</c:v>
                </c:pt>
                <c:pt idx="485">
                  <c:v>-1.8255578093306293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82-4525-8FFD-3944A916D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134600"/>
        <c:axId val="279135256"/>
      </c:scatterChart>
      <c:valAx>
        <c:axId val="2791346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Relative time of dive</a:t>
                </a:r>
                <a:r>
                  <a:rPr lang="de-DE" baseline="0"/>
                  <a:t> phase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135256"/>
        <c:crosses val="autoZero"/>
        <c:crossBetween val="midCat"/>
      </c:valAx>
      <c:valAx>
        <c:axId val="279135256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79134600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15</xdr:row>
      <xdr:rowOff>66674</xdr:rowOff>
    </xdr:from>
    <xdr:to>
      <xdr:col>13</xdr:col>
      <xdr:colOff>152400</xdr:colOff>
      <xdr:row>41</xdr:row>
      <xdr:rowOff>38100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0.5413</cdr:x>
      <cdr:y>0.09221</cdr:y>
    </cdr:from>
    <cdr:to>
      <cdr:x>0.68584</cdr:x>
      <cdr:y>0.94584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495676" y="454098"/>
          <a:ext cx="933450" cy="4203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304799</xdr:colOff>
      <xdr:row>59</xdr:row>
      <xdr:rowOff>38100</xdr:rowOff>
    </xdr:from>
    <xdr:to>
      <xdr:col>19</xdr:col>
      <xdr:colOff>619125</xdr:colOff>
      <xdr:row>79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86</xdr:row>
      <xdr:rowOff>0</xdr:rowOff>
    </xdr:from>
    <xdr:to>
      <xdr:col>19</xdr:col>
      <xdr:colOff>723901</xdr:colOff>
      <xdr:row>110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400049</xdr:colOff>
      <xdr:row>1</xdr:row>
      <xdr:rowOff>95255</xdr:rowOff>
    </xdr:from>
    <xdr:to>
      <xdr:col>25</xdr:col>
      <xdr:colOff>266699</xdr:colOff>
      <xdr:row>21</xdr:row>
      <xdr:rowOff>85724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180975</xdr:rowOff>
    </xdr:from>
    <xdr:to>
      <xdr:col>25</xdr:col>
      <xdr:colOff>0</xdr:colOff>
      <xdr:row>15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123825</xdr:colOff>
      <xdr:row>0</xdr:row>
      <xdr:rowOff>161925</xdr:rowOff>
    </xdr:from>
    <xdr:to>
      <xdr:col>31</xdr:col>
      <xdr:colOff>123825</xdr:colOff>
      <xdr:row>15</xdr:row>
      <xdr:rowOff>47625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219075</xdr:colOff>
      <xdr:row>0</xdr:row>
      <xdr:rowOff>171450</xdr:rowOff>
    </xdr:from>
    <xdr:to>
      <xdr:col>37</xdr:col>
      <xdr:colOff>219075</xdr:colOff>
      <xdr:row>15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15</xdr:row>
      <xdr:rowOff>57150</xdr:rowOff>
    </xdr:from>
    <xdr:to>
      <xdr:col>25</xdr:col>
      <xdr:colOff>9525</xdr:colOff>
      <xdr:row>28</xdr:row>
      <xdr:rowOff>152400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123825</xdr:colOff>
      <xdr:row>15</xdr:row>
      <xdr:rowOff>47625</xdr:rowOff>
    </xdr:from>
    <xdr:to>
      <xdr:col>31</xdr:col>
      <xdr:colOff>123825</xdr:colOff>
      <xdr:row>30</xdr:row>
      <xdr:rowOff>66675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219075</xdr:colOff>
      <xdr:row>15</xdr:row>
      <xdr:rowOff>47625</xdr:rowOff>
    </xdr:from>
    <xdr:to>
      <xdr:col>37</xdr:col>
      <xdr:colOff>219075</xdr:colOff>
      <xdr:row>28</xdr:row>
      <xdr:rowOff>161925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544.575071527775" createdVersion="5" refreshedVersion="5" minRefreshableVersion="3" recordCount="193">
  <cacheSource type="worksheet">
    <worksheetSource ref="A2:H195" sheet="surface breathing"/>
  </cacheSource>
  <cacheFields count="8">
    <cacheField name="after Event" numFmtId="0">
      <sharedItems containsSemiMixedTypes="0" containsString="0" containsNumber="1" containsInteger="1" minValue="145" maxValue="155" count="11">
        <n v="145"/>
        <n v="146"/>
        <n v="147"/>
        <n v="148"/>
        <n v="149"/>
        <n v="150"/>
        <n v="151"/>
        <n v="152"/>
        <n v="153"/>
        <n v="154"/>
        <n v="155"/>
      </sharedItems>
    </cacheField>
    <cacheField name="bottom dive" numFmtId="0">
      <sharedItems containsSemiMixedTypes="0" containsString="0" containsNumber="1" containsInteger="1" minValue="0" maxValue="1" count="2">
        <n v="0"/>
        <n v="1"/>
      </sharedItems>
    </cacheField>
    <cacheField name="above " numFmtId="0">
      <sharedItems containsSemiMixedTypes="0" containsString="0" containsNumber="1" containsInteger="1" minValue="3134" maxValue="47971"/>
    </cacheField>
    <cacheField name="below" numFmtId="0">
      <sharedItems containsSemiMixedTypes="0" containsString="0" containsNumber="1" containsInteger="1" minValue="3151" maxValue="48001"/>
    </cacheField>
    <cacheField name="above 2" numFmtId="0">
      <sharedItems containsSemiMixedTypes="0" containsString="0" containsNumber="1" minValue="0.1" maxValue="2.5333333333333332"/>
    </cacheField>
    <cacheField name="below2" numFmtId="165">
      <sharedItems containsString="0" containsBlank="1" containsNumber="1" minValue="-0.13333333333333333" maxValue="8.1999999999999993"/>
    </cacheField>
    <cacheField name="TOTAL" numFmtId="165">
      <sharedItems containsSemiMixedTypes="0" containsString="0" containsNumber="1" minValue="0.4" maxValue="9"/>
    </cacheField>
    <cacheField name="breathing evt no" numFmtId="0">
      <sharedItems containsSemiMixedTypes="0" containsString="0" containsNumber="1" containsInteger="1" minValue="1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x v="0"/>
    <x v="0"/>
    <n v="3134"/>
    <n v="3151"/>
    <n v="0.56666666666666665"/>
    <n v="0.83333333333333337"/>
    <n v="1.4"/>
    <n v="1"/>
  </r>
  <r>
    <x v="0"/>
    <x v="0"/>
    <n v="3176"/>
    <n v="3189"/>
    <n v="0.43333333333333335"/>
    <n v="1.1000000000000001"/>
    <n v="1.5333333333333334"/>
    <n v="2"/>
  </r>
  <r>
    <x v="0"/>
    <x v="0"/>
    <n v="3222"/>
    <n v="3236"/>
    <n v="0.46666666666666667"/>
    <n v="1.2"/>
    <n v="1.6666666666666665"/>
    <n v="3"/>
  </r>
  <r>
    <x v="0"/>
    <x v="0"/>
    <n v="3272"/>
    <n v="3289"/>
    <n v="0.56666666666666665"/>
    <n v="1.3"/>
    <n v="1.8666666666666667"/>
    <n v="4"/>
  </r>
  <r>
    <x v="0"/>
    <x v="0"/>
    <n v="3328"/>
    <n v="3343"/>
    <n v="0.5"/>
    <n v="0.7"/>
    <n v="1.2"/>
    <n v="5"/>
  </r>
  <r>
    <x v="0"/>
    <x v="0"/>
    <n v="3364"/>
    <n v="3381"/>
    <n v="0.56666666666666665"/>
    <n v="1.1333333333333333"/>
    <n v="1.7"/>
    <n v="6"/>
  </r>
  <r>
    <x v="0"/>
    <x v="0"/>
    <n v="3415"/>
    <n v="3431"/>
    <n v="0.53333333333333333"/>
    <n v="1.1000000000000001"/>
    <n v="1.6333333333333333"/>
    <n v="7"/>
  </r>
  <r>
    <x v="0"/>
    <x v="0"/>
    <n v="3464"/>
    <n v="3484"/>
    <n v="0.66666666666666663"/>
    <n v="1.2"/>
    <n v="1.8666666666666667"/>
    <n v="8"/>
  </r>
  <r>
    <x v="0"/>
    <x v="0"/>
    <n v="3520"/>
    <n v="3538"/>
    <n v="0.6"/>
    <n v="1.2"/>
    <n v="1.7999999999999998"/>
    <n v="9"/>
  </r>
  <r>
    <x v="0"/>
    <x v="0"/>
    <n v="3574"/>
    <n v="3589"/>
    <n v="0.5"/>
    <m/>
    <n v="0.5"/>
    <n v="10"/>
  </r>
  <r>
    <x v="1"/>
    <x v="0"/>
    <n v="5408"/>
    <n v="5426"/>
    <n v="0.6"/>
    <n v="1.4666666666666666"/>
    <n v="2.0666666666666664"/>
    <n v="1"/>
  </r>
  <r>
    <x v="1"/>
    <x v="0"/>
    <n v="5470"/>
    <n v="5488"/>
    <n v="0.6"/>
    <n v="2.7666666666666666"/>
    <n v="3.3666666666666667"/>
    <n v="2"/>
  </r>
  <r>
    <x v="1"/>
    <x v="0"/>
    <n v="5571"/>
    <n v="5588"/>
    <n v="0.56666666666666665"/>
    <n v="2.1"/>
    <n v="2.666666666666667"/>
    <n v="3"/>
  </r>
  <r>
    <x v="1"/>
    <x v="0"/>
    <n v="5651"/>
    <n v="5671"/>
    <n v="0.66666666666666663"/>
    <n v="3.1333333333333333"/>
    <n v="3.8"/>
    <n v="4"/>
  </r>
  <r>
    <x v="1"/>
    <x v="0"/>
    <n v="5765"/>
    <n v="5786"/>
    <n v="0.7"/>
    <n v="2.1666666666666665"/>
    <n v="2.8666666666666663"/>
    <n v="5"/>
  </r>
  <r>
    <x v="1"/>
    <x v="0"/>
    <n v="5851"/>
    <n v="5871"/>
    <n v="0.66666666666666663"/>
    <n v="2.9"/>
    <n v="3.5666666666666664"/>
    <n v="6"/>
  </r>
  <r>
    <x v="1"/>
    <x v="0"/>
    <n v="5958"/>
    <n v="5977"/>
    <n v="0.6333333333333333"/>
    <n v="2.1333333333333333"/>
    <n v="2.7666666666666666"/>
    <n v="7"/>
  </r>
  <r>
    <x v="1"/>
    <x v="0"/>
    <n v="6041"/>
    <n v="6061"/>
    <n v="0.66666666666666663"/>
    <n v="5.5666666666666664"/>
    <n v="6.2333333333333334"/>
    <n v="8"/>
  </r>
  <r>
    <x v="1"/>
    <x v="0"/>
    <n v="6228"/>
    <n v="6251"/>
    <n v="0.76666666666666672"/>
    <n v="8.1999999999999993"/>
    <n v="8.9666666666666668"/>
    <n v="9"/>
  </r>
  <r>
    <x v="1"/>
    <x v="0"/>
    <n v="6497"/>
    <n v="6521"/>
    <n v="0.8"/>
    <n v="6.4"/>
    <n v="7.2"/>
    <n v="10"/>
  </r>
  <r>
    <x v="1"/>
    <x v="0"/>
    <n v="6713"/>
    <n v="6717"/>
    <n v="0.13333333333333333"/>
    <n v="5.5333333333333332"/>
    <n v="5.666666666666667"/>
    <n v="11"/>
  </r>
  <r>
    <x v="1"/>
    <x v="0"/>
    <n v="6883"/>
    <n v="6908"/>
    <n v="0.83333333333333337"/>
    <n v="4.7666666666666666"/>
    <n v="5.6"/>
    <n v="12"/>
  </r>
  <r>
    <x v="1"/>
    <x v="0"/>
    <n v="7051"/>
    <n v="7076"/>
    <n v="0.83333333333333337"/>
    <n v="1"/>
    <n v="1.8333333333333335"/>
    <n v="13"/>
  </r>
  <r>
    <x v="1"/>
    <x v="0"/>
    <n v="7106"/>
    <n v="7125"/>
    <n v="0.6333333333333333"/>
    <n v="1.8333333333333333"/>
    <n v="2.4666666666666668"/>
    <n v="14"/>
  </r>
  <r>
    <x v="1"/>
    <x v="0"/>
    <n v="7180"/>
    <n v="7206"/>
    <n v="0.8666666666666667"/>
    <n v="1.5"/>
    <n v="2.3666666666666667"/>
    <n v="15"/>
  </r>
  <r>
    <x v="1"/>
    <x v="0"/>
    <n v="7251"/>
    <n v="7269"/>
    <n v="0.6"/>
    <m/>
    <n v="0.6"/>
    <n v="16"/>
  </r>
  <r>
    <x v="2"/>
    <x v="0"/>
    <n v="9565"/>
    <n v="9588"/>
    <n v="0.76666666666666672"/>
    <n v="0.96666666666666667"/>
    <n v="1.7333333333333334"/>
    <n v="1"/>
  </r>
  <r>
    <x v="2"/>
    <x v="0"/>
    <n v="9617"/>
    <n v="9635"/>
    <n v="0.6"/>
    <n v="1.8"/>
    <n v="2.4"/>
    <n v="2"/>
  </r>
  <r>
    <x v="2"/>
    <x v="0"/>
    <n v="9689"/>
    <n v="9712"/>
    <n v="0.76666666666666672"/>
    <n v="1.9"/>
    <n v="2.6666666666666665"/>
    <n v="3"/>
  </r>
  <r>
    <x v="2"/>
    <x v="0"/>
    <n v="9769"/>
    <n v="9787"/>
    <n v="0.6"/>
    <n v="1.7666666666666666"/>
    <n v="2.3666666666666667"/>
    <n v="4"/>
  </r>
  <r>
    <x v="2"/>
    <x v="0"/>
    <n v="9840"/>
    <n v="9858"/>
    <n v="0.6"/>
    <n v="2.0333333333333332"/>
    <n v="2.6333333333333333"/>
    <n v="5"/>
  </r>
  <r>
    <x v="2"/>
    <x v="0"/>
    <n v="9919"/>
    <n v="9935"/>
    <n v="0.53333333333333333"/>
    <n v="1.1666666666666667"/>
    <n v="1.7000000000000002"/>
    <n v="6"/>
  </r>
  <r>
    <x v="2"/>
    <x v="0"/>
    <n v="9970"/>
    <n v="9997"/>
    <n v="0.9"/>
    <n v="2.5333333333333332"/>
    <n v="3.4333333333333331"/>
    <n v="7"/>
  </r>
  <r>
    <x v="2"/>
    <x v="0"/>
    <n v="10073"/>
    <n v="10095"/>
    <n v="0.73333333333333328"/>
    <n v="0.6333333333333333"/>
    <n v="1.3666666666666667"/>
    <n v="8"/>
  </r>
  <r>
    <x v="2"/>
    <x v="0"/>
    <n v="10114"/>
    <n v="10136"/>
    <n v="0.73333333333333328"/>
    <m/>
    <n v="0.73333333333333328"/>
    <n v="9"/>
  </r>
  <r>
    <x v="3"/>
    <x v="0"/>
    <n v="12041"/>
    <n v="12063"/>
    <n v="0.73333333333333328"/>
    <n v="1.1000000000000001"/>
    <n v="1.8333333333333335"/>
    <n v="1"/>
  </r>
  <r>
    <x v="3"/>
    <x v="0"/>
    <n v="12096"/>
    <n v="12119"/>
    <n v="0.76666666666666672"/>
    <n v="0.66666666666666663"/>
    <n v="1.4333333333333333"/>
    <n v="2"/>
  </r>
  <r>
    <x v="3"/>
    <x v="0"/>
    <n v="12139"/>
    <n v="12158"/>
    <n v="0.6333333333333333"/>
    <n v="1.1000000000000001"/>
    <n v="1.7333333333333334"/>
    <n v="3"/>
  </r>
  <r>
    <x v="3"/>
    <x v="0"/>
    <n v="12191"/>
    <n v="12212"/>
    <n v="0.7"/>
    <n v="1.1000000000000001"/>
    <n v="1.8"/>
    <n v="4"/>
  </r>
  <r>
    <x v="3"/>
    <x v="0"/>
    <n v="12245"/>
    <n v="12266"/>
    <n v="0.7"/>
    <n v="2.5666666666666669"/>
    <n v="3.2666666666666666"/>
    <n v="5"/>
  </r>
  <r>
    <x v="3"/>
    <x v="0"/>
    <n v="12343"/>
    <n v="12365"/>
    <n v="0.73333333333333328"/>
    <n v="1.7666666666666666"/>
    <n v="2.5"/>
    <n v="6"/>
  </r>
  <r>
    <x v="3"/>
    <x v="0"/>
    <n v="12418"/>
    <n v="12445"/>
    <n v="0.9"/>
    <n v="2.3333333333333335"/>
    <n v="3.2333333333333334"/>
    <n v="7"/>
  </r>
  <r>
    <x v="3"/>
    <x v="0"/>
    <n v="12515"/>
    <n v="12538"/>
    <n v="0.76666666666666672"/>
    <n v="1.3666666666666667"/>
    <n v="2.1333333333333333"/>
    <n v="8"/>
  </r>
  <r>
    <x v="3"/>
    <x v="0"/>
    <n v="12579"/>
    <n v="12598"/>
    <n v="0.6333333333333333"/>
    <n v="1.7333333333333334"/>
    <n v="2.3666666666666667"/>
    <n v="9"/>
  </r>
  <r>
    <x v="3"/>
    <x v="0"/>
    <n v="12650"/>
    <n v="12676"/>
    <n v="0.8666666666666667"/>
    <n v="1"/>
    <n v="1.8666666666666667"/>
    <n v="10"/>
  </r>
  <r>
    <x v="3"/>
    <x v="0"/>
    <n v="12706"/>
    <n v="12734"/>
    <n v="0.93333333333333335"/>
    <n v="2.3666666666666667"/>
    <n v="3.3"/>
    <n v="11"/>
  </r>
  <r>
    <x v="3"/>
    <x v="0"/>
    <n v="12805"/>
    <n v="12832"/>
    <n v="0.9"/>
    <n v="0.93333333333333335"/>
    <n v="1.8333333333333335"/>
    <n v="12"/>
  </r>
  <r>
    <x v="3"/>
    <x v="0"/>
    <n v="12860"/>
    <n v="12894"/>
    <n v="1.1333333333333333"/>
    <n v="2.4333333333333331"/>
    <n v="3.5666666666666664"/>
    <n v="13"/>
  </r>
  <r>
    <x v="3"/>
    <x v="0"/>
    <n v="12967"/>
    <n v="12991"/>
    <n v="0.8"/>
    <n v="1.9666666666666666"/>
    <n v="2.7666666666666666"/>
    <n v="14"/>
  </r>
  <r>
    <x v="3"/>
    <x v="0"/>
    <n v="13050"/>
    <n v="13077"/>
    <n v="0.9"/>
    <n v="1.0333333333333334"/>
    <n v="1.9333333333333336"/>
    <n v="15"/>
  </r>
  <r>
    <x v="3"/>
    <x v="0"/>
    <n v="13108"/>
    <n v="13137"/>
    <n v="0.96666666666666667"/>
    <m/>
    <n v="0.96666666666666667"/>
    <n v="16"/>
  </r>
  <r>
    <x v="4"/>
    <x v="1"/>
    <n v="16670"/>
    <n v="16690"/>
    <n v="0.66666666666666663"/>
    <n v="0.56666666666666665"/>
    <n v="1.2333333333333334"/>
    <n v="1"/>
  </r>
  <r>
    <x v="4"/>
    <x v="1"/>
    <n v="16707"/>
    <n v="16727"/>
    <n v="0.66666666666666663"/>
    <n v="1.9666666666666666"/>
    <n v="2.6333333333333333"/>
    <n v="2"/>
  </r>
  <r>
    <x v="4"/>
    <x v="1"/>
    <n v="16786"/>
    <n v="16800"/>
    <n v="0.46666666666666667"/>
    <n v="1.2666666666666666"/>
    <n v="1.7333333333333334"/>
    <n v="3"/>
  </r>
  <r>
    <x v="4"/>
    <x v="1"/>
    <n v="16838"/>
    <n v="16854"/>
    <n v="0.53333333333333333"/>
    <n v="2.7333333333333334"/>
    <n v="3.2666666666666666"/>
    <n v="4"/>
  </r>
  <r>
    <x v="4"/>
    <x v="1"/>
    <n v="16936"/>
    <n v="16950"/>
    <n v="0.46666666666666667"/>
    <n v="2.2000000000000002"/>
    <n v="2.666666666666667"/>
    <n v="5"/>
  </r>
  <r>
    <x v="4"/>
    <x v="1"/>
    <n v="17016"/>
    <n v="17032"/>
    <n v="0.53333333333333333"/>
    <n v="1.8333333333333333"/>
    <n v="2.3666666666666667"/>
    <n v="6"/>
  </r>
  <r>
    <x v="4"/>
    <x v="1"/>
    <n v="17087"/>
    <n v="17107"/>
    <n v="0.66666666666666663"/>
    <n v="1.1666666666666667"/>
    <n v="1.8333333333333335"/>
    <n v="7"/>
  </r>
  <r>
    <x v="4"/>
    <x v="1"/>
    <n v="17142"/>
    <n v="17164"/>
    <n v="0.73333333333333328"/>
    <n v="1.7666666666666666"/>
    <n v="2.5"/>
    <n v="8"/>
  </r>
  <r>
    <x v="4"/>
    <x v="1"/>
    <n v="17217"/>
    <n v="17239"/>
    <n v="0.73333333333333328"/>
    <n v="2.7333333333333334"/>
    <n v="3.4666666666666668"/>
    <n v="9"/>
  </r>
  <r>
    <x v="4"/>
    <x v="1"/>
    <n v="17321"/>
    <n v="17341"/>
    <n v="0.66666666666666663"/>
    <n v="3.8"/>
    <n v="4.4666666666666668"/>
    <n v="10"/>
  </r>
  <r>
    <x v="4"/>
    <x v="1"/>
    <n v="17455"/>
    <n v="17477"/>
    <n v="0.73333333333333328"/>
    <n v="3.1"/>
    <n v="3.8333333333333335"/>
    <n v="11"/>
  </r>
  <r>
    <x v="4"/>
    <x v="1"/>
    <n v="17570"/>
    <n v="17589"/>
    <n v="0.6333333333333333"/>
    <n v="2.2333333333333334"/>
    <n v="2.8666666666666667"/>
    <n v="12"/>
  </r>
  <r>
    <x v="4"/>
    <x v="1"/>
    <n v="17656"/>
    <n v="17674"/>
    <n v="0.6"/>
    <n v="2.3333333333333335"/>
    <n v="2.9333333333333336"/>
    <n v="13"/>
  </r>
  <r>
    <x v="4"/>
    <x v="1"/>
    <n v="17744"/>
    <n v="17769"/>
    <n v="0.83333333333333337"/>
    <n v="2.0666666666666669"/>
    <n v="2.9000000000000004"/>
    <n v="14"/>
  </r>
  <r>
    <x v="4"/>
    <x v="1"/>
    <n v="17831"/>
    <n v="17844"/>
    <n v="0.43333333333333335"/>
    <n v="5.7333333333333334"/>
    <n v="6.166666666666667"/>
    <n v="15"/>
  </r>
  <r>
    <x v="4"/>
    <x v="1"/>
    <n v="18016"/>
    <n v="18047"/>
    <n v="1.0333333333333334"/>
    <n v="7.9666666666666668"/>
    <n v="9"/>
    <n v="16"/>
  </r>
  <r>
    <x v="4"/>
    <x v="1"/>
    <n v="18286"/>
    <n v="18309"/>
    <n v="0.76666666666666672"/>
    <n v="2.4333333333333331"/>
    <n v="3.1999999999999997"/>
    <n v="17"/>
  </r>
  <r>
    <x v="4"/>
    <x v="1"/>
    <n v="18382"/>
    <n v="18405"/>
    <n v="0.76666666666666672"/>
    <n v="3.3"/>
    <n v="4.0666666666666664"/>
    <n v="18"/>
  </r>
  <r>
    <x v="4"/>
    <x v="1"/>
    <n v="18504"/>
    <n v="18526"/>
    <n v="0.73333333333333328"/>
    <m/>
    <n v="0.73333333333333328"/>
    <n v="19"/>
  </r>
  <r>
    <x v="5"/>
    <x v="0"/>
    <n v="20941"/>
    <n v="20961"/>
    <n v="0.66666666666666663"/>
    <n v="0.66666666666666663"/>
    <n v="1.3333333333333333"/>
    <n v="1"/>
  </r>
  <r>
    <x v="5"/>
    <x v="0"/>
    <n v="20981"/>
    <n v="21001"/>
    <n v="0.66666666666666663"/>
    <n v="0.8666666666666667"/>
    <n v="1.5333333333333332"/>
    <n v="2"/>
  </r>
  <r>
    <x v="5"/>
    <x v="0"/>
    <n v="21027"/>
    <n v="21046"/>
    <n v="0.6333333333333333"/>
    <n v="0.7"/>
    <n v="1.3333333333333333"/>
    <n v="3"/>
  </r>
  <r>
    <x v="5"/>
    <x v="0"/>
    <n v="21067"/>
    <n v="21090"/>
    <n v="0.76666666666666672"/>
    <n v="0.83333333333333337"/>
    <n v="1.6"/>
    <n v="4"/>
  </r>
  <r>
    <x v="5"/>
    <x v="0"/>
    <n v="21115"/>
    <n v="21140"/>
    <n v="0.83333333333333337"/>
    <n v="1.2666666666666666"/>
    <n v="2.1"/>
    <n v="5"/>
  </r>
  <r>
    <x v="5"/>
    <x v="0"/>
    <n v="21178"/>
    <n v="21199"/>
    <n v="0.7"/>
    <n v="0.93333333333333335"/>
    <n v="1.6333333333333333"/>
    <n v="6"/>
  </r>
  <r>
    <x v="5"/>
    <x v="0"/>
    <n v="21227"/>
    <n v="21256"/>
    <n v="0.96666666666666667"/>
    <n v="2.6333333333333333"/>
    <n v="3.6"/>
    <n v="7"/>
  </r>
  <r>
    <x v="5"/>
    <x v="0"/>
    <n v="21335"/>
    <n v="21358"/>
    <n v="0.76666666666666672"/>
    <n v="1.0333333333333334"/>
    <n v="1.8000000000000003"/>
    <n v="8"/>
  </r>
  <r>
    <x v="5"/>
    <x v="0"/>
    <n v="21389"/>
    <n v="21409"/>
    <n v="0.66666666666666663"/>
    <n v="1.3"/>
    <n v="1.9666666666666668"/>
    <n v="9"/>
  </r>
  <r>
    <x v="5"/>
    <x v="0"/>
    <n v="21448"/>
    <n v="21456"/>
    <n v="0.26666666666666666"/>
    <n v="0.6333333333333333"/>
    <n v="0.89999999999999991"/>
    <n v="10"/>
  </r>
  <r>
    <x v="5"/>
    <x v="0"/>
    <n v="21475"/>
    <n v="21482"/>
    <n v="0.23333333333333334"/>
    <n v="0.16666666666666666"/>
    <n v="0.4"/>
    <n v="11"/>
  </r>
  <r>
    <x v="5"/>
    <x v="0"/>
    <n v="21487"/>
    <n v="21518"/>
    <n v="1.0333333333333334"/>
    <n v="1.8666666666666667"/>
    <n v="2.9000000000000004"/>
    <n v="12"/>
  </r>
  <r>
    <x v="5"/>
    <x v="0"/>
    <n v="21574"/>
    <n v="21602"/>
    <n v="0.93333333333333335"/>
    <n v="1.1333333333333333"/>
    <n v="2.0666666666666664"/>
    <n v="13"/>
  </r>
  <r>
    <x v="5"/>
    <x v="0"/>
    <n v="21636"/>
    <n v="21650"/>
    <n v="0.46666666666666667"/>
    <n v="0.8666666666666667"/>
    <n v="1.3333333333333335"/>
    <n v="14"/>
  </r>
  <r>
    <x v="5"/>
    <x v="0"/>
    <n v="21676"/>
    <n v="21711"/>
    <n v="1.1666666666666667"/>
    <n v="1.2"/>
    <n v="2.3666666666666667"/>
    <n v="15"/>
  </r>
  <r>
    <x v="5"/>
    <x v="0"/>
    <n v="21747"/>
    <n v="21762"/>
    <n v="0.5"/>
    <n v="1.2"/>
    <n v="1.7"/>
    <n v="16"/>
  </r>
  <r>
    <x v="5"/>
    <x v="0"/>
    <n v="21798"/>
    <n v="21825"/>
    <n v="0.9"/>
    <n v="1.2333333333333334"/>
    <n v="2.1333333333333333"/>
    <n v="17"/>
  </r>
  <r>
    <x v="5"/>
    <x v="0"/>
    <n v="21862"/>
    <n v="21889"/>
    <n v="0.9"/>
    <n v="0.96666666666666667"/>
    <n v="1.8666666666666667"/>
    <n v="18"/>
  </r>
  <r>
    <x v="5"/>
    <x v="0"/>
    <n v="21918"/>
    <n v="21954"/>
    <n v="1.2"/>
    <n v="1.4"/>
    <n v="2.5999999999999996"/>
    <n v="19"/>
  </r>
  <r>
    <x v="5"/>
    <x v="0"/>
    <n v="21996"/>
    <n v="22025"/>
    <n v="0.96666666666666667"/>
    <n v="0.93333333333333335"/>
    <n v="1.9"/>
    <n v="20"/>
  </r>
  <r>
    <x v="5"/>
    <x v="0"/>
    <n v="22053"/>
    <n v="22082"/>
    <n v="0.96666666666666667"/>
    <n v="0.46666666666666667"/>
    <n v="1.4333333333333333"/>
    <n v="21"/>
  </r>
  <r>
    <x v="5"/>
    <x v="0"/>
    <n v="22096"/>
    <n v="22123"/>
    <n v="0.9"/>
    <m/>
    <n v="0.9"/>
    <n v="22"/>
  </r>
  <r>
    <x v="6"/>
    <x v="1"/>
    <n v="26002"/>
    <n v="26021"/>
    <n v="0.6333333333333333"/>
    <n v="1.3666666666666667"/>
    <n v="2"/>
    <n v="1"/>
  </r>
  <r>
    <x v="6"/>
    <x v="1"/>
    <n v="26062"/>
    <n v="26084"/>
    <n v="0.73333333333333328"/>
    <n v="1"/>
    <n v="1.7333333333333334"/>
    <n v="2"/>
  </r>
  <r>
    <x v="6"/>
    <x v="1"/>
    <n v="26114"/>
    <n v="26136"/>
    <n v="0.73333333333333328"/>
    <n v="0.7"/>
    <n v="1.4333333333333331"/>
    <n v="3"/>
  </r>
  <r>
    <x v="6"/>
    <x v="1"/>
    <n v="26157"/>
    <n v="26181"/>
    <n v="0.8"/>
    <n v="0.73333333333333328"/>
    <n v="1.5333333333333332"/>
    <n v="4"/>
  </r>
  <r>
    <x v="6"/>
    <x v="1"/>
    <n v="26203"/>
    <n v="26222"/>
    <n v="0.6333333333333333"/>
    <n v="0.96666666666666667"/>
    <n v="1.6"/>
    <n v="5"/>
  </r>
  <r>
    <x v="6"/>
    <x v="1"/>
    <n v="26251"/>
    <n v="26271"/>
    <n v="0.66666666666666663"/>
    <n v="1.8333333333333333"/>
    <n v="2.5"/>
    <n v="6"/>
  </r>
  <r>
    <x v="6"/>
    <x v="1"/>
    <n v="26326"/>
    <n v="26345"/>
    <n v="0.6333333333333333"/>
    <n v="1.4666666666666666"/>
    <n v="2.0999999999999996"/>
    <n v="7"/>
  </r>
  <r>
    <x v="6"/>
    <x v="1"/>
    <n v="26389"/>
    <n v="26409"/>
    <n v="0.66666666666666663"/>
    <n v="1.3"/>
    <n v="1.9666666666666668"/>
    <n v="8"/>
  </r>
  <r>
    <x v="6"/>
    <x v="1"/>
    <n v="26448"/>
    <n v="26474"/>
    <n v="0.8666666666666667"/>
    <n v="2.2333333333333334"/>
    <n v="3.1"/>
    <n v="9"/>
  </r>
  <r>
    <x v="6"/>
    <x v="1"/>
    <n v="26541"/>
    <n v="26568"/>
    <n v="0.9"/>
    <n v="1.6666666666666667"/>
    <n v="2.5666666666666669"/>
    <n v="10"/>
  </r>
  <r>
    <x v="6"/>
    <x v="1"/>
    <n v="26618"/>
    <n v="26648"/>
    <n v="1"/>
    <n v="1.8"/>
    <n v="2.8"/>
    <n v="11"/>
  </r>
  <r>
    <x v="6"/>
    <x v="1"/>
    <n v="26702"/>
    <n v="26747"/>
    <n v="1.5"/>
    <n v="3.8"/>
    <n v="5.3"/>
    <n v="12"/>
  </r>
  <r>
    <x v="6"/>
    <x v="1"/>
    <n v="26861"/>
    <n v="26878"/>
    <n v="0.56666666666666665"/>
    <n v="0.76666666666666672"/>
    <n v="1.3333333333333335"/>
    <n v="13"/>
  </r>
  <r>
    <x v="6"/>
    <x v="1"/>
    <n v="26901"/>
    <n v="26934"/>
    <n v="1.1000000000000001"/>
    <n v="0.7"/>
    <n v="1.8"/>
    <n v="14"/>
  </r>
  <r>
    <x v="6"/>
    <x v="1"/>
    <n v="26955"/>
    <n v="26996"/>
    <n v="1.3666666666666667"/>
    <n v="0.53333333333333333"/>
    <n v="1.9"/>
    <n v="15"/>
  </r>
  <r>
    <x v="6"/>
    <x v="1"/>
    <n v="27012"/>
    <n v="27051"/>
    <n v="1.3"/>
    <n v="1.3333333333333333"/>
    <n v="2.6333333333333333"/>
    <n v="16"/>
  </r>
  <r>
    <x v="6"/>
    <x v="1"/>
    <n v="27091"/>
    <n v="27117"/>
    <n v="0.8666666666666667"/>
    <n v="1.2333333333333334"/>
    <n v="2.1"/>
    <n v="17"/>
  </r>
  <r>
    <x v="6"/>
    <x v="1"/>
    <n v="27154"/>
    <n v="27183"/>
    <n v="0.96666666666666667"/>
    <n v="0.43333333333333335"/>
    <n v="1.4"/>
    <n v="18"/>
  </r>
  <r>
    <x v="6"/>
    <x v="1"/>
    <n v="27196"/>
    <n v="27221"/>
    <n v="0.83333333333333337"/>
    <m/>
    <n v="0.83333333333333337"/>
    <n v="19"/>
  </r>
  <r>
    <x v="7"/>
    <x v="1"/>
    <n v="31469"/>
    <n v="31488"/>
    <n v="0.6333333333333333"/>
    <n v="0.56666666666666665"/>
    <n v="1.2"/>
    <n v="1"/>
  </r>
  <r>
    <x v="7"/>
    <x v="1"/>
    <n v="31505"/>
    <n v="31529"/>
    <n v="0.8"/>
    <n v="0.6333333333333333"/>
    <n v="1.4333333333333333"/>
    <n v="2"/>
  </r>
  <r>
    <x v="7"/>
    <x v="1"/>
    <n v="31548"/>
    <n v="31567"/>
    <n v="0.6333333333333333"/>
    <n v="1.1000000000000001"/>
    <n v="1.7333333333333334"/>
    <n v="3"/>
  </r>
  <r>
    <x v="7"/>
    <x v="1"/>
    <n v="31600"/>
    <n v="31621"/>
    <n v="0.7"/>
    <n v="1.2333333333333334"/>
    <n v="1.9333333333333333"/>
    <n v="4"/>
  </r>
  <r>
    <x v="7"/>
    <x v="1"/>
    <n v="31658"/>
    <n v="31682"/>
    <n v="0.8"/>
    <n v="0.93333333333333335"/>
    <n v="1.7333333333333334"/>
    <n v="5"/>
  </r>
  <r>
    <x v="7"/>
    <x v="1"/>
    <n v="31710"/>
    <n v="31721"/>
    <n v="0.36666666666666664"/>
    <n v="0.6"/>
    <n v="0.96666666666666656"/>
    <n v="6"/>
  </r>
  <r>
    <x v="7"/>
    <x v="1"/>
    <n v="31739"/>
    <n v="31759"/>
    <n v="0.66666666666666663"/>
    <n v="0.9"/>
    <n v="1.5666666666666667"/>
    <n v="7"/>
  </r>
  <r>
    <x v="7"/>
    <x v="1"/>
    <n v="31786"/>
    <n v="31810"/>
    <n v="0.8"/>
    <n v="0.8"/>
    <n v="1.6"/>
    <n v="8"/>
  </r>
  <r>
    <x v="7"/>
    <x v="1"/>
    <n v="31834"/>
    <n v="31857"/>
    <n v="0.76666666666666672"/>
    <n v="1.3666666666666667"/>
    <n v="2.1333333333333333"/>
    <n v="9"/>
  </r>
  <r>
    <x v="7"/>
    <x v="1"/>
    <n v="31898"/>
    <n v="31925"/>
    <n v="0.9"/>
    <n v="1.2"/>
    <n v="2.1"/>
    <n v="10"/>
  </r>
  <r>
    <x v="7"/>
    <x v="1"/>
    <n v="31961"/>
    <n v="31980"/>
    <n v="0.6333333333333333"/>
    <n v="0.66666666666666663"/>
    <n v="1.2999999999999998"/>
    <n v="11"/>
  </r>
  <r>
    <x v="7"/>
    <x v="1"/>
    <n v="32000"/>
    <n v="32024"/>
    <n v="0.8"/>
    <n v="1.0333333333333334"/>
    <n v="1.8333333333333335"/>
    <n v="12"/>
  </r>
  <r>
    <x v="7"/>
    <x v="1"/>
    <n v="32055"/>
    <n v="32080"/>
    <n v="0.83333333333333337"/>
    <n v="1.1666666666666667"/>
    <n v="2"/>
    <n v="13"/>
  </r>
  <r>
    <x v="7"/>
    <x v="1"/>
    <n v="32115"/>
    <n v="32140"/>
    <n v="0.83333333333333337"/>
    <n v="1.0666666666666667"/>
    <n v="1.9"/>
    <n v="14"/>
  </r>
  <r>
    <x v="7"/>
    <x v="1"/>
    <n v="32172"/>
    <n v="32199"/>
    <n v="0.9"/>
    <n v="1.1666666666666667"/>
    <n v="2.0666666666666669"/>
    <n v="15"/>
  </r>
  <r>
    <x v="7"/>
    <x v="1"/>
    <n v="32234"/>
    <n v="32255"/>
    <n v="0.7"/>
    <n v="1.4"/>
    <n v="2.0999999999999996"/>
    <n v="16"/>
  </r>
  <r>
    <x v="7"/>
    <x v="1"/>
    <n v="32297"/>
    <n v="32323"/>
    <n v="0.8666666666666667"/>
    <n v="1.4"/>
    <n v="2.2666666666666666"/>
    <n v="17"/>
  </r>
  <r>
    <x v="7"/>
    <x v="1"/>
    <n v="32365"/>
    <n v="32390"/>
    <n v="0.83333333333333337"/>
    <n v="1.1333333333333333"/>
    <n v="1.9666666666666668"/>
    <n v="18"/>
  </r>
  <r>
    <x v="7"/>
    <x v="1"/>
    <n v="32424"/>
    <n v="32454"/>
    <n v="1"/>
    <n v="1.0666666666666667"/>
    <n v="2.0666666666666664"/>
    <n v="19"/>
  </r>
  <r>
    <x v="7"/>
    <x v="1"/>
    <n v="32486"/>
    <n v="32516"/>
    <n v="1"/>
    <n v="1.0333333333333334"/>
    <n v="2.0333333333333332"/>
    <n v="20"/>
  </r>
  <r>
    <x v="7"/>
    <x v="1"/>
    <n v="32547"/>
    <n v="32576"/>
    <n v="0.96666666666666667"/>
    <n v="0.83333333333333337"/>
    <n v="1.8"/>
    <n v="21"/>
  </r>
  <r>
    <x v="7"/>
    <x v="1"/>
    <n v="32601"/>
    <n v="32632"/>
    <n v="1.0333333333333334"/>
    <n v="0.8"/>
    <n v="1.8333333333333335"/>
    <n v="22"/>
  </r>
  <r>
    <x v="7"/>
    <x v="1"/>
    <n v="32656"/>
    <n v="32685"/>
    <n v="0.96666666666666667"/>
    <m/>
    <n v="0.96666666666666667"/>
    <n v="23"/>
  </r>
  <r>
    <x v="8"/>
    <x v="1"/>
    <n v="36657"/>
    <n v="36680"/>
    <n v="0.76666666666666672"/>
    <n v="0.56666666666666665"/>
    <n v="1.3333333333333335"/>
    <n v="1"/>
  </r>
  <r>
    <x v="8"/>
    <x v="1"/>
    <n v="36697"/>
    <n v="36700"/>
    <n v="0.1"/>
    <n v="0.6"/>
    <n v="0.7"/>
    <n v="2"/>
  </r>
  <r>
    <x v="8"/>
    <x v="1"/>
    <n v="36718"/>
    <n v="36736"/>
    <n v="0.6"/>
    <n v="0.7"/>
    <n v="1.2999999999999998"/>
    <n v="3"/>
  </r>
  <r>
    <x v="8"/>
    <x v="1"/>
    <n v="36757"/>
    <n v="36776"/>
    <n v="0.6333333333333333"/>
    <n v="1.5333333333333334"/>
    <n v="2.166666666666667"/>
    <n v="4"/>
  </r>
  <r>
    <x v="8"/>
    <x v="1"/>
    <n v="36822"/>
    <n v="36843"/>
    <n v="0.7"/>
    <n v="1.4666666666666666"/>
    <n v="2.1666666666666665"/>
    <n v="5"/>
  </r>
  <r>
    <x v="8"/>
    <x v="1"/>
    <n v="36887"/>
    <n v="36907"/>
    <n v="0.66666666666666663"/>
    <n v="0.76666666666666672"/>
    <n v="1.4333333333333333"/>
    <n v="6"/>
  </r>
  <r>
    <x v="8"/>
    <x v="1"/>
    <n v="36930"/>
    <n v="36953"/>
    <n v="0.76666666666666672"/>
    <n v="1.0333333333333334"/>
    <n v="1.8000000000000003"/>
    <n v="7"/>
  </r>
  <r>
    <x v="8"/>
    <x v="1"/>
    <n v="36984"/>
    <n v="37002"/>
    <n v="0.6"/>
    <n v="1.3"/>
    <n v="1.9"/>
    <n v="8"/>
  </r>
  <r>
    <x v="8"/>
    <x v="1"/>
    <n v="37041"/>
    <n v="37066"/>
    <n v="0.83333333333333337"/>
    <n v="1.1333333333333333"/>
    <n v="1.9666666666666668"/>
    <n v="9"/>
  </r>
  <r>
    <x v="8"/>
    <x v="1"/>
    <n v="37100"/>
    <n v="37125"/>
    <n v="0.83333333333333337"/>
    <n v="1.4"/>
    <n v="2.2333333333333334"/>
    <n v="10"/>
  </r>
  <r>
    <x v="8"/>
    <x v="1"/>
    <n v="37167"/>
    <n v="37194"/>
    <n v="0.9"/>
    <n v="1.3"/>
    <n v="2.2000000000000002"/>
    <n v="11"/>
  </r>
  <r>
    <x v="8"/>
    <x v="1"/>
    <n v="37233"/>
    <n v="37256"/>
    <n v="0.76666666666666672"/>
    <n v="0.93333333333333335"/>
    <n v="1.7000000000000002"/>
    <n v="12"/>
  </r>
  <r>
    <x v="8"/>
    <x v="1"/>
    <n v="37284"/>
    <n v="37314"/>
    <n v="1"/>
    <n v="1.4333333333333333"/>
    <n v="2.4333333333333336"/>
    <n v="13"/>
  </r>
  <r>
    <x v="8"/>
    <x v="1"/>
    <n v="37357"/>
    <n v="37383"/>
    <n v="0.8666666666666667"/>
    <n v="1"/>
    <n v="1.8666666666666667"/>
    <n v="14"/>
  </r>
  <r>
    <x v="8"/>
    <x v="1"/>
    <n v="37413"/>
    <n v="37443"/>
    <n v="1"/>
    <n v="1.4666666666666666"/>
    <n v="2.4666666666666668"/>
    <n v="15"/>
  </r>
  <r>
    <x v="8"/>
    <x v="1"/>
    <n v="37487"/>
    <n v="37516"/>
    <n v="0.96666666666666667"/>
    <n v="0.5"/>
    <n v="1.4666666666666668"/>
    <n v="16"/>
  </r>
  <r>
    <x v="8"/>
    <x v="1"/>
    <n v="37531"/>
    <n v="37560"/>
    <n v="0.96666666666666667"/>
    <n v="1.2"/>
    <n v="2.1666666666666665"/>
    <n v="17"/>
  </r>
  <r>
    <x v="8"/>
    <x v="1"/>
    <n v="37596"/>
    <n v="37631"/>
    <n v="1.1666666666666667"/>
    <m/>
    <n v="1.1666666666666667"/>
    <n v="18"/>
  </r>
  <r>
    <x v="9"/>
    <x v="1"/>
    <n v="41793"/>
    <n v="41814"/>
    <n v="0.7"/>
    <n v="0.66666666666666663"/>
    <n v="1.3666666666666667"/>
    <n v="1"/>
  </r>
  <r>
    <x v="9"/>
    <x v="1"/>
    <n v="41834"/>
    <n v="41850"/>
    <n v="0.53333333333333333"/>
    <n v="0.66666666666666663"/>
    <n v="1.2"/>
    <n v="2"/>
  </r>
  <r>
    <x v="9"/>
    <x v="1"/>
    <n v="41870"/>
    <n v="41886"/>
    <n v="0.53333333333333333"/>
    <n v="0.6"/>
    <n v="1.1333333333333333"/>
    <n v="3"/>
  </r>
  <r>
    <x v="9"/>
    <x v="1"/>
    <n v="41904"/>
    <n v="41922"/>
    <n v="0.6"/>
    <n v="1.6"/>
    <n v="2.2000000000000002"/>
    <n v="4"/>
  </r>
  <r>
    <x v="9"/>
    <x v="1"/>
    <n v="41970"/>
    <n v="41989"/>
    <n v="0.6333333333333333"/>
    <n v="0.73333333333333328"/>
    <n v="1.3666666666666667"/>
    <n v="5"/>
  </r>
  <r>
    <x v="9"/>
    <x v="1"/>
    <n v="42011"/>
    <n v="42045"/>
    <n v="1.1333333333333333"/>
    <n v="1.7"/>
    <n v="2.833333333333333"/>
    <n v="6"/>
  </r>
  <r>
    <x v="9"/>
    <x v="1"/>
    <n v="42096"/>
    <n v="42118"/>
    <n v="0.73333333333333328"/>
    <n v="1.6"/>
    <n v="2.3333333333333335"/>
    <n v="7"/>
  </r>
  <r>
    <x v="9"/>
    <x v="1"/>
    <n v="42166"/>
    <n v="42190"/>
    <n v="0.8"/>
    <n v="0.93333333333333335"/>
    <n v="1.7333333333333334"/>
    <n v="8"/>
  </r>
  <r>
    <x v="9"/>
    <x v="1"/>
    <n v="42218"/>
    <n v="42247"/>
    <n v="0.96666666666666667"/>
    <n v="1.3666666666666667"/>
    <n v="2.3333333333333335"/>
    <n v="9"/>
  </r>
  <r>
    <x v="9"/>
    <x v="1"/>
    <n v="42288"/>
    <n v="42315"/>
    <n v="0.9"/>
    <n v="1.3"/>
    <n v="2.2000000000000002"/>
    <n v="10"/>
  </r>
  <r>
    <x v="9"/>
    <x v="1"/>
    <n v="42354"/>
    <n v="42386"/>
    <n v="1.0666666666666667"/>
    <n v="1.3333333333333333"/>
    <n v="2.4"/>
    <n v="11"/>
  </r>
  <r>
    <x v="9"/>
    <x v="1"/>
    <n v="42426"/>
    <n v="42437"/>
    <n v="0.36666666666666664"/>
    <n v="1.3333333333333333"/>
    <n v="1.7"/>
    <n v="12"/>
  </r>
  <r>
    <x v="9"/>
    <x v="1"/>
    <n v="42477"/>
    <n v="42501"/>
    <n v="0.8"/>
    <n v="0.6333333333333333"/>
    <n v="1.4333333333333333"/>
    <n v="13"/>
  </r>
  <r>
    <x v="9"/>
    <x v="1"/>
    <n v="42520"/>
    <n v="42547"/>
    <n v="0.9"/>
    <n v="1.0666666666666667"/>
    <n v="1.9666666666666668"/>
    <n v="14"/>
  </r>
  <r>
    <x v="9"/>
    <x v="1"/>
    <n v="42579"/>
    <n v="42608"/>
    <n v="0.96666666666666667"/>
    <n v="1"/>
    <n v="1.9666666666666668"/>
    <n v="15"/>
  </r>
  <r>
    <x v="9"/>
    <x v="1"/>
    <n v="42638"/>
    <n v="42673"/>
    <n v="1.1666666666666667"/>
    <n v="1.0333333333333334"/>
    <n v="2.2000000000000002"/>
    <n v="16"/>
  </r>
  <r>
    <x v="9"/>
    <x v="1"/>
    <n v="42704"/>
    <n v="42711"/>
    <n v="0.23333333333333334"/>
    <n v="0.9"/>
    <n v="1.1333333333333333"/>
    <n v="17"/>
  </r>
  <r>
    <x v="9"/>
    <x v="1"/>
    <n v="42738"/>
    <n v="42763"/>
    <n v="0.83333333333333337"/>
    <n v="0.8666666666666667"/>
    <n v="1.7000000000000002"/>
    <n v="18"/>
  </r>
  <r>
    <x v="9"/>
    <x v="1"/>
    <n v="42789"/>
    <n v="42817"/>
    <n v="0.93333333333333335"/>
    <n v="0.9"/>
    <n v="1.8333333333333335"/>
    <n v="19"/>
  </r>
  <r>
    <x v="9"/>
    <x v="1"/>
    <n v="42844"/>
    <n v="42896"/>
    <n v="1.7333333333333334"/>
    <m/>
    <n v="1.7333333333333334"/>
    <n v="20"/>
  </r>
  <r>
    <x v="10"/>
    <x v="1"/>
    <n v="46741"/>
    <n v="46759"/>
    <n v="0.6"/>
    <n v="0.66666666666666663"/>
    <n v="1.2666666666666666"/>
    <n v="1"/>
  </r>
  <r>
    <x v="10"/>
    <x v="1"/>
    <n v="46779"/>
    <n v="46799"/>
    <n v="0.66666666666666663"/>
    <n v="0.6"/>
    <n v="1.2666666666666666"/>
    <n v="2"/>
  </r>
  <r>
    <x v="10"/>
    <x v="1"/>
    <n v="46817"/>
    <n v="46837"/>
    <n v="0.66666666666666663"/>
    <n v="-0.13333333333333333"/>
    <n v="0.53333333333333333"/>
    <n v="3"/>
  </r>
  <r>
    <x v="10"/>
    <x v="1"/>
    <n v="46833"/>
    <n v="46909"/>
    <n v="2.5333333333333332"/>
    <n v="0.76666666666666672"/>
    <n v="3.3"/>
    <n v="4"/>
  </r>
  <r>
    <x v="10"/>
    <x v="1"/>
    <n v="46932"/>
    <n v="46953"/>
    <n v="0.7"/>
    <n v="0.9"/>
    <n v="1.6"/>
    <n v="5"/>
  </r>
  <r>
    <x v="10"/>
    <x v="1"/>
    <n v="46980"/>
    <n v="47001"/>
    <n v="0.7"/>
    <n v="1.0666666666666667"/>
    <n v="1.7666666666666666"/>
    <n v="6"/>
  </r>
  <r>
    <x v="10"/>
    <x v="1"/>
    <n v="47033"/>
    <n v="47058"/>
    <n v="0.83333333333333337"/>
    <n v="1.3"/>
    <n v="2.1333333333333333"/>
    <n v="7"/>
  </r>
  <r>
    <x v="10"/>
    <x v="1"/>
    <n v="47097"/>
    <n v="47119"/>
    <n v="0.73333333333333328"/>
    <n v="0.76666666666666672"/>
    <n v="1.5"/>
    <n v="8"/>
  </r>
  <r>
    <x v="10"/>
    <x v="1"/>
    <n v="47142"/>
    <n v="47167"/>
    <n v="0.83333333333333337"/>
    <n v="2.7"/>
    <n v="3.5333333333333337"/>
    <n v="9"/>
  </r>
  <r>
    <x v="10"/>
    <x v="1"/>
    <n v="47248"/>
    <n v="47273"/>
    <n v="0.83333333333333337"/>
    <n v="1.1666666666666667"/>
    <n v="2"/>
    <n v="10"/>
  </r>
  <r>
    <x v="10"/>
    <x v="1"/>
    <n v="47308"/>
    <n v="47336"/>
    <n v="0.93333333333333335"/>
    <n v="0.96666666666666667"/>
    <n v="1.9"/>
    <n v="11"/>
  </r>
  <r>
    <x v="10"/>
    <x v="1"/>
    <n v="47365"/>
    <n v="47394"/>
    <n v="0.96666666666666667"/>
    <n v="0.8666666666666667"/>
    <n v="1.8333333333333335"/>
    <n v="12"/>
  </r>
  <r>
    <x v="10"/>
    <x v="1"/>
    <n v="47420"/>
    <n v="47445"/>
    <n v="0.83333333333333337"/>
    <n v="1.2333333333333334"/>
    <n v="2.0666666666666669"/>
    <n v="13"/>
  </r>
  <r>
    <x v="10"/>
    <x v="1"/>
    <n v="47482"/>
    <n v="47504"/>
    <n v="0.73333333333333328"/>
    <n v="0.9"/>
    <n v="1.6333333333333333"/>
    <n v="14"/>
  </r>
  <r>
    <x v="10"/>
    <x v="1"/>
    <n v="47531"/>
    <n v="47554"/>
    <n v="0.76666666666666672"/>
    <n v="1.4666666666666666"/>
    <n v="2.2333333333333334"/>
    <n v="15"/>
  </r>
  <r>
    <x v="10"/>
    <x v="1"/>
    <n v="47598"/>
    <n v="47644"/>
    <n v="1.5333333333333334"/>
    <n v="3.1333333333333333"/>
    <n v="4.666666666666667"/>
    <n v="16"/>
  </r>
  <r>
    <x v="10"/>
    <x v="1"/>
    <n v="47738"/>
    <n v="47764"/>
    <n v="0.8666666666666667"/>
    <n v="0.73333333333333328"/>
    <n v="1.6"/>
    <n v="17"/>
  </r>
  <r>
    <x v="10"/>
    <x v="1"/>
    <n v="47786"/>
    <n v="47818"/>
    <n v="1.0666666666666667"/>
    <n v="1.0333333333333334"/>
    <n v="2.1"/>
    <n v="18"/>
  </r>
  <r>
    <x v="10"/>
    <x v="1"/>
    <n v="47849"/>
    <n v="47881"/>
    <n v="1.0666666666666667"/>
    <n v="1.4666666666666666"/>
    <n v="2.5333333333333332"/>
    <n v="19"/>
  </r>
  <r>
    <x v="10"/>
    <x v="1"/>
    <n v="47925"/>
    <n v="47955"/>
    <n v="1"/>
    <n v="0.53333333333333333"/>
    <n v="1.5333333333333332"/>
    <n v="20"/>
  </r>
  <r>
    <x v="10"/>
    <x v="1"/>
    <n v="47971"/>
    <n v="48001"/>
    <n v="1"/>
    <m/>
    <n v="1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R3:U15" firstHeaderRow="0" firstDataRow="1" firstDataCol="1" rowPageCount="1" colPageCount="1"/>
  <pivotFields count="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dataField="1" numFmtId="165"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meanBreathingTime" fld="4" subtotal="average" baseField="0" baseItem="0"/>
    <dataField name="TotalBreathingTime" fld="4" baseField="0" baseItem="0"/>
    <dataField name="TotalSurfaceTime" fld="6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21113_DiveAnalysis_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21113_DiveAnalysis_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6"/>
  <sheetViews>
    <sheetView zoomScale="85" zoomScaleNormal="85" workbookViewId="0">
      <pane ySplit="1" topLeftCell="A153" activePane="bottomLeft" state="frozen"/>
      <selection pane="bottomLeft" activeCell="R299" sqref="R299"/>
    </sheetView>
  </sheetViews>
  <sheetFormatPr baseColWidth="10" defaultRowHeight="15" x14ac:dyDescent="0.25"/>
  <cols>
    <col min="1" max="1" width="6.42578125" bestFit="1" customWidth="1"/>
    <col min="2" max="2" width="11.7109375" hidden="1" customWidth="1"/>
    <col min="3" max="3" width="8.5703125" bestFit="1" customWidth="1"/>
    <col min="4" max="4" width="10.140625" bestFit="1" customWidth="1"/>
    <col min="5" max="5" width="12" bestFit="1" customWidth="1"/>
    <col min="6" max="6" width="8.140625" hidden="1" customWidth="1"/>
    <col min="7" max="7" width="7.42578125" hidden="1" customWidth="1"/>
    <col min="8" max="8" width="8" hidden="1" customWidth="1"/>
    <col min="9" max="9" width="7" hidden="1" customWidth="1"/>
    <col min="10" max="10" width="7.5703125" hidden="1" customWidth="1"/>
    <col min="11" max="11" width="11" hidden="1" customWidth="1"/>
    <col min="12" max="12" width="11.7109375" hidden="1" customWidth="1"/>
    <col min="13" max="13" width="9" bestFit="1" customWidth="1"/>
    <col min="14" max="14" width="9.5703125" customWidth="1"/>
    <col min="15" max="15" width="9.42578125" bestFit="1" customWidth="1"/>
    <col min="16" max="16" width="9.42578125" customWidth="1"/>
    <col min="17" max="17" width="12.5703125" bestFit="1" customWidth="1"/>
    <col min="18" max="18" width="12.85546875" bestFit="1" customWidth="1"/>
    <col min="19" max="19" width="8.28515625" bestFit="1" customWidth="1"/>
    <col min="20" max="20" width="9.28515625" bestFit="1" customWidth="1"/>
    <col min="21" max="21" width="8.140625" bestFit="1" customWidth="1"/>
    <col min="22" max="22" width="10.5703125" hidden="1" customWidth="1"/>
    <col min="23" max="23" width="13.5703125" hidden="1" customWidth="1"/>
    <col min="24" max="24" width="16.140625" customWidth="1"/>
    <col min="25" max="25" width="12" bestFit="1" customWidth="1"/>
    <col min="26" max="26" width="10.85546875" bestFit="1" customWidth="1"/>
    <col min="27" max="27" width="7.140625" bestFit="1" customWidth="1"/>
    <col min="28" max="28" width="9" bestFit="1" customWidth="1"/>
    <col min="29" max="29" width="10.28515625" customWidth="1"/>
    <col min="30" max="30" width="10.85546875" customWidth="1"/>
    <col min="31" max="31" width="15.5703125" customWidth="1"/>
    <col min="32" max="32" width="13.85546875" bestFit="1" customWidth="1"/>
    <col min="33" max="34" width="13.85546875" customWidth="1"/>
    <col min="35" max="37" width="11.28515625" customWidth="1"/>
    <col min="38" max="38" width="6.42578125" style="3" customWidth="1"/>
    <col min="39" max="39" width="6.85546875" customWidth="1"/>
    <col min="40" max="40" width="8.7109375" customWidth="1"/>
    <col min="41" max="41" width="10.140625" customWidth="1"/>
    <col min="42" max="42" width="13.85546875" customWidth="1"/>
    <col min="43" max="43" width="16.140625" customWidth="1"/>
    <col min="44" max="44" width="4.42578125" customWidth="1"/>
    <col min="45" max="45" width="9.42578125" customWidth="1"/>
    <col min="46" max="47" width="9.140625" customWidth="1"/>
    <col min="48" max="48" width="5" style="3" customWidth="1"/>
    <col min="49" max="49" width="11.28515625" style="3" customWidth="1"/>
  </cols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84</v>
      </c>
      <c r="AF1" t="s">
        <v>29</v>
      </c>
      <c r="AG1" t="s">
        <v>87</v>
      </c>
      <c r="AH1" t="s">
        <v>86</v>
      </c>
      <c r="AI1" t="s">
        <v>30</v>
      </c>
      <c r="AJ1" t="s">
        <v>32</v>
      </c>
      <c r="AK1" t="s">
        <v>33</v>
      </c>
      <c r="AL1" s="3" t="s">
        <v>37</v>
      </c>
      <c r="AM1" t="s">
        <v>45</v>
      </c>
      <c r="AN1" t="s">
        <v>35</v>
      </c>
      <c r="AO1" t="s">
        <v>36</v>
      </c>
      <c r="AP1" t="s">
        <v>47</v>
      </c>
      <c r="AQ1" t="s">
        <v>38</v>
      </c>
      <c r="AR1" t="s">
        <v>46</v>
      </c>
      <c r="AS1" t="s">
        <v>31</v>
      </c>
      <c r="AU1" t="s">
        <v>41</v>
      </c>
      <c r="AV1" s="3" t="s">
        <v>34</v>
      </c>
      <c r="AW1" s="3" t="s">
        <v>42</v>
      </c>
      <c r="AX1" t="s">
        <v>49</v>
      </c>
      <c r="AY1" t="s">
        <v>51</v>
      </c>
      <c r="AZ1" t="s">
        <v>68</v>
      </c>
    </row>
    <row r="2" spans="1:52" x14ac:dyDescent="0.25">
      <c r="A2">
        <v>21113</v>
      </c>
      <c r="B2">
        <v>1</v>
      </c>
      <c r="C2">
        <v>1</v>
      </c>
      <c r="D2" s="1">
        <v>42356</v>
      </c>
      <c r="M2" s="2">
        <v>0.22983796296296297</v>
      </c>
      <c r="N2" s="2">
        <v>0.2300810185185185</v>
      </c>
      <c r="O2">
        <v>20</v>
      </c>
      <c r="P2" s="3">
        <f t="shared" ref="P2" si="0">(N2-M2)*24*60*60+2</f>
        <v>22.999999999998487</v>
      </c>
      <c r="R2">
        <v>1.2253000000000001</v>
      </c>
      <c r="S2">
        <v>7</v>
      </c>
      <c r="T2">
        <v>0.17505000000000001</v>
      </c>
      <c r="U2">
        <v>1.2253000000000001</v>
      </c>
      <c r="V2">
        <v>0</v>
      </c>
      <c r="Y2">
        <v>0</v>
      </c>
      <c r="Z2">
        <v>1.2253000000000001</v>
      </c>
      <c r="AA2">
        <v>15</v>
      </c>
      <c r="AB2">
        <v>8.1688999999999998E-2</v>
      </c>
      <c r="AC2">
        <v>0</v>
      </c>
      <c r="AE2">
        <v>0</v>
      </c>
      <c r="AG2">
        <f>IF(AE2=1,Y2,0)</f>
        <v>0</v>
      </c>
      <c r="AH2">
        <f t="shared" ref="AH2:AH33" si="1">HOUR(M2)</f>
        <v>5</v>
      </c>
      <c r="AI2">
        <v>0</v>
      </c>
      <c r="AL2"/>
      <c r="AV2"/>
      <c r="AW2"/>
    </row>
    <row r="3" spans="1:52" x14ac:dyDescent="0.25">
      <c r="A3">
        <v>21113</v>
      </c>
      <c r="B3">
        <v>1</v>
      </c>
      <c r="C3">
        <v>2</v>
      </c>
      <c r="D3" s="1">
        <v>42356</v>
      </c>
      <c r="E3">
        <v>0</v>
      </c>
      <c r="F3">
        <v>0</v>
      </c>
      <c r="M3" s="2">
        <v>0.2300810185185185</v>
      </c>
      <c r="N3" s="2">
        <v>0.23042824074074075</v>
      </c>
      <c r="O3">
        <v>29</v>
      </c>
      <c r="P3" s="3">
        <f t="shared" ref="P3:P66" si="2">(N3-M3)*24*60*60+1</f>
        <v>31.000000000002292</v>
      </c>
      <c r="R3">
        <v>0.89920999999999995</v>
      </c>
      <c r="S3">
        <v>21</v>
      </c>
      <c r="T3">
        <v>4.2819000000000003E-2</v>
      </c>
      <c r="U3">
        <v>0.89920999999999995</v>
      </c>
      <c r="V3">
        <v>0</v>
      </c>
      <c r="Y3">
        <v>0</v>
      </c>
      <c r="Z3">
        <v>0.89920999999999995</v>
      </c>
      <c r="AA3">
        <v>10</v>
      </c>
      <c r="AB3">
        <v>8.9921000000000001E-2</v>
      </c>
      <c r="AC3">
        <v>0</v>
      </c>
      <c r="AD3">
        <v>1</v>
      </c>
      <c r="AE3">
        <v>0</v>
      </c>
      <c r="AG3">
        <f t="shared" ref="AG3:AG66" si="3">IF(AE3=1,Y3,0)</f>
        <v>0</v>
      </c>
      <c r="AH3">
        <f t="shared" si="1"/>
        <v>5</v>
      </c>
      <c r="AI3">
        <v>0</v>
      </c>
      <c r="AL3"/>
      <c r="AV3"/>
      <c r="AW3"/>
    </row>
    <row r="4" spans="1:52" x14ac:dyDescent="0.25">
      <c r="A4">
        <v>21113</v>
      </c>
      <c r="B4">
        <v>1</v>
      </c>
      <c r="C4">
        <v>3</v>
      </c>
      <c r="D4" s="1">
        <v>42356</v>
      </c>
      <c r="E4">
        <v>0</v>
      </c>
      <c r="F4">
        <v>0</v>
      </c>
      <c r="M4" s="2">
        <v>0.23042824074074075</v>
      </c>
      <c r="N4" s="2">
        <v>0.23077546296296295</v>
      </c>
      <c r="O4">
        <v>29</v>
      </c>
      <c r="P4" s="3">
        <f t="shared" si="2"/>
        <v>30.999999999997495</v>
      </c>
      <c r="R4">
        <v>0.8004</v>
      </c>
      <c r="S4">
        <v>14</v>
      </c>
      <c r="T4">
        <v>5.7171E-2</v>
      </c>
      <c r="U4">
        <v>0.8004</v>
      </c>
      <c r="V4">
        <v>0</v>
      </c>
      <c r="Y4">
        <v>0</v>
      </c>
      <c r="Z4">
        <v>0.8004</v>
      </c>
      <c r="AA4">
        <v>17</v>
      </c>
      <c r="AB4">
        <v>4.7081999999999999E-2</v>
      </c>
      <c r="AC4">
        <v>0</v>
      </c>
      <c r="AD4">
        <v>1</v>
      </c>
      <c r="AE4">
        <v>0</v>
      </c>
      <c r="AG4">
        <f t="shared" si="3"/>
        <v>0</v>
      </c>
      <c r="AH4">
        <f t="shared" si="1"/>
        <v>5</v>
      </c>
      <c r="AI4">
        <v>0</v>
      </c>
      <c r="AL4"/>
      <c r="AV4"/>
      <c r="AW4"/>
    </row>
    <row r="5" spans="1:52" x14ac:dyDescent="0.25">
      <c r="A5">
        <v>21113</v>
      </c>
      <c r="B5">
        <v>1</v>
      </c>
      <c r="C5">
        <v>4</v>
      </c>
      <c r="D5" s="1">
        <v>42356</v>
      </c>
      <c r="E5">
        <v>0</v>
      </c>
      <c r="F5">
        <v>0</v>
      </c>
      <c r="M5" s="2">
        <v>0.23077546296296295</v>
      </c>
      <c r="N5" s="2">
        <v>0.23104166666666667</v>
      </c>
      <c r="O5">
        <v>22</v>
      </c>
      <c r="P5" s="3">
        <f t="shared" si="2"/>
        <v>24.000000000001997</v>
      </c>
      <c r="R5">
        <v>0.57313000000000003</v>
      </c>
      <c r="S5">
        <v>6</v>
      </c>
      <c r="T5">
        <v>9.5520999999999995E-2</v>
      </c>
      <c r="U5">
        <v>0.57313000000000003</v>
      </c>
      <c r="V5">
        <v>0</v>
      </c>
      <c r="Y5">
        <v>0</v>
      </c>
      <c r="Z5">
        <v>0.57313000000000003</v>
      </c>
      <c r="AA5">
        <v>18</v>
      </c>
      <c r="AB5">
        <v>3.184E-2</v>
      </c>
      <c r="AC5">
        <v>0</v>
      </c>
      <c r="AD5">
        <v>1</v>
      </c>
      <c r="AE5">
        <v>0</v>
      </c>
      <c r="AG5">
        <f t="shared" si="3"/>
        <v>0</v>
      </c>
      <c r="AH5">
        <f t="shared" si="1"/>
        <v>5</v>
      </c>
      <c r="AI5">
        <v>0</v>
      </c>
      <c r="AL5"/>
      <c r="AV5"/>
      <c r="AW5"/>
    </row>
    <row r="6" spans="1:52" x14ac:dyDescent="0.25">
      <c r="A6">
        <v>21113</v>
      </c>
      <c r="B6">
        <v>1</v>
      </c>
      <c r="C6">
        <v>5</v>
      </c>
      <c r="D6" s="1">
        <v>42356</v>
      </c>
      <c r="E6">
        <v>5</v>
      </c>
      <c r="F6">
        <v>0</v>
      </c>
      <c r="M6" s="2">
        <v>0.23109953703703703</v>
      </c>
      <c r="N6" s="2">
        <v>0.23128472222222221</v>
      </c>
      <c r="O6">
        <v>15</v>
      </c>
      <c r="P6" s="3">
        <f t="shared" si="2"/>
        <v>16.999999999999304</v>
      </c>
      <c r="R6">
        <v>1.3635999999999999</v>
      </c>
      <c r="S6">
        <v>6</v>
      </c>
      <c r="T6">
        <v>0.22727</v>
      </c>
      <c r="U6">
        <v>1.3635999999999999</v>
      </c>
      <c r="V6">
        <v>0</v>
      </c>
      <c r="Y6">
        <v>0</v>
      </c>
      <c r="Z6">
        <v>1.3635999999999999</v>
      </c>
      <c r="AA6">
        <v>11</v>
      </c>
      <c r="AB6">
        <v>0.12397</v>
      </c>
      <c r="AC6">
        <v>0</v>
      </c>
      <c r="AD6">
        <v>1.3332999999999999</v>
      </c>
      <c r="AE6">
        <v>0</v>
      </c>
      <c r="AG6">
        <f t="shared" si="3"/>
        <v>0</v>
      </c>
      <c r="AH6">
        <f t="shared" si="1"/>
        <v>5</v>
      </c>
      <c r="AI6">
        <v>0</v>
      </c>
      <c r="AL6"/>
      <c r="AV6"/>
      <c r="AW6"/>
    </row>
    <row r="7" spans="1:52" x14ac:dyDescent="0.25">
      <c r="A7">
        <v>21113</v>
      </c>
      <c r="B7">
        <v>1</v>
      </c>
      <c r="C7">
        <v>6</v>
      </c>
      <c r="D7" s="1">
        <v>42356</v>
      </c>
      <c r="E7">
        <v>0</v>
      </c>
      <c r="F7">
        <v>0</v>
      </c>
      <c r="M7" s="2">
        <v>0.23128472222222221</v>
      </c>
      <c r="N7" s="2">
        <v>0.23149305555555555</v>
      </c>
      <c r="O7">
        <v>17</v>
      </c>
      <c r="P7" s="3">
        <f t="shared" si="2"/>
        <v>19.000000000000416</v>
      </c>
      <c r="R7">
        <v>2.2233000000000001</v>
      </c>
      <c r="S7">
        <v>8</v>
      </c>
      <c r="T7">
        <v>0.27792</v>
      </c>
      <c r="U7">
        <v>2.2233000000000001</v>
      </c>
      <c r="V7">
        <v>0</v>
      </c>
      <c r="Y7">
        <v>0</v>
      </c>
      <c r="Z7">
        <v>2.2233000000000001</v>
      </c>
      <c r="AA7">
        <v>11</v>
      </c>
      <c r="AB7">
        <v>0.20211999999999999</v>
      </c>
      <c r="AC7">
        <v>0</v>
      </c>
      <c r="AD7">
        <v>1</v>
      </c>
      <c r="AE7">
        <v>0</v>
      </c>
      <c r="AG7">
        <f t="shared" si="3"/>
        <v>0</v>
      </c>
      <c r="AH7">
        <f t="shared" si="1"/>
        <v>5</v>
      </c>
      <c r="AI7">
        <v>0</v>
      </c>
      <c r="AL7"/>
      <c r="AV7"/>
      <c r="AW7"/>
    </row>
    <row r="8" spans="1:52" x14ac:dyDescent="0.25">
      <c r="A8">
        <v>21113</v>
      </c>
      <c r="B8">
        <v>1</v>
      </c>
      <c r="C8">
        <v>7</v>
      </c>
      <c r="D8" s="1">
        <v>42356</v>
      </c>
      <c r="E8">
        <v>6</v>
      </c>
      <c r="F8">
        <v>0</v>
      </c>
      <c r="M8" s="2">
        <v>0.2315625</v>
      </c>
      <c r="N8" s="2">
        <v>0.23193287037037036</v>
      </c>
      <c r="O8">
        <v>31</v>
      </c>
      <c r="P8" s="3">
        <f t="shared" si="2"/>
        <v>32.999999999998607</v>
      </c>
      <c r="R8">
        <v>3.4091</v>
      </c>
      <c r="S8">
        <v>13</v>
      </c>
      <c r="T8">
        <v>0.26223999999999997</v>
      </c>
      <c r="U8">
        <v>3.4091</v>
      </c>
      <c r="V8">
        <v>0</v>
      </c>
      <c r="Y8">
        <v>0</v>
      </c>
      <c r="Z8">
        <v>3.4091</v>
      </c>
      <c r="AA8">
        <v>20</v>
      </c>
      <c r="AB8">
        <v>0.17046</v>
      </c>
      <c r="AC8">
        <v>0</v>
      </c>
      <c r="AD8">
        <v>1.1935</v>
      </c>
      <c r="AE8">
        <v>0</v>
      </c>
      <c r="AG8">
        <f t="shared" si="3"/>
        <v>0</v>
      </c>
      <c r="AH8">
        <f t="shared" si="1"/>
        <v>5</v>
      </c>
      <c r="AI8">
        <v>0</v>
      </c>
      <c r="AL8"/>
      <c r="AV8"/>
      <c r="AW8"/>
    </row>
    <row r="9" spans="1:52" x14ac:dyDescent="0.25">
      <c r="A9">
        <v>21113</v>
      </c>
      <c r="B9">
        <v>1</v>
      </c>
      <c r="C9">
        <v>8</v>
      </c>
      <c r="D9" s="1">
        <v>42356</v>
      </c>
      <c r="E9">
        <v>12</v>
      </c>
      <c r="F9">
        <v>0</v>
      </c>
      <c r="M9" s="2">
        <v>0.23207175925925927</v>
      </c>
      <c r="N9" s="2">
        <v>0.2326273148148148</v>
      </c>
      <c r="O9">
        <v>47</v>
      </c>
      <c r="P9" s="3">
        <f t="shared" si="2"/>
        <v>48.999999999997911</v>
      </c>
      <c r="R9">
        <v>6.8773999999999997</v>
      </c>
      <c r="S9">
        <v>13</v>
      </c>
      <c r="T9">
        <v>0.45455000000000001</v>
      </c>
      <c r="U9">
        <v>5.9090999999999996</v>
      </c>
      <c r="V9">
        <v>6</v>
      </c>
      <c r="W9">
        <v>0.15479999999999999</v>
      </c>
      <c r="X9">
        <v>2.6877</v>
      </c>
      <c r="Y9">
        <v>20</v>
      </c>
      <c r="Z9">
        <v>6.8379000000000003</v>
      </c>
      <c r="AA9">
        <v>16</v>
      </c>
      <c r="AB9">
        <v>0.42737000000000003</v>
      </c>
      <c r="AC9">
        <v>1</v>
      </c>
      <c r="AD9">
        <v>1.2553000000000001</v>
      </c>
      <c r="AE9">
        <v>0</v>
      </c>
      <c r="AG9">
        <f t="shared" si="3"/>
        <v>0</v>
      </c>
      <c r="AH9">
        <f t="shared" si="1"/>
        <v>5</v>
      </c>
      <c r="AI9">
        <v>0</v>
      </c>
      <c r="AL9"/>
      <c r="AV9"/>
      <c r="AW9"/>
    </row>
    <row r="10" spans="1:52" x14ac:dyDescent="0.25">
      <c r="A10">
        <v>21113</v>
      </c>
      <c r="B10">
        <v>1</v>
      </c>
      <c r="C10">
        <v>9</v>
      </c>
      <c r="D10" s="1">
        <v>42356</v>
      </c>
      <c r="E10">
        <v>14</v>
      </c>
      <c r="F10">
        <v>0</v>
      </c>
      <c r="M10" s="2">
        <v>0.23278935185185187</v>
      </c>
      <c r="N10" s="2">
        <v>0.23351851851851854</v>
      </c>
      <c r="O10">
        <v>62</v>
      </c>
      <c r="P10" s="3">
        <f t="shared" si="2"/>
        <v>64.000000000000256</v>
      </c>
      <c r="R10">
        <v>8.4288000000000007</v>
      </c>
      <c r="S10">
        <v>11</v>
      </c>
      <c r="T10">
        <v>0.65576999999999996</v>
      </c>
      <c r="U10">
        <v>7.2134</v>
      </c>
      <c r="V10">
        <v>15</v>
      </c>
      <c r="W10">
        <v>8.1027000000000002E-2</v>
      </c>
      <c r="X10">
        <v>1.6600999999999999</v>
      </c>
      <c r="Y10">
        <v>40</v>
      </c>
      <c r="Z10">
        <v>8.4288000000000007</v>
      </c>
      <c r="AA10">
        <v>13</v>
      </c>
      <c r="AB10">
        <v>0.64837</v>
      </c>
      <c r="AC10">
        <v>1</v>
      </c>
      <c r="AD10">
        <v>1.2258</v>
      </c>
      <c r="AE10">
        <v>0</v>
      </c>
      <c r="AG10">
        <f t="shared" si="3"/>
        <v>0</v>
      </c>
      <c r="AH10">
        <f t="shared" si="1"/>
        <v>5</v>
      </c>
      <c r="AI10">
        <v>0</v>
      </c>
      <c r="AL10"/>
      <c r="AV10"/>
      <c r="AW10"/>
    </row>
    <row r="11" spans="1:52" x14ac:dyDescent="0.25">
      <c r="A11">
        <v>21113</v>
      </c>
      <c r="B11">
        <v>1</v>
      </c>
      <c r="C11">
        <v>10</v>
      </c>
      <c r="D11" s="1">
        <v>42356</v>
      </c>
      <c r="E11">
        <v>9</v>
      </c>
      <c r="F11">
        <v>0</v>
      </c>
      <c r="M11" s="2">
        <v>0.23362268518518517</v>
      </c>
      <c r="N11" s="2">
        <v>0.23424768518518521</v>
      </c>
      <c r="O11">
        <v>53</v>
      </c>
      <c r="P11" s="3">
        <f t="shared" si="2"/>
        <v>55.000000000003645</v>
      </c>
      <c r="R11">
        <v>9.5652000000000008</v>
      </c>
      <c r="S11">
        <v>12</v>
      </c>
      <c r="T11">
        <v>0.71723000000000003</v>
      </c>
      <c r="U11">
        <v>8.6067</v>
      </c>
      <c r="V11">
        <v>11</v>
      </c>
      <c r="W11">
        <v>8.7136000000000005E-2</v>
      </c>
      <c r="X11">
        <v>1.2846</v>
      </c>
      <c r="Y11">
        <v>29</v>
      </c>
      <c r="Z11">
        <v>9.5652000000000008</v>
      </c>
      <c r="AA11">
        <v>14</v>
      </c>
      <c r="AB11">
        <v>0.68323</v>
      </c>
      <c r="AC11">
        <v>1</v>
      </c>
      <c r="AD11">
        <v>1.1698</v>
      </c>
      <c r="AE11">
        <v>0</v>
      </c>
      <c r="AG11">
        <f t="shared" si="3"/>
        <v>0</v>
      </c>
      <c r="AH11">
        <f t="shared" si="1"/>
        <v>5</v>
      </c>
      <c r="AI11">
        <v>0</v>
      </c>
      <c r="AL11"/>
      <c r="AV11"/>
      <c r="AW11"/>
    </row>
    <row r="12" spans="1:52" x14ac:dyDescent="0.25">
      <c r="A12">
        <v>21113</v>
      </c>
      <c r="B12">
        <v>1</v>
      </c>
      <c r="C12">
        <v>11</v>
      </c>
      <c r="D12" s="1">
        <v>42356</v>
      </c>
      <c r="E12">
        <v>19</v>
      </c>
      <c r="F12">
        <v>0</v>
      </c>
      <c r="M12" s="2">
        <v>0.23446759259259262</v>
      </c>
      <c r="N12" s="2">
        <v>0.23533564814814814</v>
      </c>
      <c r="O12">
        <v>74</v>
      </c>
      <c r="P12" s="3">
        <f t="shared" si="2"/>
        <v>75.999999999997328</v>
      </c>
      <c r="R12">
        <v>12.094799999999999</v>
      </c>
      <c r="S12">
        <v>14</v>
      </c>
      <c r="T12">
        <v>0.67335</v>
      </c>
      <c r="U12">
        <v>9.4268000000000001</v>
      </c>
      <c r="V12">
        <v>10</v>
      </c>
      <c r="W12">
        <v>0.25691999999999998</v>
      </c>
      <c r="X12">
        <v>5.2965</v>
      </c>
      <c r="Y12">
        <v>51</v>
      </c>
      <c r="Z12">
        <v>11.996</v>
      </c>
      <c r="AA12">
        <v>11</v>
      </c>
      <c r="AB12">
        <v>1.0905</v>
      </c>
      <c r="AC12">
        <v>1</v>
      </c>
      <c r="AD12">
        <v>1.2567999999999999</v>
      </c>
      <c r="AE12">
        <v>1</v>
      </c>
      <c r="AF12">
        <f>IF(AE12=1,R12,"")</f>
        <v>12.094799999999999</v>
      </c>
      <c r="AG12">
        <f t="shared" si="3"/>
        <v>51</v>
      </c>
      <c r="AH12">
        <f t="shared" si="1"/>
        <v>5</v>
      </c>
      <c r="AI12">
        <v>0</v>
      </c>
      <c r="AL12"/>
      <c r="AV12"/>
      <c r="AW12"/>
    </row>
    <row r="13" spans="1:52" x14ac:dyDescent="0.25">
      <c r="A13">
        <v>21113</v>
      </c>
      <c r="B13">
        <v>1</v>
      </c>
      <c r="C13">
        <v>12</v>
      </c>
      <c r="D13" s="1">
        <v>42356</v>
      </c>
      <c r="E13">
        <v>16</v>
      </c>
      <c r="F13">
        <v>0</v>
      </c>
      <c r="M13" s="2">
        <v>0.23552083333333332</v>
      </c>
      <c r="N13" s="2">
        <v>0.23628472222222222</v>
      </c>
      <c r="O13">
        <v>65</v>
      </c>
      <c r="P13" s="3">
        <f t="shared" si="2"/>
        <v>67.000000000000725</v>
      </c>
      <c r="R13">
        <v>13.3992</v>
      </c>
      <c r="S13">
        <v>27</v>
      </c>
      <c r="T13">
        <v>0.48163</v>
      </c>
      <c r="U13">
        <v>13.0039</v>
      </c>
      <c r="V13">
        <v>6</v>
      </c>
      <c r="W13">
        <v>-1.9767E-2</v>
      </c>
      <c r="X13">
        <v>4.1798000000000002</v>
      </c>
      <c r="Y13">
        <v>21</v>
      </c>
      <c r="Z13">
        <v>12.885300000000001</v>
      </c>
      <c r="AA13">
        <v>19</v>
      </c>
      <c r="AB13">
        <v>0.67818000000000001</v>
      </c>
      <c r="AC13">
        <v>1</v>
      </c>
      <c r="AD13">
        <v>1.2462</v>
      </c>
      <c r="AE13">
        <v>1</v>
      </c>
      <c r="AF13">
        <f t="shared" ref="AF13:AF76" si="4">IF(AE13=1,R13,"")</f>
        <v>13.3992</v>
      </c>
      <c r="AG13">
        <f t="shared" si="3"/>
        <v>21</v>
      </c>
      <c r="AH13">
        <f t="shared" si="1"/>
        <v>5</v>
      </c>
      <c r="AI13">
        <v>0</v>
      </c>
      <c r="AL13"/>
      <c r="AV13"/>
      <c r="AW13"/>
    </row>
    <row r="14" spans="1:52" x14ac:dyDescent="0.25">
      <c r="A14">
        <v>21113</v>
      </c>
      <c r="B14">
        <v>1</v>
      </c>
      <c r="C14">
        <v>13</v>
      </c>
      <c r="D14" s="1">
        <v>42356</v>
      </c>
      <c r="E14">
        <v>19</v>
      </c>
      <c r="F14">
        <v>0</v>
      </c>
      <c r="M14" s="2">
        <v>0.23650462962962962</v>
      </c>
      <c r="N14" s="2">
        <v>0.23746527777777779</v>
      </c>
      <c r="O14">
        <v>82</v>
      </c>
      <c r="P14" s="3">
        <f t="shared" si="2"/>
        <v>84.000000000001791</v>
      </c>
      <c r="R14">
        <v>16.096800000000002</v>
      </c>
      <c r="S14">
        <v>14</v>
      </c>
      <c r="T14">
        <v>0.82157000000000002</v>
      </c>
      <c r="U14">
        <v>11.502000000000001</v>
      </c>
      <c r="V14">
        <v>9</v>
      </c>
      <c r="W14">
        <v>0.49956</v>
      </c>
      <c r="X14">
        <v>8.3596000000000004</v>
      </c>
      <c r="Y14">
        <v>55</v>
      </c>
      <c r="Z14">
        <v>15.997999999999999</v>
      </c>
      <c r="AA14">
        <v>15</v>
      </c>
      <c r="AB14">
        <v>1.0665</v>
      </c>
      <c r="AC14">
        <v>1</v>
      </c>
      <c r="AD14">
        <v>1.2317</v>
      </c>
      <c r="AE14">
        <v>1</v>
      </c>
      <c r="AF14">
        <f t="shared" si="4"/>
        <v>16.096800000000002</v>
      </c>
      <c r="AG14">
        <f t="shared" si="3"/>
        <v>55</v>
      </c>
      <c r="AH14">
        <f t="shared" si="1"/>
        <v>5</v>
      </c>
      <c r="AI14">
        <v>0</v>
      </c>
      <c r="AL14"/>
      <c r="AV14"/>
      <c r="AW14"/>
    </row>
    <row r="15" spans="1:52" x14ac:dyDescent="0.25">
      <c r="A15">
        <v>21113</v>
      </c>
      <c r="B15">
        <v>1</v>
      </c>
      <c r="C15">
        <v>14</v>
      </c>
      <c r="D15" s="1">
        <v>42356</v>
      </c>
      <c r="E15">
        <v>17</v>
      </c>
      <c r="F15">
        <v>0</v>
      </c>
      <c r="M15" s="2">
        <v>0.23766203703703703</v>
      </c>
      <c r="N15" s="2">
        <v>0.23851851851851849</v>
      </c>
      <c r="O15">
        <v>73</v>
      </c>
      <c r="P15" s="3">
        <f t="shared" si="2"/>
        <v>74.999999999997982</v>
      </c>
      <c r="R15">
        <v>17.8063</v>
      </c>
      <c r="S15">
        <v>34</v>
      </c>
      <c r="T15">
        <v>0.46878999999999998</v>
      </c>
      <c r="U15">
        <v>15.938700000000001</v>
      </c>
      <c r="V15">
        <v>7</v>
      </c>
      <c r="W15">
        <v>0.26679999999999998</v>
      </c>
      <c r="X15">
        <v>4.4268999999999998</v>
      </c>
      <c r="Y15">
        <v>25</v>
      </c>
      <c r="Z15">
        <v>17.8063</v>
      </c>
      <c r="AA15">
        <v>16</v>
      </c>
      <c r="AB15">
        <v>1.1129</v>
      </c>
      <c r="AC15">
        <v>1</v>
      </c>
      <c r="AD15">
        <v>1.2329000000000001</v>
      </c>
      <c r="AE15">
        <v>1</v>
      </c>
      <c r="AF15">
        <f t="shared" si="4"/>
        <v>17.8063</v>
      </c>
      <c r="AG15">
        <f t="shared" si="3"/>
        <v>25</v>
      </c>
      <c r="AH15">
        <f t="shared" si="1"/>
        <v>5</v>
      </c>
      <c r="AI15">
        <v>0</v>
      </c>
      <c r="AL15"/>
      <c r="AV15"/>
      <c r="AW15"/>
    </row>
    <row r="16" spans="1:52" x14ac:dyDescent="0.25">
      <c r="A16">
        <v>21113</v>
      </c>
      <c r="B16">
        <v>1</v>
      </c>
      <c r="C16">
        <v>15</v>
      </c>
      <c r="D16" s="1">
        <v>42356</v>
      </c>
      <c r="E16">
        <v>17</v>
      </c>
      <c r="F16">
        <v>0</v>
      </c>
      <c r="M16" s="2">
        <v>0.23871527777777779</v>
      </c>
      <c r="N16" s="2">
        <v>0.23974537037037036</v>
      </c>
      <c r="O16">
        <v>88</v>
      </c>
      <c r="P16" s="3">
        <f t="shared" si="2"/>
        <v>89.999999999997925</v>
      </c>
      <c r="R16">
        <v>19.209499999999998</v>
      </c>
      <c r="S16">
        <v>20</v>
      </c>
      <c r="T16">
        <v>0.56818000000000002</v>
      </c>
      <c r="U16">
        <v>11.3636</v>
      </c>
      <c r="V16">
        <v>15</v>
      </c>
      <c r="W16">
        <v>0.52305999999999997</v>
      </c>
      <c r="X16">
        <v>7.3715000000000002</v>
      </c>
      <c r="Y16">
        <v>54</v>
      </c>
      <c r="Z16">
        <v>19.209499999999998</v>
      </c>
      <c r="AA16">
        <v>16</v>
      </c>
      <c r="AB16">
        <v>1.2005999999999999</v>
      </c>
      <c r="AC16">
        <v>1</v>
      </c>
      <c r="AD16">
        <v>1.1932</v>
      </c>
      <c r="AE16">
        <v>1</v>
      </c>
      <c r="AF16">
        <f t="shared" si="4"/>
        <v>19.209499999999998</v>
      </c>
      <c r="AG16">
        <f t="shared" si="3"/>
        <v>54</v>
      </c>
      <c r="AH16">
        <f t="shared" si="1"/>
        <v>5</v>
      </c>
      <c r="AI16">
        <v>0</v>
      </c>
      <c r="AL16"/>
      <c r="AV16"/>
      <c r="AW16"/>
    </row>
    <row r="17" spans="1:49" x14ac:dyDescent="0.25">
      <c r="A17">
        <v>21113</v>
      </c>
      <c r="B17">
        <v>1</v>
      </c>
      <c r="C17">
        <v>16</v>
      </c>
      <c r="D17" s="1">
        <v>42356</v>
      </c>
      <c r="E17">
        <v>41</v>
      </c>
      <c r="F17">
        <v>0</v>
      </c>
      <c r="M17" s="2">
        <v>0.2402199074074074</v>
      </c>
      <c r="N17" s="2">
        <v>0.2411574074074074</v>
      </c>
      <c r="O17">
        <v>80</v>
      </c>
      <c r="P17" s="3">
        <f t="shared" si="2"/>
        <v>82.000000000000668</v>
      </c>
      <c r="R17">
        <v>14.4071</v>
      </c>
      <c r="S17">
        <v>51</v>
      </c>
      <c r="T17">
        <v>0.28249000000000002</v>
      </c>
      <c r="U17">
        <v>14.4071</v>
      </c>
      <c r="V17">
        <v>0</v>
      </c>
      <c r="Y17">
        <v>0</v>
      </c>
      <c r="Z17">
        <v>14.4071</v>
      </c>
      <c r="AA17">
        <v>31</v>
      </c>
      <c r="AB17">
        <v>0.46475</v>
      </c>
      <c r="AC17">
        <v>0</v>
      </c>
      <c r="AD17">
        <v>1.5125</v>
      </c>
      <c r="AE17">
        <v>1</v>
      </c>
      <c r="AF17">
        <f t="shared" si="4"/>
        <v>14.4071</v>
      </c>
      <c r="AG17">
        <f t="shared" si="3"/>
        <v>0</v>
      </c>
      <c r="AH17">
        <f t="shared" si="1"/>
        <v>5</v>
      </c>
      <c r="AI17">
        <v>0</v>
      </c>
      <c r="AL17"/>
      <c r="AV17"/>
      <c r="AW17"/>
    </row>
    <row r="18" spans="1:49" x14ac:dyDescent="0.25">
      <c r="A18">
        <v>21113</v>
      </c>
      <c r="B18">
        <v>1</v>
      </c>
      <c r="C18">
        <v>17</v>
      </c>
      <c r="D18" s="1">
        <v>42356</v>
      </c>
      <c r="E18">
        <v>9</v>
      </c>
      <c r="F18">
        <v>0</v>
      </c>
      <c r="M18" s="2">
        <v>0.24126157407407409</v>
      </c>
      <c r="N18" s="2">
        <v>0.24159722222222224</v>
      </c>
      <c r="O18">
        <v>28</v>
      </c>
      <c r="P18" s="3">
        <f t="shared" si="2"/>
        <v>30.000000000000536</v>
      </c>
      <c r="R18">
        <v>7.4406999999999996</v>
      </c>
      <c r="S18">
        <v>15</v>
      </c>
      <c r="T18">
        <v>0.49604999999999999</v>
      </c>
      <c r="U18">
        <v>7.4406999999999996</v>
      </c>
      <c r="V18">
        <v>0</v>
      </c>
      <c r="Y18">
        <v>0</v>
      </c>
      <c r="Z18">
        <v>7.4406999999999996</v>
      </c>
      <c r="AA18">
        <v>15</v>
      </c>
      <c r="AB18">
        <v>0.49604999999999999</v>
      </c>
      <c r="AC18">
        <v>0</v>
      </c>
      <c r="AD18">
        <v>1.3213999999999999</v>
      </c>
      <c r="AE18">
        <v>0</v>
      </c>
      <c r="AF18" t="str">
        <f t="shared" si="4"/>
        <v/>
      </c>
      <c r="AG18">
        <f t="shared" si="3"/>
        <v>0</v>
      </c>
      <c r="AH18">
        <f t="shared" si="1"/>
        <v>5</v>
      </c>
      <c r="AI18">
        <v>0</v>
      </c>
      <c r="AL18"/>
      <c r="AV18"/>
      <c r="AW18"/>
    </row>
    <row r="19" spans="1:49" x14ac:dyDescent="0.25">
      <c r="A19">
        <v>21113</v>
      </c>
      <c r="B19">
        <v>1</v>
      </c>
      <c r="C19">
        <v>18</v>
      </c>
      <c r="D19" s="1">
        <v>42356</v>
      </c>
      <c r="E19">
        <v>11</v>
      </c>
      <c r="F19">
        <v>0</v>
      </c>
      <c r="M19" s="2">
        <v>0.24172453703703703</v>
      </c>
      <c r="N19" s="2">
        <v>0.24247685185185186</v>
      </c>
      <c r="O19">
        <v>64</v>
      </c>
      <c r="P19" s="3">
        <f t="shared" si="2"/>
        <v>66.000000000001364</v>
      </c>
      <c r="R19">
        <v>9.6442999999999994</v>
      </c>
      <c r="S19">
        <v>33</v>
      </c>
      <c r="T19">
        <v>0.28566000000000003</v>
      </c>
      <c r="U19">
        <v>9.4268999999999998</v>
      </c>
      <c r="V19">
        <v>6</v>
      </c>
      <c r="W19">
        <v>-0.11693000000000001</v>
      </c>
      <c r="X19">
        <v>3.9723000000000002</v>
      </c>
      <c r="Y19">
        <v>19</v>
      </c>
      <c r="Z19">
        <v>8.7253000000000007</v>
      </c>
      <c r="AA19">
        <v>14</v>
      </c>
      <c r="AB19">
        <v>0.62324000000000002</v>
      </c>
      <c r="AC19">
        <v>0</v>
      </c>
      <c r="AD19">
        <v>1.1718999999999999</v>
      </c>
      <c r="AE19">
        <v>0</v>
      </c>
      <c r="AF19" t="str">
        <f t="shared" si="4"/>
        <v/>
      </c>
      <c r="AG19">
        <f t="shared" si="3"/>
        <v>0</v>
      </c>
      <c r="AH19">
        <f t="shared" si="1"/>
        <v>5</v>
      </c>
      <c r="AI19">
        <v>0</v>
      </c>
      <c r="AL19"/>
      <c r="AV19"/>
      <c r="AW19"/>
    </row>
    <row r="20" spans="1:49" x14ac:dyDescent="0.25">
      <c r="A20">
        <v>21113</v>
      </c>
      <c r="B20">
        <v>1</v>
      </c>
      <c r="C20">
        <v>19</v>
      </c>
      <c r="D20" s="1">
        <v>42356</v>
      </c>
      <c r="E20">
        <v>15</v>
      </c>
      <c r="F20">
        <v>0</v>
      </c>
      <c r="M20" s="2">
        <v>0.24265046296296297</v>
      </c>
      <c r="N20" s="2">
        <v>0.24326388888888886</v>
      </c>
      <c r="O20">
        <v>52</v>
      </c>
      <c r="P20" s="3">
        <f t="shared" si="2"/>
        <v>53.999999999997094</v>
      </c>
      <c r="R20">
        <v>7.7667999999999999</v>
      </c>
      <c r="S20">
        <v>8</v>
      </c>
      <c r="T20">
        <v>0.71392999999999995</v>
      </c>
      <c r="U20">
        <v>5.7114000000000003</v>
      </c>
      <c r="V20">
        <v>11</v>
      </c>
      <c r="W20">
        <v>0.15271999999999999</v>
      </c>
      <c r="X20">
        <v>2.9842</v>
      </c>
      <c r="Y20">
        <v>30</v>
      </c>
      <c r="Z20">
        <v>7.3913000000000002</v>
      </c>
      <c r="AA20">
        <v>16</v>
      </c>
      <c r="AB20">
        <v>0.46195999999999998</v>
      </c>
      <c r="AC20">
        <v>0</v>
      </c>
      <c r="AD20">
        <v>1.2885</v>
      </c>
      <c r="AE20">
        <v>0</v>
      </c>
      <c r="AF20" t="str">
        <f t="shared" si="4"/>
        <v/>
      </c>
      <c r="AG20">
        <f t="shared" si="3"/>
        <v>0</v>
      </c>
      <c r="AH20">
        <f t="shared" si="1"/>
        <v>5</v>
      </c>
      <c r="AI20">
        <v>0</v>
      </c>
      <c r="AL20"/>
      <c r="AV20"/>
      <c r="AW20"/>
    </row>
    <row r="21" spans="1:49" x14ac:dyDescent="0.25">
      <c r="A21">
        <v>21113</v>
      </c>
      <c r="B21">
        <v>1</v>
      </c>
      <c r="C21">
        <v>20</v>
      </c>
      <c r="D21" s="1">
        <v>42356</v>
      </c>
      <c r="E21">
        <v>14</v>
      </c>
      <c r="F21">
        <v>0</v>
      </c>
      <c r="M21" s="2">
        <v>0.24342592592592593</v>
      </c>
      <c r="N21" s="2">
        <v>0.24368055555555557</v>
      </c>
      <c r="O21">
        <v>21</v>
      </c>
      <c r="P21" s="3">
        <f t="shared" si="2"/>
        <v>23.000000000000242</v>
      </c>
      <c r="R21">
        <v>4.8517000000000001</v>
      </c>
      <c r="S21">
        <v>5</v>
      </c>
      <c r="T21">
        <v>0.97035000000000005</v>
      </c>
      <c r="U21">
        <v>4.8517000000000001</v>
      </c>
      <c r="V21">
        <v>3</v>
      </c>
      <c r="W21">
        <v>-0.36559999999999998</v>
      </c>
      <c r="X21">
        <v>0.52380000000000004</v>
      </c>
      <c r="Y21">
        <v>5</v>
      </c>
      <c r="Z21">
        <v>3.7549000000000001</v>
      </c>
      <c r="AA21">
        <v>13</v>
      </c>
      <c r="AB21">
        <v>0.28883999999999999</v>
      </c>
      <c r="AC21">
        <v>0</v>
      </c>
      <c r="AD21">
        <v>1.6667000000000001</v>
      </c>
      <c r="AE21">
        <v>0</v>
      </c>
      <c r="AF21" t="str">
        <f t="shared" si="4"/>
        <v/>
      </c>
      <c r="AG21">
        <f t="shared" si="3"/>
        <v>0</v>
      </c>
      <c r="AH21">
        <f t="shared" si="1"/>
        <v>5</v>
      </c>
      <c r="AI21">
        <v>0</v>
      </c>
      <c r="AL21"/>
      <c r="AV21"/>
      <c r="AW21"/>
    </row>
    <row r="22" spans="1:49" x14ac:dyDescent="0.25">
      <c r="A22">
        <v>21113</v>
      </c>
      <c r="B22">
        <v>1</v>
      </c>
      <c r="C22">
        <v>21</v>
      </c>
      <c r="D22" s="1">
        <v>42356</v>
      </c>
      <c r="E22">
        <v>17</v>
      </c>
      <c r="F22">
        <v>0</v>
      </c>
      <c r="M22" s="2">
        <v>0.24387731481481481</v>
      </c>
      <c r="N22" s="2">
        <v>0.24422453703703703</v>
      </c>
      <c r="O22">
        <v>29</v>
      </c>
      <c r="P22" s="3">
        <f t="shared" si="2"/>
        <v>30.999999999999893</v>
      </c>
      <c r="R22">
        <v>3.1423000000000001</v>
      </c>
      <c r="S22">
        <v>6</v>
      </c>
      <c r="T22">
        <v>0.47431000000000001</v>
      </c>
      <c r="U22">
        <v>2.8458000000000001</v>
      </c>
      <c r="V22">
        <v>5</v>
      </c>
      <c r="W22">
        <v>5.9299999999999999E-2</v>
      </c>
      <c r="X22">
        <v>2.6779000000000002</v>
      </c>
      <c r="Y22">
        <v>17</v>
      </c>
      <c r="Z22">
        <v>3.1423000000000001</v>
      </c>
      <c r="AA22">
        <v>8</v>
      </c>
      <c r="AB22">
        <v>0.39278999999999997</v>
      </c>
      <c r="AC22">
        <v>0</v>
      </c>
      <c r="AD22">
        <v>1.5862000000000001</v>
      </c>
      <c r="AE22">
        <v>0</v>
      </c>
      <c r="AF22" t="str">
        <f t="shared" si="4"/>
        <v/>
      </c>
      <c r="AG22">
        <f t="shared" si="3"/>
        <v>0</v>
      </c>
      <c r="AH22">
        <f t="shared" si="1"/>
        <v>5</v>
      </c>
      <c r="AI22">
        <v>0</v>
      </c>
      <c r="AL22"/>
      <c r="AV22"/>
      <c r="AW22"/>
    </row>
    <row r="23" spans="1:49" x14ac:dyDescent="0.25">
      <c r="A23">
        <v>21113</v>
      </c>
      <c r="B23">
        <v>1</v>
      </c>
      <c r="C23">
        <v>22</v>
      </c>
      <c r="D23" s="1">
        <v>42356</v>
      </c>
      <c r="E23">
        <v>1</v>
      </c>
      <c r="F23">
        <v>0</v>
      </c>
      <c r="M23" s="2">
        <v>0.2442361111111111</v>
      </c>
      <c r="N23" s="2">
        <v>0.24503472222222222</v>
      </c>
      <c r="O23">
        <v>68</v>
      </c>
      <c r="P23" s="3">
        <f t="shared" si="2"/>
        <v>70.000000000001194</v>
      </c>
      <c r="R23">
        <v>7.0651999999999999</v>
      </c>
      <c r="S23">
        <v>28</v>
      </c>
      <c r="T23">
        <v>0.25233</v>
      </c>
      <c r="U23">
        <v>7.0651999999999999</v>
      </c>
      <c r="V23">
        <v>0</v>
      </c>
      <c r="Y23">
        <v>0</v>
      </c>
      <c r="Z23">
        <v>7.0651999999999999</v>
      </c>
      <c r="AA23">
        <v>42</v>
      </c>
      <c r="AB23">
        <v>0.16822000000000001</v>
      </c>
      <c r="AC23">
        <v>0</v>
      </c>
      <c r="AD23">
        <v>1.0146999999999999</v>
      </c>
      <c r="AE23">
        <v>0</v>
      </c>
      <c r="AF23" t="str">
        <f t="shared" si="4"/>
        <v/>
      </c>
      <c r="AG23">
        <f t="shared" si="3"/>
        <v>0</v>
      </c>
      <c r="AH23">
        <f t="shared" si="1"/>
        <v>5</v>
      </c>
      <c r="AI23">
        <v>0</v>
      </c>
      <c r="AL23"/>
      <c r="AV23"/>
      <c r="AW23"/>
    </row>
    <row r="24" spans="1:49" x14ac:dyDescent="0.25">
      <c r="A24">
        <v>21113</v>
      </c>
      <c r="B24">
        <v>1</v>
      </c>
      <c r="C24">
        <v>23</v>
      </c>
      <c r="D24" s="1">
        <v>42356</v>
      </c>
      <c r="E24">
        <v>10</v>
      </c>
      <c r="F24">
        <v>0</v>
      </c>
      <c r="M24" s="2">
        <v>0.24515046296296297</v>
      </c>
      <c r="N24" s="2">
        <v>0.24582175925925928</v>
      </c>
      <c r="O24">
        <v>57</v>
      </c>
      <c r="P24" s="3">
        <f t="shared" si="2"/>
        <v>59.000000000001073</v>
      </c>
      <c r="R24">
        <v>4.4565000000000001</v>
      </c>
      <c r="S24">
        <v>13</v>
      </c>
      <c r="T24">
        <v>0.34281</v>
      </c>
      <c r="U24">
        <v>4.4565000000000001</v>
      </c>
      <c r="V24">
        <v>14</v>
      </c>
      <c r="W24">
        <v>-0.11223</v>
      </c>
      <c r="X24">
        <v>2.5097999999999998</v>
      </c>
      <c r="Y24">
        <v>38</v>
      </c>
      <c r="Z24">
        <v>2.8853</v>
      </c>
      <c r="AA24">
        <v>8</v>
      </c>
      <c r="AB24">
        <v>0.36066999999999999</v>
      </c>
      <c r="AC24">
        <v>0</v>
      </c>
      <c r="AD24">
        <v>1.1754</v>
      </c>
      <c r="AE24">
        <v>0</v>
      </c>
      <c r="AF24" t="str">
        <f t="shared" si="4"/>
        <v/>
      </c>
      <c r="AG24">
        <f t="shared" si="3"/>
        <v>0</v>
      </c>
      <c r="AH24">
        <f t="shared" si="1"/>
        <v>5</v>
      </c>
      <c r="AI24">
        <v>0</v>
      </c>
      <c r="AL24"/>
      <c r="AV24"/>
      <c r="AW24"/>
    </row>
    <row r="25" spans="1:49" x14ac:dyDescent="0.25">
      <c r="A25">
        <v>21113</v>
      </c>
      <c r="B25">
        <v>1</v>
      </c>
      <c r="C25">
        <v>24</v>
      </c>
      <c r="D25" s="1">
        <v>42356</v>
      </c>
      <c r="E25">
        <v>6</v>
      </c>
      <c r="F25">
        <v>0</v>
      </c>
      <c r="M25" s="2">
        <v>0.24589120370370368</v>
      </c>
      <c r="N25" s="2">
        <v>0.24629629629629632</v>
      </c>
      <c r="O25">
        <v>34</v>
      </c>
      <c r="P25" s="3">
        <f t="shared" si="2"/>
        <v>36.000000000003872</v>
      </c>
      <c r="R25">
        <v>7.7469999999999999</v>
      </c>
      <c r="S25">
        <v>22</v>
      </c>
      <c r="T25">
        <v>0.35214000000000001</v>
      </c>
      <c r="U25">
        <v>7.7469999999999999</v>
      </c>
      <c r="V25">
        <v>0</v>
      </c>
      <c r="Y25">
        <v>0</v>
      </c>
      <c r="Z25">
        <v>7.7469999999999999</v>
      </c>
      <c r="AA25">
        <v>14</v>
      </c>
      <c r="AB25">
        <v>0.55335999999999996</v>
      </c>
      <c r="AC25">
        <v>0</v>
      </c>
      <c r="AD25">
        <v>1.1765000000000001</v>
      </c>
      <c r="AE25">
        <v>0</v>
      </c>
      <c r="AF25" t="str">
        <f t="shared" si="4"/>
        <v/>
      </c>
      <c r="AG25">
        <f t="shared" si="3"/>
        <v>0</v>
      </c>
      <c r="AH25">
        <f t="shared" si="1"/>
        <v>5</v>
      </c>
      <c r="AI25">
        <v>0</v>
      </c>
      <c r="AL25"/>
      <c r="AV25"/>
      <c r="AW25"/>
    </row>
    <row r="26" spans="1:49" x14ac:dyDescent="0.25">
      <c r="A26">
        <v>21113</v>
      </c>
      <c r="B26">
        <v>1</v>
      </c>
      <c r="C26">
        <v>25</v>
      </c>
      <c r="D26" s="1">
        <v>42356</v>
      </c>
      <c r="E26">
        <v>14</v>
      </c>
      <c r="F26">
        <v>0</v>
      </c>
      <c r="M26" s="2">
        <v>0.24645833333333333</v>
      </c>
      <c r="N26" s="2">
        <v>0.24726851851851853</v>
      </c>
      <c r="O26">
        <v>69</v>
      </c>
      <c r="P26" s="3">
        <f t="shared" si="2"/>
        <v>71.000000000000554</v>
      </c>
      <c r="R26">
        <v>9.0710999999999995</v>
      </c>
      <c r="S26">
        <v>23</v>
      </c>
      <c r="T26">
        <v>0.39439999999999997</v>
      </c>
      <c r="U26">
        <v>9.0710999999999995</v>
      </c>
      <c r="V26">
        <v>0</v>
      </c>
      <c r="Y26">
        <v>0</v>
      </c>
      <c r="Z26">
        <v>9.0710999999999995</v>
      </c>
      <c r="AA26">
        <v>48</v>
      </c>
      <c r="AB26">
        <v>0.18898000000000001</v>
      </c>
      <c r="AC26">
        <v>0</v>
      </c>
      <c r="AD26">
        <v>1.2029000000000001</v>
      </c>
      <c r="AE26">
        <v>0</v>
      </c>
      <c r="AF26" t="str">
        <f t="shared" si="4"/>
        <v/>
      </c>
      <c r="AG26">
        <f t="shared" si="3"/>
        <v>0</v>
      </c>
      <c r="AH26">
        <f t="shared" si="1"/>
        <v>5</v>
      </c>
      <c r="AI26">
        <v>0</v>
      </c>
      <c r="AL26"/>
      <c r="AV26"/>
      <c r="AW26"/>
    </row>
    <row r="27" spans="1:49" x14ac:dyDescent="0.25">
      <c r="A27">
        <v>21113</v>
      </c>
      <c r="B27">
        <v>1</v>
      </c>
      <c r="C27">
        <v>26</v>
      </c>
      <c r="D27" s="1">
        <v>42356</v>
      </c>
      <c r="E27">
        <v>11</v>
      </c>
      <c r="F27">
        <v>0</v>
      </c>
      <c r="M27" s="2">
        <v>0.24739583333333334</v>
      </c>
      <c r="N27" s="2">
        <v>0.24806712962962962</v>
      </c>
      <c r="O27">
        <v>57</v>
      </c>
      <c r="P27" s="3">
        <f t="shared" si="2"/>
        <v>58.999999999998678</v>
      </c>
      <c r="R27">
        <v>7.0256999999999996</v>
      </c>
      <c r="S27">
        <v>13</v>
      </c>
      <c r="T27">
        <v>0.40589999999999998</v>
      </c>
      <c r="U27">
        <v>5.2766000000000002</v>
      </c>
      <c r="V27">
        <v>3</v>
      </c>
      <c r="W27">
        <v>0.35903000000000002</v>
      </c>
      <c r="X27">
        <v>1.7885</v>
      </c>
      <c r="Y27">
        <v>23</v>
      </c>
      <c r="Z27">
        <v>6.3536999999999999</v>
      </c>
      <c r="AA27">
        <v>23</v>
      </c>
      <c r="AB27">
        <v>0.27625</v>
      </c>
      <c r="AC27">
        <v>0</v>
      </c>
      <c r="AD27">
        <v>1.1930000000000001</v>
      </c>
      <c r="AE27">
        <v>0</v>
      </c>
      <c r="AF27" t="str">
        <f t="shared" si="4"/>
        <v/>
      </c>
      <c r="AG27">
        <f t="shared" si="3"/>
        <v>0</v>
      </c>
      <c r="AH27">
        <f t="shared" si="1"/>
        <v>5</v>
      </c>
      <c r="AI27">
        <v>0</v>
      </c>
      <c r="AL27"/>
      <c r="AV27"/>
      <c r="AW27"/>
    </row>
    <row r="28" spans="1:49" x14ac:dyDescent="0.25">
      <c r="A28">
        <v>21113</v>
      </c>
      <c r="B28">
        <v>1</v>
      </c>
      <c r="C28">
        <v>27</v>
      </c>
      <c r="D28" s="1">
        <v>42356</v>
      </c>
      <c r="E28">
        <v>24</v>
      </c>
      <c r="F28">
        <v>0</v>
      </c>
      <c r="M28" s="2">
        <v>0.24834490740740742</v>
      </c>
      <c r="N28" s="2">
        <v>0.2485185185185185</v>
      </c>
      <c r="O28">
        <v>14</v>
      </c>
      <c r="P28" s="3">
        <f t="shared" si="2"/>
        <v>15.999999999997549</v>
      </c>
      <c r="R28">
        <v>1.8379000000000001</v>
      </c>
      <c r="S28">
        <v>7</v>
      </c>
      <c r="T28">
        <v>0.26256000000000002</v>
      </c>
      <c r="U28">
        <v>1.8379000000000001</v>
      </c>
      <c r="V28">
        <v>0</v>
      </c>
      <c r="Y28">
        <v>0</v>
      </c>
      <c r="Z28">
        <v>1.8379000000000001</v>
      </c>
      <c r="AA28">
        <v>9</v>
      </c>
      <c r="AB28">
        <v>0.20422000000000001</v>
      </c>
      <c r="AC28">
        <v>0</v>
      </c>
      <c r="AD28">
        <v>2.7143000000000002</v>
      </c>
      <c r="AE28">
        <v>0</v>
      </c>
      <c r="AF28" t="str">
        <f t="shared" si="4"/>
        <v/>
      </c>
      <c r="AG28">
        <f t="shared" si="3"/>
        <v>0</v>
      </c>
      <c r="AH28">
        <f t="shared" si="1"/>
        <v>5</v>
      </c>
      <c r="AI28">
        <v>0</v>
      </c>
      <c r="AL28"/>
      <c r="AV28"/>
      <c r="AW28"/>
    </row>
    <row r="29" spans="1:49" x14ac:dyDescent="0.25">
      <c r="A29">
        <v>21113</v>
      </c>
      <c r="B29">
        <v>1</v>
      </c>
      <c r="C29">
        <v>28</v>
      </c>
      <c r="D29" s="1">
        <v>42356</v>
      </c>
      <c r="E29">
        <v>12</v>
      </c>
      <c r="F29">
        <v>0</v>
      </c>
      <c r="M29" s="2">
        <v>0.24865740740740741</v>
      </c>
      <c r="N29" s="2">
        <v>0.24938657407407408</v>
      </c>
      <c r="O29">
        <v>62</v>
      </c>
      <c r="P29" s="3">
        <f t="shared" si="2"/>
        <v>64.000000000000256</v>
      </c>
      <c r="R29">
        <v>10.1778</v>
      </c>
      <c r="S29">
        <v>28</v>
      </c>
      <c r="T29">
        <v>0.36348999999999998</v>
      </c>
      <c r="U29">
        <v>10.1778</v>
      </c>
      <c r="V29">
        <v>0</v>
      </c>
      <c r="Y29">
        <v>0</v>
      </c>
      <c r="Z29">
        <v>10.1778</v>
      </c>
      <c r="AA29">
        <v>36</v>
      </c>
      <c r="AB29">
        <v>0.28272000000000003</v>
      </c>
      <c r="AC29">
        <v>0</v>
      </c>
      <c r="AD29">
        <v>1.1935</v>
      </c>
      <c r="AE29">
        <v>0</v>
      </c>
      <c r="AF29" t="str">
        <f t="shared" si="4"/>
        <v/>
      </c>
      <c r="AG29">
        <f t="shared" si="3"/>
        <v>0</v>
      </c>
      <c r="AH29">
        <f t="shared" si="1"/>
        <v>5</v>
      </c>
      <c r="AI29">
        <v>0</v>
      </c>
      <c r="AL29"/>
      <c r="AV29"/>
      <c r="AW29"/>
    </row>
    <row r="30" spans="1:49" x14ac:dyDescent="0.25">
      <c r="A30">
        <v>21113</v>
      </c>
      <c r="B30">
        <v>1</v>
      </c>
      <c r="C30">
        <v>29</v>
      </c>
      <c r="D30" s="1">
        <v>42356</v>
      </c>
      <c r="E30">
        <v>8</v>
      </c>
      <c r="F30">
        <v>0</v>
      </c>
      <c r="M30" s="2">
        <v>0.24947916666666667</v>
      </c>
      <c r="N30" s="2">
        <v>0.24989583333333334</v>
      </c>
      <c r="O30">
        <v>35</v>
      </c>
      <c r="P30" s="3">
        <f t="shared" si="2"/>
        <v>37.000000000000831</v>
      </c>
      <c r="R30">
        <v>4.3773999999999997</v>
      </c>
      <c r="S30">
        <v>21</v>
      </c>
      <c r="T30">
        <v>0.20845</v>
      </c>
      <c r="U30">
        <v>4.3773999999999997</v>
      </c>
      <c r="V30">
        <v>0</v>
      </c>
      <c r="Y30">
        <v>0</v>
      </c>
      <c r="Z30">
        <v>4.3773999999999997</v>
      </c>
      <c r="AA30">
        <v>16</v>
      </c>
      <c r="AB30">
        <v>0.27359</v>
      </c>
      <c r="AC30">
        <v>0</v>
      </c>
      <c r="AD30">
        <v>1.2285999999999999</v>
      </c>
      <c r="AE30">
        <v>0</v>
      </c>
      <c r="AF30" t="str">
        <f t="shared" si="4"/>
        <v/>
      </c>
      <c r="AG30">
        <f t="shared" si="3"/>
        <v>0</v>
      </c>
      <c r="AH30">
        <f t="shared" si="1"/>
        <v>5</v>
      </c>
      <c r="AI30">
        <v>0</v>
      </c>
      <c r="AL30"/>
      <c r="AV30"/>
      <c r="AW30"/>
    </row>
    <row r="31" spans="1:49" x14ac:dyDescent="0.25">
      <c r="A31">
        <v>21113</v>
      </c>
      <c r="B31">
        <v>1</v>
      </c>
      <c r="C31">
        <v>30</v>
      </c>
      <c r="D31" s="1">
        <v>42356</v>
      </c>
      <c r="E31">
        <v>6</v>
      </c>
      <c r="F31">
        <v>0</v>
      </c>
      <c r="M31" s="2">
        <v>0.24996527777777777</v>
      </c>
      <c r="N31" s="2">
        <v>0.25059027777777781</v>
      </c>
      <c r="O31">
        <v>53</v>
      </c>
      <c r="P31" s="3">
        <f t="shared" si="2"/>
        <v>55.000000000003645</v>
      </c>
      <c r="R31">
        <v>8.1719000000000008</v>
      </c>
      <c r="S31">
        <v>11</v>
      </c>
      <c r="T31">
        <v>0.56952999999999998</v>
      </c>
      <c r="U31">
        <v>6.2648000000000001</v>
      </c>
      <c r="V31">
        <v>4</v>
      </c>
      <c r="W31">
        <v>0.45207999999999998</v>
      </c>
      <c r="X31">
        <v>2.8755000000000002</v>
      </c>
      <c r="Y31">
        <v>21</v>
      </c>
      <c r="Z31">
        <v>8.0731000000000002</v>
      </c>
      <c r="AA31">
        <v>23</v>
      </c>
      <c r="AB31">
        <v>0.35100999999999999</v>
      </c>
      <c r="AC31">
        <v>0</v>
      </c>
      <c r="AD31">
        <v>1.1132</v>
      </c>
      <c r="AE31">
        <v>0</v>
      </c>
      <c r="AF31" t="str">
        <f t="shared" si="4"/>
        <v/>
      </c>
      <c r="AG31">
        <f t="shared" si="3"/>
        <v>0</v>
      </c>
      <c r="AH31">
        <f t="shared" si="1"/>
        <v>5</v>
      </c>
      <c r="AI31">
        <v>0</v>
      </c>
      <c r="AL31"/>
      <c r="AV31"/>
      <c r="AW31"/>
    </row>
    <row r="32" spans="1:49" x14ac:dyDescent="0.25">
      <c r="A32">
        <v>21113</v>
      </c>
      <c r="B32">
        <v>1</v>
      </c>
      <c r="C32">
        <v>31</v>
      </c>
      <c r="D32" s="1">
        <v>42356</v>
      </c>
      <c r="E32">
        <v>14</v>
      </c>
      <c r="F32">
        <v>0</v>
      </c>
      <c r="M32" s="2">
        <v>0.2507523148148148</v>
      </c>
      <c r="N32" s="2">
        <v>0.25136574074074075</v>
      </c>
      <c r="O32">
        <v>52</v>
      </c>
      <c r="P32" s="3">
        <f t="shared" si="2"/>
        <v>54.00000000000189</v>
      </c>
      <c r="R32">
        <v>10.711399999999999</v>
      </c>
      <c r="S32">
        <v>30</v>
      </c>
      <c r="T32">
        <v>0.35704999999999998</v>
      </c>
      <c r="U32">
        <v>10.711399999999999</v>
      </c>
      <c r="V32">
        <v>0</v>
      </c>
      <c r="Y32">
        <v>0</v>
      </c>
      <c r="Z32">
        <v>10.711399999999999</v>
      </c>
      <c r="AA32">
        <v>24</v>
      </c>
      <c r="AB32">
        <v>0.44630999999999998</v>
      </c>
      <c r="AC32">
        <v>0</v>
      </c>
      <c r="AD32">
        <v>1.2692000000000001</v>
      </c>
      <c r="AE32">
        <v>0</v>
      </c>
      <c r="AF32" t="str">
        <f t="shared" si="4"/>
        <v/>
      </c>
      <c r="AG32">
        <f t="shared" si="3"/>
        <v>0</v>
      </c>
      <c r="AH32">
        <f t="shared" si="1"/>
        <v>6</v>
      </c>
      <c r="AI32">
        <v>0</v>
      </c>
      <c r="AL32"/>
      <c r="AV32"/>
      <c r="AW32"/>
    </row>
    <row r="33" spans="1:49" x14ac:dyDescent="0.25">
      <c r="A33">
        <v>21113</v>
      </c>
      <c r="B33">
        <v>1</v>
      </c>
      <c r="C33">
        <v>32</v>
      </c>
      <c r="D33" s="1">
        <v>42356</v>
      </c>
      <c r="E33">
        <v>31</v>
      </c>
      <c r="F33">
        <v>0</v>
      </c>
      <c r="M33" s="2">
        <v>0.25172453703703707</v>
      </c>
      <c r="N33" s="2">
        <v>0.252037037037037</v>
      </c>
      <c r="O33">
        <v>26</v>
      </c>
      <c r="P33" s="3">
        <f t="shared" si="2"/>
        <v>27.999999999994628</v>
      </c>
      <c r="R33">
        <v>3.1718999999999999</v>
      </c>
      <c r="S33">
        <v>9</v>
      </c>
      <c r="T33">
        <v>0.35243999999999998</v>
      </c>
      <c r="U33">
        <v>3.1718999999999999</v>
      </c>
      <c r="V33">
        <v>0</v>
      </c>
      <c r="Y33">
        <v>0</v>
      </c>
      <c r="Z33">
        <v>3.1718999999999999</v>
      </c>
      <c r="AA33">
        <v>19</v>
      </c>
      <c r="AB33">
        <v>0.16694000000000001</v>
      </c>
      <c r="AC33">
        <v>0</v>
      </c>
      <c r="AD33">
        <v>2.1922999999999999</v>
      </c>
      <c r="AE33">
        <v>0</v>
      </c>
      <c r="AF33" t="str">
        <f t="shared" si="4"/>
        <v/>
      </c>
      <c r="AG33">
        <f t="shared" si="3"/>
        <v>0</v>
      </c>
      <c r="AH33">
        <f t="shared" si="1"/>
        <v>6</v>
      </c>
      <c r="AI33">
        <v>0</v>
      </c>
      <c r="AL33"/>
      <c r="AV33"/>
      <c r="AW33"/>
    </row>
    <row r="34" spans="1:49" x14ac:dyDescent="0.25">
      <c r="A34">
        <v>21113</v>
      </c>
      <c r="B34">
        <v>1</v>
      </c>
      <c r="C34">
        <v>33</v>
      </c>
      <c r="D34" s="1">
        <v>42356</v>
      </c>
      <c r="E34">
        <v>12</v>
      </c>
      <c r="F34">
        <v>0</v>
      </c>
      <c r="M34" s="2">
        <v>0.25217592592592591</v>
      </c>
      <c r="N34" s="2">
        <v>0.25273148148148145</v>
      </c>
      <c r="O34">
        <v>47</v>
      </c>
      <c r="P34" s="3">
        <f t="shared" si="2"/>
        <v>48.999999999997911</v>
      </c>
      <c r="R34">
        <v>10.6027</v>
      </c>
      <c r="S34">
        <v>30</v>
      </c>
      <c r="T34">
        <v>0.35342000000000001</v>
      </c>
      <c r="U34">
        <v>10.6027</v>
      </c>
      <c r="V34">
        <v>0</v>
      </c>
      <c r="Y34">
        <v>0</v>
      </c>
      <c r="Z34">
        <v>10.6027</v>
      </c>
      <c r="AA34">
        <v>19</v>
      </c>
      <c r="AB34">
        <v>0.55803999999999998</v>
      </c>
      <c r="AC34">
        <v>0</v>
      </c>
      <c r="AD34">
        <v>1.2553000000000001</v>
      </c>
      <c r="AE34">
        <v>0</v>
      </c>
      <c r="AF34" t="str">
        <f t="shared" si="4"/>
        <v/>
      </c>
      <c r="AG34">
        <f t="shared" si="3"/>
        <v>0</v>
      </c>
      <c r="AH34">
        <f t="shared" ref="AH34:AH66" si="5">HOUR(M34)</f>
        <v>6</v>
      </c>
      <c r="AI34">
        <v>0</v>
      </c>
      <c r="AL34"/>
      <c r="AV34"/>
      <c r="AW34"/>
    </row>
    <row r="35" spans="1:49" x14ac:dyDescent="0.25">
      <c r="A35">
        <v>21113</v>
      </c>
      <c r="B35">
        <v>1</v>
      </c>
      <c r="C35">
        <v>34</v>
      </c>
      <c r="D35" s="1">
        <v>42356</v>
      </c>
      <c r="E35">
        <v>8</v>
      </c>
      <c r="F35">
        <v>0</v>
      </c>
      <c r="M35" s="2">
        <v>0.25282407407407409</v>
      </c>
      <c r="N35" s="2">
        <v>0.25364583333333335</v>
      </c>
      <c r="O35">
        <v>70</v>
      </c>
      <c r="P35" s="3">
        <f t="shared" si="2"/>
        <v>71.999999999999915</v>
      </c>
      <c r="R35">
        <v>11.9763</v>
      </c>
      <c r="S35">
        <v>37</v>
      </c>
      <c r="T35">
        <v>0.32368000000000002</v>
      </c>
      <c r="U35">
        <v>11.9763</v>
      </c>
      <c r="V35">
        <v>0</v>
      </c>
      <c r="Y35">
        <v>0</v>
      </c>
      <c r="Z35">
        <v>11.9763</v>
      </c>
      <c r="AA35">
        <v>35</v>
      </c>
      <c r="AB35">
        <v>0.34217999999999998</v>
      </c>
      <c r="AC35">
        <v>0</v>
      </c>
      <c r="AD35">
        <v>1.1143000000000001</v>
      </c>
      <c r="AE35">
        <v>0</v>
      </c>
      <c r="AF35" t="str">
        <f t="shared" si="4"/>
        <v/>
      </c>
      <c r="AG35">
        <f t="shared" si="3"/>
        <v>0</v>
      </c>
      <c r="AH35">
        <f t="shared" si="5"/>
        <v>6</v>
      </c>
      <c r="AI35">
        <v>0</v>
      </c>
      <c r="AL35"/>
      <c r="AV35"/>
      <c r="AW35"/>
    </row>
    <row r="36" spans="1:49" x14ac:dyDescent="0.25">
      <c r="A36">
        <v>21113</v>
      </c>
      <c r="B36">
        <v>1</v>
      </c>
      <c r="C36">
        <v>35</v>
      </c>
      <c r="D36" s="1">
        <v>42356</v>
      </c>
      <c r="E36">
        <v>17</v>
      </c>
      <c r="F36">
        <v>0</v>
      </c>
      <c r="M36" s="2">
        <v>0.25384259259259262</v>
      </c>
      <c r="N36" s="2">
        <v>0.25484953703703705</v>
      </c>
      <c r="O36">
        <v>86</v>
      </c>
      <c r="P36" s="3">
        <f t="shared" si="2"/>
        <v>87.999999999999204</v>
      </c>
      <c r="R36">
        <v>12.381399999999999</v>
      </c>
      <c r="S36">
        <v>24</v>
      </c>
      <c r="T36">
        <v>0.51588999999999996</v>
      </c>
      <c r="U36">
        <v>12.381399999999999</v>
      </c>
      <c r="V36">
        <v>0</v>
      </c>
      <c r="Y36">
        <v>0</v>
      </c>
      <c r="Z36">
        <v>12.381399999999999</v>
      </c>
      <c r="AA36">
        <v>64</v>
      </c>
      <c r="AB36">
        <v>0.19345999999999999</v>
      </c>
      <c r="AC36">
        <v>0</v>
      </c>
      <c r="AD36">
        <v>1.1977</v>
      </c>
      <c r="AE36">
        <v>0</v>
      </c>
      <c r="AF36" t="str">
        <f t="shared" si="4"/>
        <v/>
      </c>
      <c r="AG36">
        <f t="shared" si="3"/>
        <v>0</v>
      </c>
      <c r="AH36">
        <f t="shared" si="5"/>
        <v>6</v>
      </c>
      <c r="AI36">
        <v>0</v>
      </c>
      <c r="AL36"/>
      <c r="AV36"/>
      <c r="AW36"/>
    </row>
    <row r="37" spans="1:49" x14ac:dyDescent="0.25">
      <c r="A37">
        <v>21113</v>
      </c>
      <c r="B37">
        <v>1</v>
      </c>
      <c r="C37">
        <v>36</v>
      </c>
      <c r="D37" s="1">
        <v>42356</v>
      </c>
      <c r="E37">
        <v>14</v>
      </c>
      <c r="F37">
        <v>0</v>
      </c>
      <c r="M37" s="2">
        <v>0.2550115740740741</v>
      </c>
      <c r="N37" s="2">
        <v>0.2558333333333333</v>
      </c>
      <c r="O37">
        <v>70</v>
      </c>
      <c r="P37" s="3">
        <f t="shared" si="2"/>
        <v>71.999999999995111</v>
      </c>
      <c r="R37">
        <v>9.3082999999999991</v>
      </c>
      <c r="S37">
        <v>34</v>
      </c>
      <c r="T37">
        <v>0.27377000000000001</v>
      </c>
      <c r="U37">
        <v>9.3082999999999991</v>
      </c>
      <c r="V37">
        <v>0</v>
      </c>
      <c r="Y37">
        <v>0</v>
      </c>
      <c r="Z37">
        <v>9.3082999999999991</v>
      </c>
      <c r="AA37">
        <v>38</v>
      </c>
      <c r="AB37">
        <v>0.24496000000000001</v>
      </c>
      <c r="AC37">
        <v>0</v>
      </c>
      <c r="AD37">
        <v>1.2</v>
      </c>
      <c r="AE37">
        <v>0</v>
      </c>
      <c r="AF37" t="str">
        <f t="shared" si="4"/>
        <v/>
      </c>
      <c r="AG37">
        <f t="shared" si="3"/>
        <v>0</v>
      </c>
      <c r="AH37">
        <f t="shared" si="5"/>
        <v>6</v>
      </c>
      <c r="AI37">
        <v>0</v>
      </c>
      <c r="AL37"/>
      <c r="AV37"/>
      <c r="AW37"/>
    </row>
    <row r="38" spans="1:49" x14ac:dyDescent="0.25">
      <c r="A38">
        <v>21113</v>
      </c>
      <c r="B38">
        <v>1</v>
      </c>
      <c r="C38">
        <v>37</v>
      </c>
      <c r="D38" s="1">
        <v>42356</v>
      </c>
      <c r="E38">
        <v>15</v>
      </c>
      <c r="F38">
        <v>0</v>
      </c>
      <c r="M38" s="2">
        <v>0.25600694444444444</v>
      </c>
      <c r="N38" s="2">
        <v>0.25692129629629629</v>
      </c>
      <c r="O38">
        <v>78</v>
      </c>
      <c r="P38" s="3">
        <f t="shared" si="2"/>
        <v>79.999999999999559</v>
      </c>
      <c r="R38">
        <v>12.332000000000001</v>
      </c>
      <c r="S38">
        <v>33</v>
      </c>
      <c r="T38">
        <v>0.37369999999999998</v>
      </c>
      <c r="U38">
        <v>12.332000000000001</v>
      </c>
      <c r="V38">
        <v>0</v>
      </c>
      <c r="Y38">
        <v>0</v>
      </c>
      <c r="Z38">
        <v>12.332000000000001</v>
      </c>
      <c r="AA38">
        <v>47</v>
      </c>
      <c r="AB38">
        <v>0.26238</v>
      </c>
      <c r="AC38">
        <v>0</v>
      </c>
      <c r="AD38">
        <v>1.1922999999999999</v>
      </c>
      <c r="AE38">
        <v>0</v>
      </c>
      <c r="AF38" t="str">
        <f t="shared" si="4"/>
        <v/>
      </c>
      <c r="AG38">
        <f t="shared" si="3"/>
        <v>0</v>
      </c>
      <c r="AH38">
        <f t="shared" si="5"/>
        <v>6</v>
      </c>
      <c r="AI38">
        <v>0</v>
      </c>
      <c r="AL38"/>
      <c r="AV38"/>
      <c r="AW38"/>
    </row>
    <row r="39" spans="1:49" x14ac:dyDescent="0.25">
      <c r="A39">
        <v>21113</v>
      </c>
      <c r="B39">
        <v>1</v>
      </c>
      <c r="C39">
        <v>38</v>
      </c>
      <c r="D39" s="1">
        <v>42356</v>
      </c>
      <c r="E39">
        <v>15</v>
      </c>
      <c r="F39">
        <v>0</v>
      </c>
      <c r="M39" s="2">
        <v>0.25709490740740742</v>
      </c>
      <c r="N39" s="2">
        <v>0.25812499999999999</v>
      </c>
      <c r="O39">
        <v>88</v>
      </c>
      <c r="P39" s="3">
        <f t="shared" si="2"/>
        <v>89.999999999997925</v>
      </c>
      <c r="R39">
        <v>16.403099999999998</v>
      </c>
      <c r="S39">
        <v>40</v>
      </c>
      <c r="T39">
        <v>0.41008</v>
      </c>
      <c r="U39">
        <v>16.403099999999998</v>
      </c>
      <c r="V39">
        <v>0</v>
      </c>
      <c r="Y39">
        <v>0</v>
      </c>
      <c r="Z39">
        <v>16.403099999999998</v>
      </c>
      <c r="AA39">
        <v>50</v>
      </c>
      <c r="AB39">
        <v>0.32806000000000002</v>
      </c>
      <c r="AC39">
        <v>0</v>
      </c>
      <c r="AD39">
        <v>1.1705000000000001</v>
      </c>
      <c r="AE39">
        <v>0</v>
      </c>
      <c r="AF39" t="str">
        <f t="shared" si="4"/>
        <v/>
      </c>
      <c r="AG39">
        <f t="shared" si="3"/>
        <v>0</v>
      </c>
      <c r="AH39">
        <f t="shared" si="5"/>
        <v>6</v>
      </c>
      <c r="AI39">
        <v>0</v>
      </c>
      <c r="AL39"/>
      <c r="AV39"/>
      <c r="AW39"/>
    </row>
    <row r="40" spans="1:49" x14ac:dyDescent="0.25">
      <c r="A40">
        <v>21113</v>
      </c>
      <c r="B40">
        <v>1</v>
      </c>
      <c r="C40">
        <v>39</v>
      </c>
      <c r="D40" s="1">
        <v>42356</v>
      </c>
      <c r="E40">
        <v>24</v>
      </c>
      <c r="F40">
        <v>0</v>
      </c>
      <c r="M40" s="2">
        <v>0.25840277777777776</v>
      </c>
      <c r="N40" s="2">
        <v>0.25960648148148147</v>
      </c>
      <c r="O40">
        <v>103</v>
      </c>
      <c r="P40" s="3">
        <f t="shared" si="2"/>
        <v>105.00000000000027</v>
      </c>
      <c r="R40">
        <v>31.709499999999998</v>
      </c>
      <c r="S40">
        <v>41</v>
      </c>
      <c r="T40">
        <v>0.77339999999999998</v>
      </c>
      <c r="U40">
        <v>31.709499999999998</v>
      </c>
      <c r="V40">
        <v>0</v>
      </c>
      <c r="Y40">
        <v>0</v>
      </c>
      <c r="Z40">
        <v>31.709499999999998</v>
      </c>
      <c r="AA40">
        <v>64</v>
      </c>
      <c r="AB40">
        <v>0.49546000000000001</v>
      </c>
      <c r="AC40">
        <v>0</v>
      </c>
      <c r="AD40">
        <v>1.2330000000000001</v>
      </c>
      <c r="AE40">
        <v>0</v>
      </c>
      <c r="AF40" t="str">
        <f t="shared" si="4"/>
        <v/>
      </c>
      <c r="AG40">
        <f t="shared" si="3"/>
        <v>0</v>
      </c>
      <c r="AH40">
        <f t="shared" si="5"/>
        <v>6</v>
      </c>
      <c r="AI40">
        <v>0</v>
      </c>
      <c r="AL40"/>
      <c r="AV40"/>
      <c r="AW40"/>
    </row>
    <row r="41" spans="1:49" x14ac:dyDescent="0.25">
      <c r="A41">
        <v>21113</v>
      </c>
      <c r="B41">
        <v>1</v>
      </c>
      <c r="C41">
        <v>40</v>
      </c>
      <c r="D41" s="1">
        <v>42356</v>
      </c>
      <c r="E41">
        <v>34</v>
      </c>
      <c r="F41">
        <v>0</v>
      </c>
      <c r="M41" s="2">
        <v>0.26</v>
      </c>
      <c r="N41" s="2">
        <v>0.26150462962962961</v>
      </c>
      <c r="O41">
        <v>129</v>
      </c>
      <c r="P41" s="3">
        <f t="shared" si="2"/>
        <v>130.99999999999795</v>
      </c>
      <c r="R41">
        <v>41.294400000000003</v>
      </c>
      <c r="S41">
        <v>39</v>
      </c>
      <c r="T41">
        <v>1.0302</v>
      </c>
      <c r="U41">
        <v>40.177799999999998</v>
      </c>
      <c r="V41">
        <v>10</v>
      </c>
      <c r="W41">
        <v>0.10771</v>
      </c>
      <c r="X41">
        <v>0.92879999999999996</v>
      </c>
      <c r="Y41">
        <v>40</v>
      </c>
      <c r="Z41">
        <v>41.254899999999999</v>
      </c>
      <c r="AA41">
        <v>52</v>
      </c>
      <c r="AB41">
        <v>0.79335999999999995</v>
      </c>
      <c r="AC41">
        <v>1</v>
      </c>
      <c r="AD41">
        <v>1.2636000000000001</v>
      </c>
      <c r="AE41">
        <v>1</v>
      </c>
      <c r="AF41">
        <f t="shared" si="4"/>
        <v>41.294400000000003</v>
      </c>
      <c r="AG41">
        <f t="shared" si="3"/>
        <v>40</v>
      </c>
      <c r="AH41">
        <f t="shared" si="5"/>
        <v>6</v>
      </c>
      <c r="AI41">
        <v>0</v>
      </c>
      <c r="AL41"/>
      <c r="AV41"/>
      <c r="AW41"/>
    </row>
    <row r="42" spans="1:49" x14ac:dyDescent="0.25">
      <c r="A42">
        <v>21113</v>
      </c>
      <c r="B42">
        <v>1</v>
      </c>
      <c r="C42">
        <v>41</v>
      </c>
      <c r="D42" s="1">
        <v>42356</v>
      </c>
      <c r="E42">
        <v>53</v>
      </c>
      <c r="F42">
        <v>0</v>
      </c>
      <c r="M42" s="2">
        <v>0.26211805555555556</v>
      </c>
      <c r="N42" s="2">
        <v>0.26332175925925927</v>
      </c>
      <c r="O42">
        <v>103</v>
      </c>
      <c r="P42" s="3">
        <f t="shared" si="2"/>
        <v>105.00000000000027</v>
      </c>
      <c r="R42">
        <v>18.913</v>
      </c>
      <c r="S42">
        <v>46</v>
      </c>
      <c r="T42">
        <v>0.41115000000000002</v>
      </c>
      <c r="U42">
        <v>18.913</v>
      </c>
      <c r="V42">
        <v>0</v>
      </c>
      <c r="Y42">
        <v>0</v>
      </c>
      <c r="Z42">
        <v>18.913</v>
      </c>
      <c r="AA42">
        <v>59</v>
      </c>
      <c r="AB42">
        <v>0.32056000000000001</v>
      </c>
      <c r="AC42">
        <v>0</v>
      </c>
      <c r="AD42">
        <v>1.5145999999999999</v>
      </c>
      <c r="AE42">
        <v>0</v>
      </c>
      <c r="AF42" t="str">
        <f t="shared" si="4"/>
        <v/>
      </c>
      <c r="AG42">
        <f t="shared" si="3"/>
        <v>0</v>
      </c>
      <c r="AH42">
        <f t="shared" si="5"/>
        <v>6</v>
      </c>
      <c r="AI42">
        <v>0</v>
      </c>
      <c r="AL42"/>
      <c r="AV42"/>
      <c r="AW42"/>
    </row>
    <row r="43" spans="1:49" x14ac:dyDescent="0.25">
      <c r="A43">
        <v>21113</v>
      </c>
      <c r="B43">
        <v>1</v>
      </c>
      <c r="C43">
        <v>42</v>
      </c>
      <c r="D43" s="1">
        <v>42356</v>
      </c>
      <c r="E43">
        <v>982</v>
      </c>
      <c r="F43">
        <v>0</v>
      </c>
      <c r="M43" s="2">
        <v>0.27468750000000003</v>
      </c>
      <c r="N43" s="2">
        <v>0.27515046296296297</v>
      </c>
      <c r="O43">
        <v>39</v>
      </c>
      <c r="P43" s="3">
        <f t="shared" si="2"/>
        <v>40.999999999998259</v>
      </c>
      <c r="R43">
        <v>4.4466000000000001</v>
      </c>
      <c r="S43">
        <v>20</v>
      </c>
      <c r="T43">
        <v>0.22233</v>
      </c>
      <c r="U43">
        <v>4.4466000000000001</v>
      </c>
      <c r="V43">
        <v>0</v>
      </c>
      <c r="Y43">
        <v>0</v>
      </c>
      <c r="Z43">
        <v>4.4466000000000001</v>
      </c>
      <c r="AA43">
        <v>21</v>
      </c>
      <c r="AB43">
        <v>0.21174000000000001</v>
      </c>
      <c r="AC43">
        <v>0</v>
      </c>
      <c r="AD43">
        <v>26.179500000000001</v>
      </c>
      <c r="AE43">
        <v>0</v>
      </c>
      <c r="AF43" t="str">
        <f t="shared" si="4"/>
        <v/>
      </c>
      <c r="AG43">
        <f t="shared" si="3"/>
        <v>0</v>
      </c>
      <c r="AH43">
        <f t="shared" si="5"/>
        <v>6</v>
      </c>
      <c r="AI43">
        <v>0</v>
      </c>
      <c r="AL43"/>
      <c r="AV43"/>
      <c r="AW43"/>
    </row>
    <row r="44" spans="1:49" x14ac:dyDescent="0.25">
      <c r="A44">
        <v>21113</v>
      </c>
      <c r="B44">
        <v>1</v>
      </c>
      <c r="C44">
        <v>43</v>
      </c>
      <c r="D44" s="1">
        <v>42356</v>
      </c>
      <c r="E44">
        <v>50</v>
      </c>
      <c r="F44">
        <v>0</v>
      </c>
      <c r="M44" s="2">
        <v>0.27572916666666664</v>
      </c>
      <c r="N44" s="2">
        <v>0.27671296296296294</v>
      </c>
      <c r="O44">
        <v>84</v>
      </c>
      <c r="P44" s="3">
        <f t="shared" si="2"/>
        <v>86.000000000000497</v>
      </c>
      <c r="R44">
        <v>15.385400000000001</v>
      </c>
      <c r="S44">
        <v>30</v>
      </c>
      <c r="T44">
        <v>0.51285000000000003</v>
      </c>
      <c r="U44">
        <v>15.385400000000001</v>
      </c>
      <c r="V44">
        <v>0</v>
      </c>
      <c r="Y44">
        <v>0</v>
      </c>
      <c r="Z44">
        <v>15.385400000000001</v>
      </c>
      <c r="AA44">
        <v>56</v>
      </c>
      <c r="AB44">
        <v>0.27473999999999998</v>
      </c>
      <c r="AC44">
        <v>0</v>
      </c>
      <c r="AD44">
        <v>1.5952</v>
      </c>
      <c r="AE44">
        <v>0</v>
      </c>
      <c r="AF44" t="str">
        <f t="shared" si="4"/>
        <v/>
      </c>
      <c r="AG44">
        <f t="shared" si="3"/>
        <v>0</v>
      </c>
      <c r="AH44">
        <f t="shared" si="5"/>
        <v>6</v>
      </c>
      <c r="AI44">
        <v>0</v>
      </c>
      <c r="AL44"/>
      <c r="AV44"/>
      <c r="AW44"/>
    </row>
    <row r="45" spans="1:49" x14ac:dyDescent="0.25">
      <c r="A45">
        <v>21113</v>
      </c>
      <c r="B45">
        <v>1</v>
      </c>
      <c r="C45">
        <v>44</v>
      </c>
      <c r="D45" s="1">
        <v>42356</v>
      </c>
      <c r="E45">
        <v>30</v>
      </c>
      <c r="F45">
        <v>0</v>
      </c>
      <c r="M45" s="2">
        <v>0.27706018518518521</v>
      </c>
      <c r="N45" s="2">
        <v>0.27835648148148145</v>
      </c>
      <c r="O45">
        <v>111</v>
      </c>
      <c r="P45" s="3">
        <f t="shared" si="2"/>
        <v>112.99999999999513</v>
      </c>
      <c r="R45">
        <v>50.958500000000001</v>
      </c>
      <c r="S45">
        <v>55</v>
      </c>
      <c r="T45">
        <v>0.90747</v>
      </c>
      <c r="U45">
        <v>49.911099999999998</v>
      </c>
      <c r="V45">
        <v>8</v>
      </c>
      <c r="W45">
        <v>0.12103999999999999</v>
      </c>
      <c r="X45">
        <v>1.008</v>
      </c>
      <c r="Y45">
        <v>19</v>
      </c>
      <c r="Z45">
        <v>50.879399999999997</v>
      </c>
      <c r="AA45">
        <v>39</v>
      </c>
      <c r="AB45">
        <v>1.3046</v>
      </c>
      <c r="AC45">
        <v>1</v>
      </c>
      <c r="AD45">
        <v>1.2703</v>
      </c>
      <c r="AE45">
        <v>1</v>
      </c>
      <c r="AF45">
        <f t="shared" si="4"/>
        <v>50.958500000000001</v>
      </c>
      <c r="AG45">
        <f t="shared" si="3"/>
        <v>19</v>
      </c>
      <c r="AH45">
        <f t="shared" si="5"/>
        <v>6</v>
      </c>
      <c r="AI45">
        <v>0</v>
      </c>
      <c r="AL45"/>
      <c r="AV45"/>
      <c r="AW45"/>
    </row>
    <row r="46" spans="1:49" x14ac:dyDescent="0.25">
      <c r="A46">
        <v>21113</v>
      </c>
      <c r="B46">
        <v>1</v>
      </c>
      <c r="C46">
        <v>45</v>
      </c>
      <c r="D46" s="1">
        <v>42356</v>
      </c>
      <c r="E46">
        <v>42</v>
      </c>
      <c r="F46">
        <v>0</v>
      </c>
      <c r="M46" s="2">
        <v>0.27884259259259259</v>
      </c>
      <c r="N46" s="2">
        <v>0.28085648148148151</v>
      </c>
      <c r="O46">
        <v>173</v>
      </c>
      <c r="P46" s="3">
        <f t="shared" si="2"/>
        <v>175.00000000000321</v>
      </c>
      <c r="R46">
        <v>51.709499999999998</v>
      </c>
      <c r="S46">
        <v>40</v>
      </c>
      <c r="T46">
        <v>1.2709999999999999</v>
      </c>
      <c r="U46">
        <v>50.8399</v>
      </c>
      <c r="V46">
        <v>30</v>
      </c>
      <c r="W46">
        <v>-3.2280000000000003E-2</v>
      </c>
      <c r="X46">
        <v>0.66210000000000002</v>
      </c>
      <c r="Y46">
        <v>92</v>
      </c>
      <c r="Z46">
        <v>49.871499999999997</v>
      </c>
      <c r="AA46">
        <v>43</v>
      </c>
      <c r="AB46">
        <v>1.1597999999999999</v>
      </c>
      <c r="AC46">
        <v>1</v>
      </c>
      <c r="AD46">
        <v>1.2427999999999999</v>
      </c>
      <c r="AE46">
        <v>1</v>
      </c>
      <c r="AF46">
        <f t="shared" si="4"/>
        <v>51.709499999999998</v>
      </c>
      <c r="AG46">
        <f t="shared" si="3"/>
        <v>92</v>
      </c>
      <c r="AH46">
        <f t="shared" si="5"/>
        <v>6</v>
      </c>
      <c r="AI46">
        <v>0</v>
      </c>
      <c r="AL46"/>
      <c r="AV46"/>
      <c r="AW46"/>
    </row>
    <row r="47" spans="1:49" x14ac:dyDescent="0.25">
      <c r="A47">
        <v>21113</v>
      </c>
      <c r="B47">
        <v>1</v>
      </c>
      <c r="C47">
        <v>46</v>
      </c>
      <c r="D47" s="1">
        <v>42356</v>
      </c>
      <c r="E47">
        <v>38</v>
      </c>
      <c r="F47">
        <v>0</v>
      </c>
      <c r="M47" s="2">
        <v>0.28129629629629632</v>
      </c>
      <c r="N47" s="2">
        <v>0.28310185185185183</v>
      </c>
      <c r="O47">
        <v>155</v>
      </c>
      <c r="P47" s="3">
        <f t="shared" si="2"/>
        <v>156.99999999999562</v>
      </c>
      <c r="R47">
        <v>51.343899999999998</v>
      </c>
      <c r="S47">
        <v>38</v>
      </c>
      <c r="T47">
        <v>1.3288</v>
      </c>
      <c r="U47">
        <v>50.494100000000003</v>
      </c>
      <c r="V47">
        <v>23</v>
      </c>
      <c r="W47">
        <v>-1.6757000000000001E-2</v>
      </c>
      <c r="X47">
        <v>0.79049999999999998</v>
      </c>
      <c r="Y47">
        <v>78</v>
      </c>
      <c r="Z47">
        <v>50.108699999999999</v>
      </c>
      <c r="AA47">
        <v>41</v>
      </c>
      <c r="AB47">
        <v>1.2222</v>
      </c>
      <c r="AC47">
        <v>1</v>
      </c>
      <c r="AD47">
        <v>1.2452000000000001</v>
      </c>
      <c r="AE47">
        <v>1</v>
      </c>
      <c r="AF47">
        <f t="shared" si="4"/>
        <v>51.343899999999998</v>
      </c>
      <c r="AG47">
        <f t="shared" si="3"/>
        <v>78</v>
      </c>
      <c r="AH47">
        <f t="shared" si="5"/>
        <v>6</v>
      </c>
      <c r="AI47">
        <v>0</v>
      </c>
      <c r="AL47"/>
      <c r="AV47"/>
      <c r="AW47"/>
    </row>
    <row r="48" spans="1:49" x14ac:dyDescent="0.25">
      <c r="A48">
        <v>21113</v>
      </c>
      <c r="B48">
        <v>1</v>
      </c>
      <c r="C48">
        <v>47</v>
      </c>
      <c r="D48" s="1">
        <v>42356</v>
      </c>
      <c r="E48">
        <v>45</v>
      </c>
      <c r="F48">
        <v>0</v>
      </c>
      <c r="M48" s="2">
        <v>0.28362268518518519</v>
      </c>
      <c r="N48" s="2">
        <v>0.28520833333333334</v>
      </c>
      <c r="O48">
        <v>136</v>
      </c>
      <c r="P48" s="3">
        <f t="shared" si="2"/>
        <v>138.00000000000063</v>
      </c>
      <c r="R48">
        <v>51.561300000000003</v>
      </c>
      <c r="S48">
        <v>42</v>
      </c>
      <c r="T48">
        <v>1.1883999999999999</v>
      </c>
      <c r="U48">
        <v>49.911099999999998</v>
      </c>
      <c r="V48">
        <v>18</v>
      </c>
      <c r="W48">
        <v>1.4272E-2</v>
      </c>
      <c r="X48">
        <v>1.0474000000000001</v>
      </c>
      <c r="Y48">
        <v>60</v>
      </c>
      <c r="Z48">
        <v>50.167999999999999</v>
      </c>
      <c r="AA48">
        <v>36</v>
      </c>
      <c r="AB48">
        <v>1.3935999999999999</v>
      </c>
      <c r="AC48">
        <v>1</v>
      </c>
      <c r="AD48">
        <v>1.3309</v>
      </c>
      <c r="AE48">
        <v>1</v>
      </c>
      <c r="AF48">
        <f t="shared" si="4"/>
        <v>51.561300000000003</v>
      </c>
      <c r="AG48">
        <f t="shared" si="3"/>
        <v>60</v>
      </c>
      <c r="AH48">
        <f t="shared" si="5"/>
        <v>6</v>
      </c>
      <c r="AI48">
        <v>0</v>
      </c>
      <c r="AL48"/>
      <c r="AV48"/>
      <c r="AW48"/>
    </row>
    <row r="49" spans="1:49" x14ac:dyDescent="0.25">
      <c r="A49">
        <v>21113</v>
      </c>
      <c r="B49">
        <v>1</v>
      </c>
      <c r="C49">
        <v>48</v>
      </c>
      <c r="D49" s="1">
        <v>42356</v>
      </c>
      <c r="E49">
        <v>46</v>
      </c>
      <c r="F49">
        <v>0</v>
      </c>
      <c r="M49" s="2">
        <v>0.28574074074074074</v>
      </c>
      <c r="N49" s="2">
        <v>0.28758101851851853</v>
      </c>
      <c r="O49">
        <v>158</v>
      </c>
      <c r="P49" s="3">
        <f t="shared" si="2"/>
        <v>160.00000000000088</v>
      </c>
      <c r="R49">
        <v>52.282600000000002</v>
      </c>
      <c r="S49">
        <v>39</v>
      </c>
      <c r="T49">
        <v>1.2847999999999999</v>
      </c>
      <c r="U49">
        <v>50.108699999999999</v>
      </c>
      <c r="V49">
        <v>19</v>
      </c>
      <c r="W49">
        <v>3.4326000000000002E-2</v>
      </c>
      <c r="X49">
        <v>1.6798</v>
      </c>
      <c r="Y49">
        <v>76</v>
      </c>
      <c r="Z49">
        <v>50.760899999999999</v>
      </c>
      <c r="AA49">
        <v>45</v>
      </c>
      <c r="AB49">
        <v>1.1279999999999999</v>
      </c>
      <c r="AC49">
        <v>1</v>
      </c>
      <c r="AD49">
        <v>1.2910999999999999</v>
      </c>
      <c r="AE49">
        <v>1</v>
      </c>
      <c r="AF49">
        <f t="shared" si="4"/>
        <v>52.282600000000002</v>
      </c>
      <c r="AG49">
        <f t="shared" si="3"/>
        <v>76</v>
      </c>
      <c r="AH49">
        <f t="shared" si="5"/>
        <v>6</v>
      </c>
      <c r="AI49">
        <v>0</v>
      </c>
      <c r="AL49"/>
      <c r="AV49"/>
      <c r="AW49"/>
    </row>
    <row r="50" spans="1:49" x14ac:dyDescent="0.25">
      <c r="A50">
        <v>21113</v>
      </c>
      <c r="B50">
        <v>1</v>
      </c>
      <c r="C50">
        <v>49</v>
      </c>
      <c r="D50" s="1">
        <v>42356</v>
      </c>
      <c r="E50">
        <v>31</v>
      </c>
      <c r="F50">
        <v>0</v>
      </c>
      <c r="M50" s="2">
        <v>0.28793981481481484</v>
      </c>
      <c r="N50" s="2">
        <v>0.28870370370370368</v>
      </c>
      <c r="O50">
        <v>65</v>
      </c>
      <c r="P50" s="3">
        <f t="shared" si="2"/>
        <v>66.999999999995936</v>
      </c>
      <c r="R50">
        <v>6.7984</v>
      </c>
      <c r="S50">
        <v>29</v>
      </c>
      <c r="T50">
        <v>0.23443</v>
      </c>
      <c r="U50">
        <v>6.7984</v>
      </c>
      <c r="V50">
        <v>0</v>
      </c>
      <c r="Y50">
        <v>0</v>
      </c>
      <c r="Z50">
        <v>6.7984</v>
      </c>
      <c r="AA50">
        <v>38</v>
      </c>
      <c r="AB50">
        <v>0.17891000000000001</v>
      </c>
      <c r="AC50">
        <v>0</v>
      </c>
      <c r="AD50">
        <v>1.4769000000000001</v>
      </c>
      <c r="AE50">
        <v>0</v>
      </c>
      <c r="AF50" t="str">
        <f t="shared" si="4"/>
        <v/>
      </c>
      <c r="AG50">
        <f t="shared" si="3"/>
        <v>0</v>
      </c>
      <c r="AH50">
        <f t="shared" si="5"/>
        <v>6</v>
      </c>
      <c r="AI50">
        <v>0</v>
      </c>
      <c r="AL50"/>
      <c r="AV50"/>
      <c r="AW50"/>
    </row>
    <row r="51" spans="1:49" x14ac:dyDescent="0.25">
      <c r="A51">
        <v>21113</v>
      </c>
      <c r="B51">
        <v>1</v>
      </c>
      <c r="C51">
        <v>50</v>
      </c>
      <c r="D51" s="1">
        <v>42356</v>
      </c>
      <c r="E51">
        <v>32</v>
      </c>
      <c r="F51">
        <v>0</v>
      </c>
      <c r="M51" s="2">
        <v>0.28907407407407409</v>
      </c>
      <c r="N51" s="2">
        <v>0.29078703703703707</v>
      </c>
      <c r="O51">
        <v>147</v>
      </c>
      <c r="P51" s="3">
        <f t="shared" si="2"/>
        <v>149.00000000000074</v>
      </c>
      <c r="R51">
        <v>52.7273</v>
      </c>
      <c r="S51">
        <v>43</v>
      </c>
      <c r="T51">
        <v>1.2142999999999999</v>
      </c>
      <c r="U51">
        <v>52.2134</v>
      </c>
      <c r="V51">
        <v>20</v>
      </c>
      <c r="W51">
        <v>-8.8900000000000003E-3</v>
      </c>
      <c r="X51">
        <v>0.49409999999999998</v>
      </c>
      <c r="Y51">
        <v>61</v>
      </c>
      <c r="Z51">
        <v>52.035600000000002</v>
      </c>
      <c r="AA51">
        <v>45</v>
      </c>
      <c r="AB51">
        <v>1.1563000000000001</v>
      </c>
      <c r="AC51">
        <v>1</v>
      </c>
      <c r="AD51">
        <v>1.2177</v>
      </c>
      <c r="AE51">
        <v>1</v>
      </c>
      <c r="AF51">
        <f t="shared" si="4"/>
        <v>52.7273</v>
      </c>
      <c r="AG51">
        <f t="shared" si="3"/>
        <v>61</v>
      </c>
      <c r="AH51">
        <f t="shared" si="5"/>
        <v>6</v>
      </c>
      <c r="AI51">
        <v>0</v>
      </c>
      <c r="AL51"/>
      <c r="AV51"/>
      <c r="AW51"/>
    </row>
    <row r="52" spans="1:49" x14ac:dyDescent="0.25">
      <c r="A52">
        <v>21113</v>
      </c>
      <c r="B52">
        <v>1</v>
      </c>
      <c r="C52">
        <v>51</v>
      </c>
      <c r="D52" s="1">
        <v>42356</v>
      </c>
      <c r="E52">
        <v>49</v>
      </c>
      <c r="F52">
        <v>0</v>
      </c>
      <c r="M52" s="2">
        <v>0.29135416666666664</v>
      </c>
      <c r="N52" s="2">
        <v>0.29319444444444448</v>
      </c>
      <c r="O52">
        <v>158</v>
      </c>
      <c r="P52" s="3">
        <f t="shared" si="2"/>
        <v>160.00000000000568</v>
      </c>
      <c r="R52">
        <v>53.497999999999998</v>
      </c>
      <c r="S52">
        <v>37</v>
      </c>
      <c r="T52">
        <v>1.397</v>
      </c>
      <c r="U52">
        <v>51.689700000000002</v>
      </c>
      <c r="V52">
        <v>18</v>
      </c>
      <c r="W52">
        <v>0</v>
      </c>
      <c r="X52">
        <v>1.4822</v>
      </c>
      <c r="Y52">
        <v>79</v>
      </c>
      <c r="Z52">
        <v>51.689700000000002</v>
      </c>
      <c r="AA52">
        <v>44</v>
      </c>
      <c r="AB52">
        <v>1.1748000000000001</v>
      </c>
      <c r="AC52">
        <v>1</v>
      </c>
      <c r="AD52">
        <v>1.3101</v>
      </c>
      <c r="AE52">
        <v>1</v>
      </c>
      <c r="AF52">
        <f t="shared" si="4"/>
        <v>53.497999999999998</v>
      </c>
      <c r="AG52">
        <f t="shared" si="3"/>
        <v>79</v>
      </c>
      <c r="AH52">
        <f t="shared" si="5"/>
        <v>6</v>
      </c>
      <c r="AI52">
        <v>0</v>
      </c>
      <c r="AL52"/>
      <c r="AV52"/>
      <c r="AW52"/>
    </row>
    <row r="53" spans="1:49" x14ac:dyDescent="0.25">
      <c r="A53">
        <v>21113</v>
      </c>
      <c r="B53">
        <v>1</v>
      </c>
      <c r="C53">
        <v>52</v>
      </c>
      <c r="D53" s="1">
        <v>42356</v>
      </c>
      <c r="E53">
        <v>34</v>
      </c>
      <c r="F53">
        <v>0</v>
      </c>
      <c r="M53" s="2">
        <v>0.29358796296296297</v>
      </c>
      <c r="N53" s="2">
        <v>0.29504629629629631</v>
      </c>
      <c r="O53">
        <v>125</v>
      </c>
      <c r="P53" s="3">
        <f t="shared" si="2"/>
        <v>127.00000000000051</v>
      </c>
      <c r="R53">
        <v>50.968400000000003</v>
      </c>
      <c r="S53">
        <v>36</v>
      </c>
      <c r="T53">
        <v>1.3905000000000001</v>
      </c>
      <c r="U53">
        <v>50.0593</v>
      </c>
      <c r="V53">
        <v>18</v>
      </c>
      <c r="W53">
        <v>3.1838999999999999E-2</v>
      </c>
      <c r="X53">
        <v>0.69169999999999998</v>
      </c>
      <c r="Y53">
        <v>78</v>
      </c>
      <c r="Z53">
        <v>50.632399999999997</v>
      </c>
      <c r="AA53">
        <v>13</v>
      </c>
      <c r="AB53">
        <v>3.8948</v>
      </c>
      <c r="AC53">
        <v>1</v>
      </c>
      <c r="AD53">
        <v>1.272</v>
      </c>
      <c r="AE53">
        <v>1</v>
      </c>
      <c r="AF53">
        <f t="shared" si="4"/>
        <v>50.968400000000003</v>
      </c>
      <c r="AG53">
        <f t="shared" si="3"/>
        <v>78</v>
      </c>
      <c r="AH53">
        <f t="shared" si="5"/>
        <v>7</v>
      </c>
      <c r="AI53">
        <v>0</v>
      </c>
      <c r="AL53"/>
      <c r="AV53"/>
      <c r="AW53"/>
    </row>
    <row r="54" spans="1:49" x14ac:dyDescent="0.25">
      <c r="A54">
        <v>21113</v>
      </c>
      <c r="B54">
        <v>1</v>
      </c>
      <c r="C54">
        <v>53</v>
      </c>
      <c r="D54" s="1">
        <v>42356</v>
      </c>
      <c r="E54">
        <v>2</v>
      </c>
      <c r="F54">
        <v>0</v>
      </c>
      <c r="M54" s="2">
        <v>0.29506944444444444</v>
      </c>
      <c r="N54" s="2">
        <v>0.29516203703703703</v>
      </c>
      <c r="O54">
        <v>7</v>
      </c>
      <c r="P54" s="3">
        <f t="shared" si="2"/>
        <v>8.9999999999996518</v>
      </c>
      <c r="R54">
        <v>0.63241000000000003</v>
      </c>
      <c r="S54">
        <v>7</v>
      </c>
      <c r="T54">
        <v>9.0343999999999994E-2</v>
      </c>
      <c r="U54">
        <v>0.63241000000000003</v>
      </c>
      <c r="V54">
        <v>0</v>
      </c>
      <c r="Y54">
        <v>0</v>
      </c>
      <c r="Z54">
        <v>0.63241000000000003</v>
      </c>
      <c r="AA54">
        <v>2</v>
      </c>
      <c r="AB54">
        <v>0.31620999999999999</v>
      </c>
      <c r="AC54">
        <v>0</v>
      </c>
      <c r="AD54">
        <v>1.2857000000000001</v>
      </c>
      <c r="AE54">
        <v>0</v>
      </c>
      <c r="AF54" t="str">
        <f t="shared" si="4"/>
        <v/>
      </c>
      <c r="AG54">
        <f t="shared" si="3"/>
        <v>0</v>
      </c>
      <c r="AH54">
        <f t="shared" si="5"/>
        <v>7</v>
      </c>
      <c r="AI54">
        <v>0</v>
      </c>
      <c r="AL54"/>
      <c r="AV54"/>
      <c r="AW54"/>
    </row>
    <row r="55" spans="1:49" x14ac:dyDescent="0.25">
      <c r="A55">
        <v>21113</v>
      </c>
      <c r="B55">
        <v>1</v>
      </c>
      <c r="C55">
        <v>54</v>
      </c>
      <c r="D55" s="1">
        <v>42356</v>
      </c>
      <c r="E55">
        <v>0</v>
      </c>
      <c r="F55">
        <v>0</v>
      </c>
      <c r="M55" s="2">
        <v>0.29516203703703703</v>
      </c>
      <c r="N55" s="2">
        <v>0.29520833333333335</v>
      </c>
      <c r="O55">
        <v>3</v>
      </c>
      <c r="P55" s="3">
        <f t="shared" si="2"/>
        <v>5.000000000002224</v>
      </c>
      <c r="R55">
        <v>0.53359999999999996</v>
      </c>
      <c r="S55">
        <v>3</v>
      </c>
      <c r="T55">
        <v>0.17787</v>
      </c>
      <c r="U55">
        <v>0.53359999999999996</v>
      </c>
      <c r="V55">
        <v>0</v>
      </c>
      <c r="Y55">
        <v>0</v>
      </c>
      <c r="Z55">
        <v>0.53359999999999996</v>
      </c>
      <c r="AA55">
        <v>2</v>
      </c>
      <c r="AB55">
        <v>0.26679999999999998</v>
      </c>
      <c r="AC55">
        <v>0</v>
      </c>
      <c r="AD55">
        <v>1</v>
      </c>
      <c r="AE55">
        <v>0</v>
      </c>
      <c r="AF55" t="str">
        <f t="shared" si="4"/>
        <v/>
      </c>
      <c r="AG55">
        <f t="shared" si="3"/>
        <v>0</v>
      </c>
      <c r="AH55">
        <f t="shared" si="5"/>
        <v>7</v>
      </c>
      <c r="AI55">
        <v>0</v>
      </c>
      <c r="AL55"/>
      <c r="AV55"/>
      <c r="AW55"/>
    </row>
    <row r="56" spans="1:49" x14ac:dyDescent="0.25">
      <c r="A56">
        <v>21113</v>
      </c>
      <c r="B56">
        <v>1</v>
      </c>
      <c r="C56">
        <v>55</v>
      </c>
      <c r="D56" s="1">
        <v>42356</v>
      </c>
      <c r="E56">
        <v>0</v>
      </c>
      <c r="F56">
        <v>0</v>
      </c>
      <c r="M56" s="2">
        <v>0.29520833333333335</v>
      </c>
      <c r="N56" s="2">
        <v>0.29527777777777781</v>
      </c>
      <c r="O56">
        <v>5</v>
      </c>
      <c r="P56" s="3">
        <f t="shared" si="2"/>
        <v>7.0000000000009379</v>
      </c>
      <c r="R56">
        <v>0.62253000000000003</v>
      </c>
      <c r="S56">
        <v>4</v>
      </c>
      <c r="T56">
        <v>0.15562999999999999</v>
      </c>
      <c r="U56">
        <v>0.62253000000000003</v>
      </c>
      <c r="V56">
        <v>0</v>
      </c>
      <c r="Y56">
        <v>0</v>
      </c>
      <c r="Z56">
        <v>0.62253000000000003</v>
      </c>
      <c r="AA56">
        <v>3</v>
      </c>
      <c r="AB56">
        <v>0.20751</v>
      </c>
      <c r="AC56">
        <v>0</v>
      </c>
      <c r="AD56">
        <v>1</v>
      </c>
      <c r="AE56">
        <v>0</v>
      </c>
      <c r="AF56" t="str">
        <f t="shared" si="4"/>
        <v/>
      </c>
      <c r="AG56">
        <f t="shared" si="3"/>
        <v>0</v>
      </c>
      <c r="AH56">
        <f t="shared" si="5"/>
        <v>7</v>
      </c>
      <c r="AI56">
        <v>0</v>
      </c>
      <c r="AL56"/>
      <c r="AV56"/>
      <c r="AW56"/>
    </row>
    <row r="57" spans="1:49" x14ac:dyDescent="0.25">
      <c r="A57">
        <v>21113</v>
      </c>
      <c r="B57">
        <v>1</v>
      </c>
      <c r="C57">
        <v>56</v>
      </c>
      <c r="D57" s="1">
        <v>42356</v>
      </c>
      <c r="E57">
        <v>0</v>
      </c>
      <c r="F57">
        <v>0</v>
      </c>
      <c r="M57" s="2">
        <v>0.29527777777777781</v>
      </c>
      <c r="N57" s="2">
        <v>0.29532407407407407</v>
      </c>
      <c r="O57">
        <v>3</v>
      </c>
      <c r="P57" s="3">
        <f t="shared" si="2"/>
        <v>4.9999999999974278</v>
      </c>
      <c r="R57">
        <v>0.54347999999999996</v>
      </c>
      <c r="S57">
        <v>2</v>
      </c>
      <c r="T57">
        <v>0.27173999999999998</v>
      </c>
      <c r="U57">
        <v>0.54347999999999996</v>
      </c>
      <c r="V57">
        <v>0</v>
      </c>
      <c r="Y57">
        <v>0</v>
      </c>
      <c r="Z57">
        <v>0.54347999999999996</v>
      </c>
      <c r="AA57">
        <v>3</v>
      </c>
      <c r="AB57">
        <v>0.18115999999999999</v>
      </c>
      <c r="AC57">
        <v>0</v>
      </c>
      <c r="AD57">
        <v>1</v>
      </c>
      <c r="AE57">
        <v>0</v>
      </c>
      <c r="AF57" t="str">
        <f t="shared" si="4"/>
        <v/>
      </c>
      <c r="AG57">
        <f t="shared" si="3"/>
        <v>0</v>
      </c>
      <c r="AH57">
        <f t="shared" si="5"/>
        <v>7</v>
      </c>
      <c r="AI57">
        <v>0</v>
      </c>
      <c r="AL57"/>
      <c r="AV57"/>
      <c r="AW57"/>
    </row>
    <row r="58" spans="1:49" x14ac:dyDescent="0.25">
      <c r="A58">
        <v>21113</v>
      </c>
      <c r="B58">
        <v>1</v>
      </c>
      <c r="C58">
        <v>57</v>
      </c>
      <c r="D58" s="1">
        <v>42356</v>
      </c>
      <c r="E58">
        <v>169</v>
      </c>
      <c r="F58">
        <v>0</v>
      </c>
      <c r="M58" s="2">
        <v>0.29728009259259258</v>
      </c>
      <c r="N58" s="2">
        <v>0.29780092592592594</v>
      </c>
      <c r="O58">
        <v>44</v>
      </c>
      <c r="P58" s="3">
        <f t="shared" si="2"/>
        <v>46.000000000002238</v>
      </c>
      <c r="R58">
        <v>8.8734999999999999</v>
      </c>
      <c r="S58">
        <v>16</v>
      </c>
      <c r="T58">
        <v>0.55459000000000003</v>
      </c>
      <c r="U58">
        <v>8.8734999999999999</v>
      </c>
      <c r="V58">
        <v>0</v>
      </c>
      <c r="Y58">
        <v>0</v>
      </c>
      <c r="Z58">
        <v>8.8734999999999999</v>
      </c>
      <c r="AA58">
        <v>30</v>
      </c>
      <c r="AB58">
        <v>0.29577999999999999</v>
      </c>
      <c r="AC58">
        <v>0</v>
      </c>
      <c r="AD58">
        <v>4.8409000000000004</v>
      </c>
      <c r="AE58">
        <v>0</v>
      </c>
      <c r="AF58" t="str">
        <f t="shared" si="4"/>
        <v/>
      </c>
      <c r="AG58">
        <f t="shared" si="3"/>
        <v>0</v>
      </c>
      <c r="AH58">
        <f t="shared" si="5"/>
        <v>7</v>
      </c>
      <c r="AI58">
        <v>0</v>
      </c>
      <c r="AL58"/>
      <c r="AV58"/>
      <c r="AW58"/>
    </row>
    <row r="59" spans="1:49" x14ac:dyDescent="0.25">
      <c r="A59">
        <v>21113</v>
      </c>
      <c r="B59">
        <v>1</v>
      </c>
      <c r="C59">
        <v>58</v>
      </c>
      <c r="D59" s="1">
        <v>42356</v>
      </c>
      <c r="E59">
        <v>27</v>
      </c>
      <c r="F59">
        <v>0</v>
      </c>
      <c r="M59" s="2">
        <v>0.29811342592592593</v>
      </c>
      <c r="N59" s="2">
        <v>0.2988425925925926</v>
      </c>
      <c r="O59">
        <v>62</v>
      </c>
      <c r="P59" s="3">
        <f t="shared" si="2"/>
        <v>64.000000000000256</v>
      </c>
      <c r="R59">
        <v>11.6897</v>
      </c>
      <c r="S59">
        <v>28</v>
      </c>
      <c r="T59">
        <v>0.41749000000000003</v>
      </c>
      <c r="U59">
        <v>11.6897</v>
      </c>
      <c r="V59">
        <v>0</v>
      </c>
      <c r="Y59">
        <v>0</v>
      </c>
      <c r="Z59">
        <v>11.6897</v>
      </c>
      <c r="AA59">
        <v>36</v>
      </c>
      <c r="AB59">
        <v>0.32471</v>
      </c>
      <c r="AC59">
        <v>0</v>
      </c>
      <c r="AD59">
        <v>1.4355</v>
      </c>
      <c r="AE59">
        <v>0</v>
      </c>
      <c r="AF59" t="str">
        <f t="shared" si="4"/>
        <v/>
      </c>
      <c r="AG59">
        <f t="shared" si="3"/>
        <v>0</v>
      </c>
      <c r="AH59">
        <f t="shared" si="5"/>
        <v>7</v>
      </c>
      <c r="AI59">
        <v>0</v>
      </c>
      <c r="AL59"/>
      <c r="AV59"/>
      <c r="AW59"/>
    </row>
    <row r="60" spans="1:49" x14ac:dyDescent="0.25">
      <c r="A60">
        <v>21113</v>
      </c>
      <c r="B60">
        <v>1</v>
      </c>
      <c r="C60">
        <v>59</v>
      </c>
      <c r="D60" s="1">
        <v>42356</v>
      </c>
      <c r="E60">
        <v>28</v>
      </c>
      <c r="F60">
        <v>0</v>
      </c>
      <c r="M60" s="2">
        <v>0.29916666666666664</v>
      </c>
      <c r="N60" s="2">
        <v>0.30026620370370372</v>
      </c>
      <c r="O60">
        <v>94</v>
      </c>
      <c r="P60" s="3">
        <f t="shared" si="2"/>
        <v>96.000000000003666</v>
      </c>
      <c r="R60">
        <v>51.116599999999998</v>
      </c>
      <c r="S60">
        <v>40</v>
      </c>
      <c r="T60">
        <v>1.2129000000000001</v>
      </c>
      <c r="U60">
        <v>48.517800000000001</v>
      </c>
      <c r="V60">
        <v>18</v>
      </c>
      <c r="W60">
        <v>0.13395000000000001</v>
      </c>
      <c r="X60">
        <v>1.5612999999999999</v>
      </c>
      <c r="Y60">
        <v>42</v>
      </c>
      <c r="Z60">
        <v>50.928899999999999</v>
      </c>
      <c r="AA60">
        <v>14</v>
      </c>
      <c r="AB60">
        <v>3.6377999999999999</v>
      </c>
      <c r="AC60">
        <v>1</v>
      </c>
      <c r="AD60">
        <v>1.2979000000000001</v>
      </c>
      <c r="AE60">
        <v>1</v>
      </c>
      <c r="AF60">
        <f t="shared" si="4"/>
        <v>51.116599999999998</v>
      </c>
      <c r="AG60">
        <f t="shared" si="3"/>
        <v>42</v>
      </c>
      <c r="AH60">
        <f t="shared" si="5"/>
        <v>7</v>
      </c>
      <c r="AI60">
        <v>0</v>
      </c>
      <c r="AL60"/>
      <c r="AV60"/>
      <c r="AW60"/>
    </row>
    <row r="61" spans="1:49" x14ac:dyDescent="0.25">
      <c r="A61">
        <v>21113</v>
      </c>
      <c r="B61">
        <v>1</v>
      </c>
      <c r="C61">
        <v>60</v>
      </c>
      <c r="D61" s="1">
        <v>42356</v>
      </c>
      <c r="E61">
        <v>6</v>
      </c>
      <c r="F61">
        <v>0</v>
      </c>
      <c r="M61" s="2">
        <v>0.30033564814814812</v>
      </c>
      <c r="N61" s="2">
        <v>0.30040509259259257</v>
      </c>
      <c r="O61">
        <v>5</v>
      </c>
      <c r="P61" s="3">
        <f t="shared" si="2"/>
        <v>7.0000000000009379</v>
      </c>
      <c r="R61">
        <v>0.64229000000000003</v>
      </c>
      <c r="S61">
        <v>3</v>
      </c>
      <c r="T61">
        <v>0.21410000000000001</v>
      </c>
      <c r="U61">
        <v>0.64229000000000003</v>
      </c>
      <c r="V61">
        <v>0</v>
      </c>
      <c r="Y61">
        <v>0</v>
      </c>
      <c r="Z61">
        <v>0.64229000000000003</v>
      </c>
      <c r="AA61">
        <v>4</v>
      </c>
      <c r="AB61">
        <v>0.16056999999999999</v>
      </c>
      <c r="AC61">
        <v>0</v>
      </c>
      <c r="AD61">
        <v>2.2000000000000002</v>
      </c>
      <c r="AE61">
        <v>0</v>
      </c>
      <c r="AF61" t="str">
        <f t="shared" si="4"/>
        <v/>
      </c>
      <c r="AG61">
        <f t="shared" si="3"/>
        <v>0</v>
      </c>
      <c r="AH61">
        <f t="shared" si="5"/>
        <v>7</v>
      </c>
      <c r="AI61">
        <v>0</v>
      </c>
      <c r="AL61"/>
      <c r="AV61"/>
      <c r="AW61"/>
    </row>
    <row r="62" spans="1:49" x14ac:dyDescent="0.25">
      <c r="A62">
        <v>21113</v>
      </c>
      <c r="B62">
        <v>1</v>
      </c>
      <c r="C62">
        <v>61</v>
      </c>
      <c r="D62" s="1">
        <v>42356</v>
      </c>
      <c r="E62">
        <v>0</v>
      </c>
      <c r="F62">
        <v>0</v>
      </c>
      <c r="M62" s="2">
        <v>0.30040509259259257</v>
      </c>
      <c r="N62" s="2">
        <v>0.30046296296296299</v>
      </c>
      <c r="O62">
        <v>4</v>
      </c>
      <c r="P62" s="3">
        <f t="shared" si="2"/>
        <v>6.000000000003979</v>
      </c>
      <c r="R62">
        <v>0.96838000000000002</v>
      </c>
      <c r="S62">
        <v>3</v>
      </c>
      <c r="T62">
        <v>0.32279000000000002</v>
      </c>
      <c r="U62">
        <v>0.96838000000000002</v>
      </c>
      <c r="V62">
        <v>0</v>
      </c>
      <c r="Y62">
        <v>0</v>
      </c>
      <c r="Z62">
        <v>0.96838000000000002</v>
      </c>
      <c r="AA62">
        <v>3</v>
      </c>
      <c r="AB62">
        <v>0.32279000000000002</v>
      </c>
      <c r="AC62">
        <v>0</v>
      </c>
      <c r="AD62">
        <v>1</v>
      </c>
      <c r="AE62">
        <v>0</v>
      </c>
      <c r="AF62" t="str">
        <f t="shared" si="4"/>
        <v/>
      </c>
      <c r="AG62">
        <f t="shared" si="3"/>
        <v>0</v>
      </c>
      <c r="AH62">
        <f t="shared" si="5"/>
        <v>7</v>
      </c>
      <c r="AI62">
        <v>0</v>
      </c>
      <c r="AL62"/>
      <c r="AV62"/>
      <c r="AW62"/>
    </row>
    <row r="63" spans="1:49" x14ac:dyDescent="0.25">
      <c r="A63">
        <v>21113</v>
      </c>
      <c r="B63">
        <v>1</v>
      </c>
      <c r="C63">
        <v>62</v>
      </c>
      <c r="D63" s="1">
        <v>42356</v>
      </c>
      <c r="E63">
        <v>120</v>
      </c>
      <c r="F63">
        <v>0</v>
      </c>
      <c r="M63" s="2">
        <v>0.30185185185185187</v>
      </c>
      <c r="N63" s="2">
        <v>0.30243055555555559</v>
      </c>
      <c r="O63">
        <v>49</v>
      </c>
      <c r="P63" s="3">
        <f t="shared" si="2"/>
        <v>51.000000000001421</v>
      </c>
      <c r="R63">
        <v>7.4901</v>
      </c>
      <c r="S63">
        <v>20</v>
      </c>
      <c r="T63">
        <v>0.3745</v>
      </c>
      <c r="U63">
        <v>7.4901</v>
      </c>
      <c r="V63">
        <v>0</v>
      </c>
      <c r="Y63">
        <v>0</v>
      </c>
      <c r="Z63">
        <v>7.4901</v>
      </c>
      <c r="AA63">
        <v>31</v>
      </c>
      <c r="AB63">
        <v>0.24162</v>
      </c>
      <c r="AC63">
        <v>0</v>
      </c>
      <c r="AD63">
        <v>3.4489999999999998</v>
      </c>
      <c r="AE63">
        <v>0</v>
      </c>
      <c r="AF63" t="str">
        <f t="shared" si="4"/>
        <v/>
      </c>
      <c r="AG63">
        <f t="shared" si="3"/>
        <v>0</v>
      </c>
      <c r="AH63">
        <f t="shared" si="5"/>
        <v>7</v>
      </c>
      <c r="AI63">
        <v>0</v>
      </c>
      <c r="AL63"/>
      <c r="AV63"/>
      <c r="AW63"/>
    </row>
    <row r="64" spans="1:49" x14ac:dyDescent="0.25">
      <c r="A64">
        <v>21113</v>
      </c>
      <c r="B64">
        <v>1</v>
      </c>
      <c r="C64">
        <v>63</v>
      </c>
      <c r="D64" s="1">
        <v>42356</v>
      </c>
      <c r="E64">
        <v>29</v>
      </c>
      <c r="F64">
        <v>0</v>
      </c>
      <c r="M64" s="2">
        <v>0.30276620370370372</v>
      </c>
      <c r="N64" s="2">
        <v>0.30332175925925925</v>
      </c>
      <c r="O64">
        <v>47</v>
      </c>
      <c r="P64" s="3">
        <f t="shared" si="2"/>
        <v>48.999999999997911</v>
      </c>
      <c r="R64">
        <v>4.8814000000000002</v>
      </c>
      <c r="S64">
        <v>22</v>
      </c>
      <c r="T64">
        <v>0.22187999999999999</v>
      </c>
      <c r="U64">
        <v>4.8814000000000002</v>
      </c>
      <c r="V64">
        <v>0</v>
      </c>
      <c r="Y64">
        <v>0</v>
      </c>
      <c r="Z64">
        <v>4.8814000000000002</v>
      </c>
      <c r="AA64">
        <v>27</v>
      </c>
      <c r="AB64">
        <v>0.18079000000000001</v>
      </c>
      <c r="AC64">
        <v>0</v>
      </c>
      <c r="AD64">
        <v>1.617</v>
      </c>
      <c r="AE64">
        <v>0</v>
      </c>
      <c r="AF64" t="str">
        <f t="shared" si="4"/>
        <v/>
      </c>
      <c r="AG64">
        <f t="shared" si="3"/>
        <v>0</v>
      </c>
      <c r="AH64">
        <f t="shared" si="5"/>
        <v>7</v>
      </c>
      <c r="AI64">
        <v>0</v>
      </c>
      <c r="AL64"/>
      <c r="AV64"/>
      <c r="AW64"/>
    </row>
    <row r="65" spans="1:49" x14ac:dyDescent="0.25">
      <c r="A65">
        <v>21113</v>
      </c>
      <c r="B65">
        <v>1</v>
      </c>
      <c r="C65">
        <v>64</v>
      </c>
      <c r="D65" s="1">
        <v>42356</v>
      </c>
      <c r="E65">
        <v>44</v>
      </c>
      <c r="F65">
        <v>0</v>
      </c>
      <c r="M65" s="2">
        <v>0.30383101851851851</v>
      </c>
      <c r="N65" s="2">
        <v>0.30437500000000001</v>
      </c>
      <c r="O65">
        <v>46</v>
      </c>
      <c r="P65" s="3">
        <f t="shared" si="2"/>
        <v>48.000000000000952</v>
      </c>
      <c r="R65">
        <v>4.6443000000000003</v>
      </c>
      <c r="S65">
        <v>23</v>
      </c>
      <c r="T65">
        <v>0.20193</v>
      </c>
      <c r="U65">
        <v>4.6443000000000003</v>
      </c>
      <c r="V65">
        <v>0</v>
      </c>
      <c r="Y65">
        <v>0</v>
      </c>
      <c r="Z65">
        <v>4.6443000000000003</v>
      </c>
      <c r="AA65">
        <v>25</v>
      </c>
      <c r="AB65">
        <v>0.18576999999999999</v>
      </c>
      <c r="AC65">
        <v>0</v>
      </c>
      <c r="AD65">
        <v>1.9564999999999999</v>
      </c>
      <c r="AE65">
        <v>0</v>
      </c>
      <c r="AF65" t="str">
        <f t="shared" si="4"/>
        <v/>
      </c>
      <c r="AG65">
        <f t="shared" si="3"/>
        <v>0</v>
      </c>
      <c r="AH65">
        <f t="shared" si="5"/>
        <v>7</v>
      </c>
      <c r="AI65">
        <v>0</v>
      </c>
      <c r="AL65"/>
      <c r="AV65"/>
      <c r="AW65"/>
    </row>
    <row r="66" spans="1:49" x14ac:dyDescent="0.25">
      <c r="A66">
        <v>21113</v>
      </c>
      <c r="B66">
        <v>1</v>
      </c>
      <c r="C66">
        <v>65</v>
      </c>
      <c r="D66" s="1">
        <v>42356</v>
      </c>
      <c r="E66">
        <v>35</v>
      </c>
      <c r="F66">
        <v>0</v>
      </c>
      <c r="M66" s="2">
        <v>0.30478009259259259</v>
      </c>
      <c r="N66" s="2">
        <v>0.30548611111111112</v>
      </c>
      <c r="O66">
        <v>60</v>
      </c>
      <c r="P66" s="3">
        <f t="shared" si="2"/>
        <v>62.000000000001542</v>
      </c>
      <c r="R66">
        <v>7.7173999999999996</v>
      </c>
      <c r="S66">
        <v>25</v>
      </c>
      <c r="T66">
        <v>0.30869999999999997</v>
      </c>
      <c r="U66">
        <v>7.7173999999999996</v>
      </c>
      <c r="V66">
        <v>0</v>
      </c>
      <c r="Y66">
        <v>0</v>
      </c>
      <c r="Z66">
        <v>7.7173999999999996</v>
      </c>
      <c r="AA66">
        <v>37</v>
      </c>
      <c r="AB66">
        <v>0.20857999999999999</v>
      </c>
      <c r="AC66">
        <v>0</v>
      </c>
      <c r="AD66">
        <v>1.5832999999999999</v>
      </c>
      <c r="AE66">
        <v>0</v>
      </c>
      <c r="AF66" t="str">
        <f t="shared" si="4"/>
        <v/>
      </c>
      <c r="AG66">
        <f t="shared" si="3"/>
        <v>0</v>
      </c>
      <c r="AH66">
        <f t="shared" si="5"/>
        <v>7</v>
      </c>
      <c r="AI66">
        <v>0</v>
      </c>
      <c r="AL66"/>
      <c r="AV66"/>
      <c r="AW66"/>
    </row>
    <row r="67" spans="1:49" x14ac:dyDescent="0.25">
      <c r="A67">
        <v>21113</v>
      </c>
      <c r="B67">
        <v>1</v>
      </c>
      <c r="C67">
        <v>66</v>
      </c>
      <c r="D67" s="1">
        <v>42356</v>
      </c>
      <c r="E67">
        <v>18</v>
      </c>
      <c r="F67">
        <v>0</v>
      </c>
      <c r="M67" s="2">
        <v>0.30569444444444444</v>
      </c>
      <c r="N67" s="2">
        <v>0.30638888888888888</v>
      </c>
      <c r="O67">
        <v>59</v>
      </c>
      <c r="P67" s="3">
        <f t="shared" ref="P67:P130" si="6">(N67-M67)*24*60*60+1</f>
        <v>60.999999999999787</v>
      </c>
      <c r="R67">
        <v>8.6462000000000003</v>
      </c>
      <c r="S67">
        <v>34</v>
      </c>
      <c r="T67">
        <v>0.25430000000000003</v>
      </c>
      <c r="U67">
        <v>8.6462000000000003</v>
      </c>
      <c r="V67">
        <v>0</v>
      </c>
      <c r="Y67">
        <v>0</v>
      </c>
      <c r="Z67">
        <v>8.6462000000000003</v>
      </c>
      <c r="AA67">
        <v>27</v>
      </c>
      <c r="AB67">
        <v>0.32023000000000001</v>
      </c>
      <c r="AC67">
        <v>0</v>
      </c>
      <c r="AD67">
        <v>1.3050999999999999</v>
      </c>
      <c r="AE67">
        <v>0</v>
      </c>
      <c r="AF67" t="str">
        <f t="shared" si="4"/>
        <v/>
      </c>
      <c r="AG67">
        <f t="shared" ref="AG67:AG130" si="7">IF(AE67=1,Y67,0)</f>
        <v>0</v>
      </c>
      <c r="AH67">
        <f t="shared" ref="AH67:AH130" si="8">HOUR(M67)</f>
        <v>7</v>
      </c>
      <c r="AI67">
        <v>0</v>
      </c>
      <c r="AL67"/>
      <c r="AV67"/>
      <c r="AW67"/>
    </row>
    <row r="68" spans="1:49" x14ac:dyDescent="0.25">
      <c r="A68">
        <v>21113</v>
      </c>
      <c r="B68">
        <v>1</v>
      </c>
      <c r="C68">
        <v>67</v>
      </c>
      <c r="D68" s="1">
        <v>42356</v>
      </c>
      <c r="E68">
        <v>11</v>
      </c>
      <c r="F68">
        <v>0</v>
      </c>
      <c r="M68" s="2">
        <v>0.30651620370370369</v>
      </c>
      <c r="N68" s="2">
        <v>0.30730324074074072</v>
      </c>
      <c r="O68">
        <v>67</v>
      </c>
      <c r="P68" s="3">
        <f t="shared" si="6"/>
        <v>68.999999999999432</v>
      </c>
      <c r="R68">
        <v>9.9901</v>
      </c>
      <c r="S68">
        <v>27</v>
      </c>
      <c r="T68">
        <v>0.37</v>
      </c>
      <c r="U68">
        <v>9.9901</v>
      </c>
      <c r="V68">
        <v>0</v>
      </c>
      <c r="Y68">
        <v>0</v>
      </c>
      <c r="Z68">
        <v>9.9901</v>
      </c>
      <c r="AA68">
        <v>42</v>
      </c>
      <c r="AB68">
        <v>0.23785999999999999</v>
      </c>
      <c r="AC68">
        <v>0</v>
      </c>
      <c r="AD68">
        <v>1.1641999999999999</v>
      </c>
      <c r="AE68">
        <v>0</v>
      </c>
      <c r="AF68" t="str">
        <f t="shared" si="4"/>
        <v/>
      </c>
      <c r="AG68">
        <f t="shared" si="7"/>
        <v>0</v>
      </c>
      <c r="AH68">
        <f t="shared" si="8"/>
        <v>7</v>
      </c>
      <c r="AI68">
        <v>0</v>
      </c>
      <c r="AL68"/>
      <c r="AV68"/>
      <c r="AW68"/>
    </row>
    <row r="69" spans="1:49" x14ac:dyDescent="0.25">
      <c r="A69">
        <v>21113</v>
      </c>
      <c r="B69">
        <v>1</v>
      </c>
      <c r="C69">
        <v>68</v>
      </c>
      <c r="D69" s="1">
        <v>42356</v>
      </c>
      <c r="E69">
        <v>31</v>
      </c>
      <c r="F69">
        <v>0</v>
      </c>
      <c r="M69" s="2">
        <v>0.30766203703703704</v>
      </c>
      <c r="N69" s="2">
        <v>0.30899305555555556</v>
      </c>
      <c r="O69">
        <v>114</v>
      </c>
      <c r="P69" s="3">
        <f t="shared" si="6"/>
        <v>116.0000000000004</v>
      </c>
      <c r="R69">
        <v>53.725299999999997</v>
      </c>
      <c r="S69">
        <v>42</v>
      </c>
      <c r="T69">
        <v>1.2684</v>
      </c>
      <c r="U69">
        <v>53.270800000000001</v>
      </c>
      <c r="V69">
        <v>20</v>
      </c>
      <c r="W69">
        <v>-5.8305000000000003E-2</v>
      </c>
      <c r="X69">
        <v>0.59289999999999998</v>
      </c>
      <c r="Y69">
        <v>59</v>
      </c>
      <c r="Z69">
        <v>52.104700000000001</v>
      </c>
      <c r="AA69">
        <v>15</v>
      </c>
      <c r="AB69">
        <v>3.4735999999999998</v>
      </c>
      <c r="AC69">
        <v>1</v>
      </c>
      <c r="AD69">
        <v>1.2719</v>
      </c>
      <c r="AE69">
        <v>1</v>
      </c>
      <c r="AF69">
        <f t="shared" si="4"/>
        <v>53.725299999999997</v>
      </c>
      <c r="AG69">
        <f t="shared" si="7"/>
        <v>59</v>
      </c>
      <c r="AH69">
        <f t="shared" si="8"/>
        <v>7</v>
      </c>
      <c r="AI69">
        <v>0</v>
      </c>
      <c r="AL69"/>
      <c r="AV69"/>
      <c r="AW69"/>
    </row>
    <row r="70" spans="1:49" x14ac:dyDescent="0.25">
      <c r="A70">
        <v>21113</v>
      </c>
      <c r="B70">
        <v>1</v>
      </c>
      <c r="C70">
        <v>69</v>
      </c>
      <c r="D70" s="1">
        <v>42356</v>
      </c>
      <c r="E70">
        <v>77</v>
      </c>
      <c r="F70">
        <v>0</v>
      </c>
      <c r="M70" s="2">
        <v>0.30988425925925928</v>
      </c>
      <c r="N70" s="2">
        <v>0.3104513888888889</v>
      </c>
      <c r="O70">
        <v>48</v>
      </c>
      <c r="P70" s="3">
        <f t="shared" si="6"/>
        <v>49.999999999999666</v>
      </c>
      <c r="R70">
        <v>6.7786999999999997</v>
      </c>
      <c r="S70">
        <v>24</v>
      </c>
      <c r="T70">
        <v>0.28244999999999998</v>
      </c>
      <c r="U70">
        <v>6.7786999999999997</v>
      </c>
      <c r="V70">
        <v>0</v>
      </c>
      <c r="Y70">
        <v>0</v>
      </c>
      <c r="Z70">
        <v>6.7786999999999997</v>
      </c>
      <c r="AA70">
        <v>26</v>
      </c>
      <c r="AB70">
        <v>0.26072000000000001</v>
      </c>
      <c r="AC70">
        <v>0</v>
      </c>
      <c r="AD70">
        <v>2.6042000000000001</v>
      </c>
      <c r="AE70">
        <v>0</v>
      </c>
      <c r="AF70" t="str">
        <f t="shared" si="4"/>
        <v/>
      </c>
      <c r="AG70">
        <f t="shared" si="7"/>
        <v>0</v>
      </c>
      <c r="AH70">
        <f t="shared" si="8"/>
        <v>7</v>
      </c>
      <c r="AI70">
        <v>0</v>
      </c>
      <c r="AL70"/>
      <c r="AV70"/>
      <c r="AW70"/>
    </row>
    <row r="71" spans="1:49" x14ac:dyDescent="0.25">
      <c r="A71">
        <v>21113</v>
      </c>
      <c r="B71">
        <v>1</v>
      </c>
      <c r="C71">
        <v>70</v>
      </c>
      <c r="D71" s="1">
        <v>42356</v>
      </c>
      <c r="E71">
        <v>23</v>
      </c>
      <c r="F71">
        <v>0</v>
      </c>
      <c r="M71" s="2">
        <v>0.31071759259259263</v>
      </c>
      <c r="N71" s="2">
        <v>0.31138888888888888</v>
      </c>
      <c r="O71">
        <v>57</v>
      </c>
      <c r="P71" s="3">
        <f t="shared" si="6"/>
        <v>58.999999999996277</v>
      </c>
      <c r="R71">
        <v>6.4130000000000003</v>
      </c>
      <c r="S71">
        <v>24</v>
      </c>
      <c r="T71">
        <v>0.26721</v>
      </c>
      <c r="U71">
        <v>6.4130000000000003</v>
      </c>
      <c r="V71">
        <v>0</v>
      </c>
      <c r="Y71">
        <v>0</v>
      </c>
      <c r="Z71">
        <v>6.4130000000000003</v>
      </c>
      <c r="AA71">
        <v>35</v>
      </c>
      <c r="AB71">
        <v>0.18323</v>
      </c>
      <c r="AC71">
        <v>0</v>
      </c>
      <c r="AD71">
        <v>1.4035</v>
      </c>
      <c r="AE71">
        <v>0</v>
      </c>
      <c r="AF71" t="str">
        <f t="shared" si="4"/>
        <v/>
      </c>
      <c r="AG71">
        <f t="shared" si="7"/>
        <v>0</v>
      </c>
      <c r="AH71">
        <f t="shared" si="8"/>
        <v>7</v>
      </c>
      <c r="AI71">
        <v>0</v>
      </c>
      <c r="AL71"/>
      <c r="AV71"/>
      <c r="AW71"/>
    </row>
    <row r="72" spans="1:49" x14ac:dyDescent="0.25">
      <c r="A72">
        <v>21113</v>
      </c>
      <c r="B72">
        <v>1</v>
      </c>
      <c r="C72">
        <v>71</v>
      </c>
      <c r="D72" s="1">
        <v>42356</v>
      </c>
      <c r="E72">
        <v>10</v>
      </c>
      <c r="F72">
        <v>0</v>
      </c>
      <c r="M72" s="2">
        <v>0.3115046296296296</v>
      </c>
      <c r="N72" s="2">
        <v>0.31232638888888892</v>
      </c>
      <c r="O72">
        <v>70</v>
      </c>
      <c r="P72" s="3">
        <f t="shared" si="6"/>
        <v>72.000000000004704</v>
      </c>
      <c r="R72">
        <v>7.8261000000000003</v>
      </c>
      <c r="S72">
        <v>38</v>
      </c>
      <c r="T72">
        <v>0.20594999999999999</v>
      </c>
      <c r="U72">
        <v>7.8261000000000003</v>
      </c>
      <c r="V72">
        <v>0</v>
      </c>
      <c r="Y72">
        <v>0</v>
      </c>
      <c r="Z72">
        <v>7.8261000000000003</v>
      </c>
      <c r="AA72">
        <v>34</v>
      </c>
      <c r="AB72">
        <v>0.23018</v>
      </c>
      <c r="AC72">
        <v>0</v>
      </c>
      <c r="AD72">
        <v>1.1429</v>
      </c>
      <c r="AE72">
        <v>0</v>
      </c>
      <c r="AF72" t="str">
        <f t="shared" si="4"/>
        <v/>
      </c>
      <c r="AG72">
        <f t="shared" si="7"/>
        <v>0</v>
      </c>
      <c r="AH72">
        <f t="shared" si="8"/>
        <v>7</v>
      </c>
      <c r="AI72">
        <v>0</v>
      </c>
      <c r="AL72"/>
      <c r="AV72"/>
      <c r="AW72"/>
    </row>
    <row r="73" spans="1:49" x14ac:dyDescent="0.25">
      <c r="A73">
        <v>21113</v>
      </c>
      <c r="B73">
        <v>1</v>
      </c>
      <c r="C73">
        <v>72</v>
      </c>
      <c r="D73" s="1">
        <v>42356</v>
      </c>
      <c r="E73">
        <v>10</v>
      </c>
      <c r="F73">
        <v>0</v>
      </c>
      <c r="M73" s="2">
        <v>0.31244212962962964</v>
      </c>
      <c r="N73" s="2">
        <v>0.31334490740740739</v>
      </c>
      <c r="O73">
        <v>77</v>
      </c>
      <c r="P73" s="3">
        <f t="shared" si="6"/>
        <v>78.999999999997812</v>
      </c>
      <c r="R73">
        <v>10.711499999999999</v>
      </c>
      <c r="S73">
        <v>34</v>
      </c>
      <c r="T73">
        <v>0.31503999999999999</v>
      </c>
      <c r="U73">
        <v>10.711499999999999</v>
      </c>
      <c r="V73">
        <v>0</v>
      </c>
      <c r="Y73">
        <v>0</v>
      </c>
      <c r="Z73">
        <v>10.711499999999999</v>
      </c>
      <c r="AA73">
        <v>45</v>
      </c>
      <c r="AB73">
        <v>0.23802999999999999</v>
      </c>
      <c r="AC73">
        <v>0</v>
      </c>
      <c r="AD73">
        <v>1.1298999999999999</v>
      </c>
      <c r="AE73">
        <v>0</v>
      </c>
      <c r="AF73" t="str">
        <f t="shared" si="4"/>
        <v/>
      </c>
      <c r="AG73">
        <f t="shared" si="7"/>
        <v>0</v>
      </c>
      <c r="AH73">
        <f t="shared" si="8"/>
        <v>7</v>
      </c>
      <c r="AI73">
        <v>0</v>
      </c>
      <c r="AL73"/>
      <c r="AV73"/>
      <c r="AW73"/>
    </row>
    <row r="74" spans="1:49" x14ac:dyDescent="0.25">
      <c r="A74">
        <v>21113</v>
      </c>
      <c r="B74">
        <v>1</v>
      </c>
      <c r="C74">
        <v>73</v>
      </c>
      <c r="D74" s="1">
        <v>42356</v>
      </c>
      <c r="E74">
        <v>10</v>
      </c>
      <c r="F74">
        <v>0</v>
      </c>
      <c r="M74" s="2">
        <v>0.31346064814814817</v>
      </c>
      <c r="N74" s="2">
        <v>0.31432870370370369</v>
      </c>
      <c r="O74">
        <v>74</v>
      </c>
      <c r="P74" s="3">
        <f t="shared" si="6"/>
        <v>75.999999999997328</v>
      </c>
      <c r="R74">
        <v>10.2866</v>
      </c>
      <c r="S74">
        <v>38</v>
      </c>
      <c r="T74">
        <v>0.2707</v>
      </c>
      <c r="U74">
        <v>10.2866</v>
      </c>
      <c r="V74">
        <v>0</v>
      </c>
      <c r="Y74">
        <v>0</v>
      </c>
      <c r="Z74">
        <v>10.2866</v>
      </c>
      <c r="AA74">
        <v>38</v>
      </c>
      <c r="AB74">
        <v>0.2707</v>
      </c>
      <c r="AC74">
        <v>0</v>
      </c>
      <c r="AD74">
        <v>1.1351</v>
      </c>
      <c r="AE74">
        <v>0</v>
      </c>
      <c r="AF74" t="str">
        <f t="shared" si="4"/>
        <v/>
      </c>
      <c r="AG74">
        <f t="shared" si="7"/>
        <v>0</v>
      </c>
      <c r="AH74">
        <f t="shared" si="8"/>
        <v>7</v>
      </c>
      <c r="AI74">
        <v>0</v>
      </c>
      <c r="AL74"/>
      <c r="AV74"/>
      <c r="AW74"/>
    </row>
    <row r="75" spans="1:49" x14ac:dyDescent="0.25">
      <c r="A75">
        <v>21113</v>
      </c>
      <c r="B75">
        <v>1</v>
      </c>
      <c r="C75">
        <v>74</v>
      </c>
      <c r="D75" s="1">
        <v>42356</v>
      </c>
      <c r="E75">
        <v>10</v>
      </c>
      <c r="F75">
        <v>0</v>
      </c>
      <c r="M75" s="2">
        <v>0.31444444444444447</v>
      </c>
      <c r="N75" s="2">
        <v>0.315462962962963</v>
      </c>
      <c r="O75">
        <v>87</v>
      </c>
      <c r="P75" s="3">
        <f t="shared" si="6"/>
        <v>89.000000000000966</v>
      </c>
      <c r="R75">
        <v>12.2134</v>
      </c>
      <c r="S75">
        <v>49</v>
      </c>
      <c r="T75">
        <v>0.24925</v>
      </c>
      <c r="U75">
        <v>12.2134</v>
      </c>
      <c r="V75">
        <v>0</v>
      </c>
      <c r="Y75">
        <v>0</v>
      </c>
      <c r="Z75">
        <v>12.2134</v>
      </c>
      <c r="AA75">
        <v>40</v>
      </c>
      <c r="AB75">
        <v>0.30534</v>
      </c>
      <c r="AC75">
        <v>0</v>
      </c>
      <c r="AD75">
        <v>1.1149</v>
      </c>
      <c r="AE75">
        <v>0</v>
      </c>
      <c r="AF75" t="str">
        <f t="shared" si="4"/>
        <v/>
      </c>
      <c r="AG75">
        <f t="shared" si="7"/>
        <v>0</v>
      </c>
      <c r="AH75">
        <f t="shared" si="8"/>
        <v>7</v>
      </c>
      <c r="AI75">
        <v>0</v>
      </c>
      <c r="AL75"/>
      <c r="AV75"/>
      <c r="AW75"/>
    </row>
    <row r="76" spans="1:49" x14ac:dyDescent="0.25">
      <c r="A76">
        <v>21113</v>
      </c>
      <c r="B76">
        <v>1</v>
      </c>
      <c r="C76">
        <v>75</v>
      </c>
      <c r="D76" s="1">
        <v>42356</v>
      </c>
      <c r="E76">
        <v>22</v>
      </c>
      <c r="F76">
        <v>0</v>
      </c>
      <c r="M76" s="2">
        <v>0.31571759259259258</v>
      </c>
      <c r="N76" s="2">
        <v>0.31678240740740743</v>
      </c>
      <c r="O76">
        <v>91</v>
      </c>
      <c r="P76" s="3">
        <f t="shared" si="6"/>
        <v>93.000000000003183</v>
      </c>
      <c r="R76">
        <v>14.239100000000001</v>
      </c>
      <c r="S76">
        <v>46</v>
      </c>
      <c r="T76">
        <v>0.30954999999999999</v>
      </c>
      <c r="U76">
        <v>14.239100000000001</v>
      </c>
      <c r="V76">
        <v>0</v>
      </c>
      <c r="Y76">
        <v>0</v>
      </c>
      <c r="Z76">
        <v>14.239100000000001</v>
      </c>
      <c r="AA76">
        <v>47</v>
      </c>
      <c r="AB76">
        <v>0.30296000000000001</v>
      </c>
      <c r="AC76">
        <v>0</v>
      </c>
      <c r="AD76">
        <v>1.2418</v>
      </c>
      <c r="AE76">
        <v>0</v>
      </c>
      <c r="AF76" t="str">
        <f t="shared" si="4"/>
        <v/>
      </c>
      <c r="AG76">
        <f t="shared" si="7"/>
        <v>0</v>
      </c>
      <c r="AH76">
        <f t="shared" si="8"/>
        <v>7</v>
      </c>
      <c r="AI76">
        <v>0</v>
      </c>
      <c r="AL76"/>
      <c r="AV76"/>
      <c r="AW76"/>
    </row>
    <row r="77" spans="1:49" x14ac:dyDescent="0.25">
      <c r="A77">
        <v>21113</v>
      </c>
      <c r="B77">
        <v>1</v>
      </c>
      <c r="C77">
        <v>76</v>
      </c>
      <c r="D77" s="1">
        <v>42356</v>
      </c>
      <c r="E77">
        <v>16</v>
      </c>
      <c r="F77">
        <v>0</v>
      </c>
      <c r="M77" s="2">
        <v>0.31696759259259261</v>
      </c>
      <c r="N77" s="2">
        <v>0.31807870370370367</v>
      </c>
      <c r="O77">
        <v>95</v>
      </c>
      <c r="P77" s="3">
        <f t="shared" si="6"/>
        <v>96.999999999995822</v>
      </c>
      <c r="R77">
        <v>14.9407</v>
      </c>
      <c r="S77">
        <v>56</v>
      </c>
      <c r="T77">
        <v>0.26679999999999998</v>
      </c>
      <c r="U77">
        <v>14.9407</v>
      </c>
      <c r="V77">
        <v>0</v>
      </c>
      <c r="Y77">
        <v>0</v>
      </c>
      <c r="Z77">
        <v>14.9407</v>
      </c>
      <c r="AA77">
        <v>41</v>
      </c>
      <c r="AB77">
        <v>0.36441000000000001</v>
      </c>
      <c r="AC77">
        <v>0</v>
      </c>
      <c r="AD77">
        <v>1.1684000000000001</v>
      </c>
      <c r="AE77">
        <v>0</v>
      </c>
      <c r="AF77" t="str">
        <f t="shared" ref="AF77:AF140" si="9">IF(AE77=1,R77,"")</f>
        <v/>
      </c>
      <c r="AG77">
        <f t="shared" si="7"/>
        <v>0</v>
      </c>
      <c r="AH77">
        <f t="shared" si="8"/>
        <v>7</v>
      </c>
      <c r="AI77">
        <v>0</v>
      </c>
      <c r="AL77"/>
      <c r="AV77"/>
      <c r="AW77"/>
    </row>
    <row r="78" spans="1:49" x14ac:dyDescent="0.25">
      <c r="A78">
        <v>21113</v>
      </c>
      <c r="B78">
        <v>1</v>
      </c>
      <c r="C78">
        <v>77</v>
      </c>
      <c r="D78" s="1">
        <v>42356</v>
      </c>
      <c r="E78">
        <v>25</v>
      </c>
      <c r="F78">
        <v>0</v>
      </c>
      <c r="M78" s="2">
        <v>0.31836805555555553</v>
      </c>
      <c r="N78" s="2">
        <v>0.3200925925925926</v>
      </c>
      <c r="O78">
        <v>148</v>
      </c>
      <c r="P78" s="3">
        <f t="shared" si="6"/>
        <v>150.0000000000025</v>
      </c>
      <c r="R78">
        <v>52.015799999999999</v>
      </c>
      <c r="S78">
        <v>36</v>
      </c>
      <c r="T78">
        <v>1.4061999999999999</v>
      </c>
      <c r="U78">
        <v>50.622500000000002</v>
      </c>
      <c r="V78">
        <v>20</v>
      </c>
      <c r="W78">
        <v>-3.2113999999999997E-2</v>
      </c>
      <c r="X78">
        <v>1.3636999999999999</v>
      </c>
      <c r="Y78">
        <v>65</v>
      </c>
      <c r="Z78">
        <v>49.980200000000004</v>
      </c>
      <c r="AA78">
        <v>49</v>
      </c>
      <c r="AB78">
        <v>1.02</v>
      </c>
      <c r="AC78">
        <v>1</v>
      </c>
      <c r="AD78">
        <v>1.1689000000000001</v>
      </c>
      <c r="AE78">
        <v>1</v>
      </c>
      <c r="AF78">
        <f t="shared" si="9"/>
        <v>52.015799999999999</v>
      </c>
      <c r="AG78">
        <f t="shared" si="7"/>
        <v>65</v>
      </c>
      <c r="AH78">
        <f t="shared" si="8"/>
        <v>7</v>
      </c>
      <c r="AI78">
        <v>0</v>
      </c>
      <c r="AL78"/>
      <c r="AV78"/>
      <c r="AW78"/>
    </row>
    <row r="79" spans="1:49" x14ac:dyDescent="0.25">
      <c r="A79">
        <v>21113</v>
      </c>
      <c r="B79">
        <v>1</v>
      </c>
      <c r="C79">
        <v>78</v>
      </c>
      <c r="D79" s="1">
        <v>42356</v>
      </c>
      <c r="E79">
        <v>25</v>
      </c>
      <c r="F79">
        <v>0</v>
      </c>
      <c r="M79" s="2">
        <v>0.32038194444444446</v>
      </c>
      <c r="N79" s="2">
        <v>0.3213078703703704</v>
      </c>
      <c r="O79">
        <v>79</v>
      </c>
      <c r="P79" s="3">
        <f t="shared" si="6"/>
        <v>81.000000000001307</v>
      </c>
      <c r="R79">
        <v>11.9269</v>
      </c>
      <c r="S79">
        <v>30</v>
      </c>
      <c r="T79">
        <v>0.39756000000000002</v>
      </c>
      <c r="U79">
        <v>11.9269</v>
      </c>
      <c r="V79">
        <v>0</v>
      </c>
      <c r="Y79">
        <v>0</v>
      </c>
      <c r="Z79">
        <v>11.9269</v>
      </c>
      <c r="AA79">
        <v>51</v>
      </c>
      <c r="AB79">
        <v>0.23386000000000001</v>
      </c>
      <c r="AC79">
        <v>0</v>
      </c>
      <c r="AD79">
        <v>1.3165</v>
      </c>
      <c r="AE79">
        <v>0</v>
      </c>
      <c r="AF79" t="str">
        <f t="shared" si="9"/>
        <v/>
      </c>
      <c r="AG79">
        <f t="shared" si="7"/>
        <v>0</v>
      </c>
      <c r="AH79">
        <f t="shared" si="8"/>
        <v>7</v>
      </c>
      <c r="AI79">
        <v>0</v>
      </c>
      <c r="AL79"/>
      <c r="AV79"/>
      <c r="AW79"/>
    </row>
    <row r="80" spans="1:49" x14ac:dyDescent="0.25">
      <c r="A80">
        <v>21113</v>
      </c>
      <c r="B80">
        <v>1</v>
      </c>
      <c r="C80">
        <v>79</v>
      </c>
      <c r="D80" s="1">
        <v>42356</v>
      </c>
      <c r="E80">
        <v>29</v>
      </c>
      <c r="F80">
        <v>0</v>
      </c>
      <c r="M80" s="2">
        <v>0.32164351851851852</v>
      </c>
      <c r="N80" s="2">
        <v>0.32322916666666668</v>
      </c>
      <c r="O80">
        <v>136</v>
      </c>
      <c r="P80" s="3">
        <f t="shared" si="6"/>
        <v>138.00000000000063</v>
      </c>
      <c r="R80">
        <v>51.0869</v>
      </c>
      <c r="S80">
        <v>38</v>
      </c>
      <c r="T80">
        <v>1.3148</v>
      </c>
      <c r="U80">
        <v>49.960500000000003</v>
      </c>
      <c r="V80">
        <v>31</v>
      </c>
      <c r="W80">
        <v>2.2629E-2</v>
      </c>
      <c r="X80">
        <v>0.93869999999999998</v>
      </c>
      <c r="Y80">
        <v>81</v>
      </c>
      <c r="Z80">
        <v>50.661999999999999</v>
      </c>
      <c r="AA80">
        <v>19</v>
      </c>
      <c r="AB80">
        <v>2.6663999999999999</v>
      </c>
      <c r="AC80">
        <v>1</v>
      </c>
      <c r="AD80">
        <v>1.2132000000000001</v>
      </c>
      <c r="AE80">
        <v>1</v>
      </c>
      <c r="AF80">
        <f t="shared" si="9"/>
        <v>51.0869</v>
      </c>
      <c r="AG80">
        <f t="shared" si="7"/>
        <v>81</v>
      </c>
      <c r="AH80">
        <f t="shared" si="8"/>
        <v>7</v>
      </c>
      <c r="AI80">
        <v>0</v>
      </c>
      <c r="AL80"/>
      <c r="AV80"/>
      <c r="AW80"/>
    </row>
    <row r="81" spans="1:49" x14ac:dyDescent="0.25">
      <c r="A81">
        <v>21113</v>
      </c>
      <c r="B81">
        <v>1</v>
      </c>
      <c r="C81">
        <v>80</v>
      </c>
      <c r="D81" s="1">
        <v>42356</v>
      </c>
      <c r="E81">
        <v>0</v>
      </c>
      <c r="F81">
        <v>0</v>
      </c>
      <c r="M81" s="2">
        <v>0.32322916666666668</v>
      </c>
      <c r="N81" s="2">
        <v>0.32329861111111108</v>
      </c>
      <c r="O81">
        <v>5</v>
      </c>
      <c r="P81" s="3">
        <f t="shared" si="6"/>
        <v>6.9999999999961418</v>
      </c>
      <c r="R81">
        <v>0.73123000000000005</v>
      </c>
      <c r="S81">
        <v>4</v>
      </c>
      <c r="T81">
        <v>0.18281</v>
      </c>
      <c r="U81">
        <v>0.73123000000000005</v>
      </c>
      <c r="V81">
        <v>0</v>
      </c>
      <c r="Y81">
        <v>0</v>
      </c>
      <c r="Z81">
        <v>0.73123000000000005</v>
      </c>
      <c r="AA81">
        <v>3</v>
      </c>
      <c r="AB81">
        <v>0.24374000000000001</v>
      </c>
      <c r="AC81">
        <v>0</v>
      </c>
      <c r="AD81">
        <v>1</v>
      </c>
      <c r="AE81">
        <v>0</v>
      </c>
      <c r="AF81" t="str">
        <f t="shared" si="9"/>
        <v/>
      </c>
      <c r="AG81">
        <f t="shared" si="7"/>
        <v>0</v>
      </c>
      <c r="AH81">
        <f t="shared" si="8"/>
        <v>7</v>
      </c>
      <c r="AI81">
        <v>0</v>
      </c>
      <c r="AL81"/>
      <c r="AV81"/>
      <c r="AW81"/>
    </row>
    <row r="82" spans="1:49" x14ac:dyDescent="0.25">
      <c r="A82">
        <v>21113</v>
      </c>
      <c r="B82">
        <v>1</v>
      </c>
      <c r="C82">
        <v>81</v>
      </c>
      <c r="D82" s="1">
        <v>42356</v>
      </c>
      <c r="E82">
        <v>17</v>
      </c>
      <c r="F82">
        <v>0</v>
      </c>
      <c r="M82" s="2">
        <v>0.32349537037037041</v>
      </c>
      <c r="N82" s="2">
        <v>0.32381944444444444</v>
      </c>
      <c r="O82">
        <v>27</v>
      </c>
      <c r="P82" s="3">
        <f t="shared" si="6"/>
        <v>28.999999999996383</v>
      </c>
      <c r="R82">
        <v>4.6047000000000002</v>
      </c>
      <c r="S82">
        <v>9</v>
      </c>
      <c r="T82">
        <v>0.51163999999999998</v>
      </c>
      <c r="U82">
        <v>4.6047000000000002</v>
      </c>
      <c r="V82">
        <v>0</v>
      </c>
      <c r="Y82">
        <v>0</v>
      </c>
      <c r="Z82">
        <v>4.6047000000000002</v>
      </c>
      <c r="AA82">
        <v>20</v>
      </c>
      <c r="AB82">
        <v>0.23024</v>
      </c>
      <c r="AC82">
        <v>0</v>
      </c>
      <c r="AD82">
        <v>1.6295999999999999</v>
      </c>
      <c r="AE82">
        <v>0</v>
      </c>
      <c r="AF82" t="str">
        <f t="shared" si="9"/>
        <v/>
      </c>
      <c r="AG82">
        <f t="shared" si="7"/>
        <v>0</v>
      </c>
      <c r="AH82">
        <f t="shared" si="8"/>
        <v>7</v>
      </c>
      <c r="AI82">
        <v>0</v>
      </c>
      <c r="AL82"/>
      <c r="AV82"/>
      <c r="AW82"/>
    </row>
    <row r="83" spans="1:49" x14ac:dyDescent="0.25">
      <c r="A83">
        <v>21113</v>
      </c>
      <c r="B83">
        <v>1</v>
      </c>
      <c r="C83">
        <v>82</v>
      </c>
      <c r="D83" s="1">
        <v>42356</v>
      </c>
      <c r="E83">
        <v>20</v>
      </c>
      <c r="F83">
        <v>0</v>
      </c>
      <c r="M83" s="2">
        <v>0.32405092592592594</v>
      </c>
      <c r="N83" s="2">
        <v>0.32450231481481479</v>
      </c>
      <c r="O83">
        <v>38</v>
      </c>
      <c r="P83" s="3">
        <f t="shared" si="6"/>
        <v>39.999999999996504</v>
      </c>
      <c r="R83">
        <v>6.4623999999999997</v>
      </c>
      <c r="S83">
        <v>17</v>
      </c>
      <c r="T83">
        <v>0.38013999999999998</v>
      </c>
      <c r="U83">
        <v>6.4623999999999997</v>
      </c>
      <c r="V83">
        <v>0</v>
      </c>
      <c r="Y83">
        <v>0</v>
      </c>
      <c r="Z83">
        <v>6.4623999999999997</v>
      </c>
      <c r="AA83">
        <v>23</v>
      </c>
      <c r="AB83">
        <v>0.28097</v>
      </c>
      <c r="AC83">
        <v>0</v>
      </c>
      <c r="AD83">
        <v>1.5263</v>
      </c>
      <c r="AE83">
        <v>0</v>
      </c>
      <c r="AF83" t="str">
        <f t="shared" si="9"/>
        <v/>
      </c>
      <c r="AG83">
        <f t="shared" si="7"/>
        <v>0</v>
      </c>
      <c r="AH83">
        <f t="shared" si="8"/>
        <v>7</v>
      </c>
      <c r="AI83">
        <v>0</v>
      </c>
      <c r="AL83"/>
      <c r="AV83"/>
      <c r="AW83"/>
    </row>
    <row r="84" spans="1:49" x14ac:dyDescent="0.25">
      <c r="A84">
        <v>21113</v>
      </c>
      <c r="B84">
        <v>1</v>
      </c>
      <c r="C84">
        <v>83</v>
      </c>
      <c r="D84" s="1">
        <v>42356</v>
      </c>
      <c r="E84">
        <v>14</v>
      </c>
      <c r="F84">
        <v>0</v>
      </c>
      <c r="M84" s="2">
        <v>0.32466435185185188</v>
      </c>
      <c r="N84" s="2">
        <v>0.32494212962962959</v>
      </c>
      <c r="O84">
        <v>23</v>
      </c>
      <c r="P84" s="3">
        <f t="shared" si="6"/>
        <v>24.999999999994159</v>
      </c>
      <c r="R84">
        <v>2.7964000000000002</v>
      </c>
      <c r="S84">
        <v>6</v>
      </c>
      <c r="T84">
        <v>0.46606999999999998</v>
      </c>
      <c r="U84">
        <v>2.7964000000000002</v>
      </c>
      <c r="V84">
        <v>0</v>
      </c>
      <c r="Y84">
        <v>0</v>
      </c>
      <c r="Z84">
        <v>2.7964000000000002</v>
      </c>
      <c r="AA84">
        <v>19</v>
      </c>
      <c r="AB84">
        <v>0.14718000000000001</v>
      </c>
      <c r="AC84">
        <v>0</v>
      </c>
      <c r="AD84">
        <v>1.6087</v>
      </c>
      <c r="AE84">
        <v>0</v>
      </c>
      <c r="AF84" t="str">
        <f t="shared" si="9"/>
        <v/>
      </c>
      <c r="AG84">
        <f t="shared" si="7"/>
        <v>0</v>
      </c>
      <c r="AH84">
        <f t="shared" si="8"/>
        <v>7</v>
      </c>
      <c r="AI84">
        <v>0</v>
      </c>
      <c r="AL84"/>
      <c r="AV84"/>
      <c r="AW84"/>
    </row>
    <row r="85" spans="1:49" x14ac:dyDescent="0.25">
      <c r="A85">
        <v>21113</v>
      </c>
      <c r="B85">
        <v>1</v>
      </c>
      <c r="C85">
        <v>84</v>
      </c>
      <c r="D85" s="1">
        <v>42356</v>
      </c>
      <c r="E85">
        <v>14</v>
      </c>
      <c r="F85">
        <v>0</v>
      </c>
      <c r="M85" s="2">
        <v>0.32510416666666669</v>
      </c>
      <c r="N85" s="2">
        <v>0.32560185185185186</v>
      </c>
      <c r="O85">
        <v>42</v>
      </c>
      <c r="P85" s="3">
        <f t="shared" si="6"/>
        <v>43.999999999998728</v>
      </c>
      <c r="R85">
        <v>7.6778000000000004</v>
      </c>
      <c r="S85">
        <v>19</v>
      </c>
      <c r="T85">
        <v>0.40410000000000001</v>
      </c>
      <c r="U85">
        <v>7.6778000000000004</v>
      </c>
      <c r="V85">
        <v>0</v>
      </c>
      <c r="Y85">
        <v>0</v>
      </c>
      <c r="Z85">
        <v>7.6778000000000004</v>
      </c>
      <c r="AA85">
        <v>25</v>
      </c>
      <c r="AB85">
        <v>0.30710999999999999</v>
      </c>
      <c r="AC85">
        <v>0</v>
      </c>
      <c r="AD85">
        <v>1.3332999999999999</v>
      </c>
      <c r="AE85">
        <v>0</v>
      </c>
      <c r="AF85" t="str">
        <f t="shared" si="9"/>
        <v/>
      </c>
      <c r="AG85">
        <f t="shared" si="7"/>
        <v>0</v>
      </c>
      <c r="AH85">
        <f t="shared" si="8"/>
        <v>7</v>
      </c>
      <c r="AI85">
        <v>0</v>
      </c>
      <c r="AL85"/>
      <c r="AV85"/>
      <c r="AW85"/>
    </row>
    <row r="86" spans="1:49" x14ac:dyDescent="0.25">
      <c r="A86">
        <v>21113</v>
      </c>
      <c r="B86">
        <v>1</v>
      </c>
      <c r="C86">
        <v>85</v>
      </c>
      <c r="D86" s="1">
        <v>42356</v>
      </c>
      <c r="E86">
        <v>19</v>
      </c>
      <c r="F86">
        <v>0</v>
      </c>
      <c r="M86" s="2">
        <v>0.32582175925925927</v>
      </c>
      <c r="N86" s="2">
        <v>0.32634259259259263</v>
      </c>
      <c r="O86">
        <v>44</v>
      </c>
      <c r="P86" s="3">
        <f t="shared" si="6"/>
        <v>46.000000000002238</v>
      </c>
      <c r="R86">
        <v>5.9782000000000002</v>
      </c>
      <c r="S86">
        <v>14</v>
      </c>
      <c r="T86">
        <v>0.42702000000000001</v>
      </c>
      <c r="U86">
        <v>5.9782000000000002</v>
      </c>
      <c r="V86">
        <v>0</v>
      </c>
      <c r="Y86">
        <v>0</v>
      </c>
      <c r="Z86">
        <v>5.9782000000000002</v>
      </c>
      <c r="AA86">
        <v>32</v>
      </c>
      <c r="AB86">
        <v>0.18682000000000001</v>
      </c>
      <c r="AC86">
        <v>0</v>
      </c>
      <c r="AD86">
        <v>1.4318</v>
      </c>
      <c r="AE86">
        <v>0</v>
      </c>
      <c r="AF86" t="str">
        <f t="shared" si="9"/>
        <v/>
      </c>
      <c r="AG86">
        <f t="shared" si="7"/>
        <v>0</v>
      </c>
      <c r="AH86">
        <f t="shared" si="8"/>
        <v>7</v>
      </c>
      <c r="AI86">
        <v>0</v>
      </c>
      <c r="AL86"/>
      <c r="AV86"/>
      <c r="AW86"/>
    </row>
    <row r="87" spans="1:49" x14ac:dyDescent="0.25">
      <c r="A87">
        <v>21113</v>
      </c>
      <c r="B87">
        <v>1</v>
      </c>
      <c r="C87">
        <v>86</v>
      </c>
      <c r="D87" s="1">
        <v>42356</v>
      </c>
      <c r="E87">
        <v>0</v>
      </c>
      <c r="F87">
        <v>0</v>
      </c>
      <c r="M87" s="2">
        <v>0.32634259259259263</v>
      </c>
      <c r="N87" s="2">
        <v>0.32649305555555558</v>
      </c>
      <c r="O87">
        <v>12</v>
      </c>
      <c r="P87" s="3">
        <f t="shared" si="6"/>
        <v>13.999999999998835</v>
      </c>
      <c r="R87">
        <v>1.2352000000000001</v>
      </c>
      <c r="S87">
        <v>5</v>
      </c>
      <c r="T87">
        <v>0.24704000000000001</v>
      </c>
      <c r="U87">
        <v>1.2352000000000001</v>
      </c>
      <c r="V87">
        <v>0</v>
      </c>
      <c r="Y87">
        <v>0</v>
      </c>
      <c r="Z87">
        <v>1.2352000000000001</v>
      </c>
      <c r="AA87">
        <v>9</v>
      </c>
      <c r="AB87">
        <v>0.13724</v>
      </c>
      <c r="AC87">
        <v>0</v>
      </c>
      <c r="AD87">
        <v>1</v>
      </c>
      <c r="AE87">
        <v>0</v>
      </c>
      <c r="AF87" t="str">
        <f t="shared" si="9"/>
        <v/>
      </c>
      <c r="AG87">
        <f t="shared" si="7"/>
        <v>0</v>
      </c>
      <c r="AH87">
        <f t="shared" si="8"/>
        <v>7</v>
      </c>
      <c r="AI87">
        <v>0</v>
      </c>
      <c r="AL87"/>
      <c r="AV87"/>
      <c r="AW87"/>
    </row>
    <row r="88" spans="1:49" x14ac:dyDescent="0.25">
      <c r="A88">
        <v>21113</v>
      </c>
      <c r="B88">
        <v>1</v>
      </c>
      <c r="C88">
        <v>87</v>
      </c>
      <c r="D88" s="1">
        <v>42356</v>
      </c>
      <c r="E88">
        <v>15</v>
      </c>
      <c r="F88">
        <v>0</v>
      </c>
      <c r="M88" s="2">
        <v>0.32666666666666666</v>
      </c>
      <c r="N88" s="2">
        <v>0.32748842592592592</v>
      </c>
      <c r="O88">
        <v>70</v>
      </c>
      <c r="P88" s="3">
        <f t="shared" si="6"/>
        <v>71.999999999999915</v>
      </c>
      <c r="R88">
        <v>12.322100000000001</v>
      </c>
      <c r="S88">
        <v>28</v>
      </c>
      <c r="T88">
        <v>0.44008000000000003</v>
      </c>
      <c r="U88">
        <v>12.322100000000001</v>
      </c>
      <c r="V88">
        <v>0</v>
      </c>
      <c r="Y88">
        <v>0</v>
      </c>
      <c r="Z88">
        <v>12.322100000000001</v>
      </c>
      <c r="AA88">
        <v>44</v>
      </c>
      <c r="AB88">
        <v>0.28005000000000002</v>
      </c>
      <c r="AC88">
        <v>0</v>
      </c>
      <c r="AD88">
        <v>1.2142999999999999</v>
      </c>
      <c r="AE88">
        <v>0</v>
      </c>
      <c r="AF88" t="str">
        <f t="shared" si="9"/>
        <v/>
      </c>
      <c r="AG88">
        <f t="shared" si="7"/>
        <v>0</v>
      </c>
      <c r="AH88">
        <f t="shared" si="8"/>
        <v>7</v>
      </c>
      <c r="AI88">
        <v>0</v>
      </c>
      <c r="AL88"/>
      <c r="AV88"/>
      <c r="AW88"/>
    </row>
    <row r="89" spans="1:49" x14ac:dyDescent="0.25">
      <c r="A89">
        <v>21113</v>
      </c>
      <c r="B89">
        <v>1</v>
      </c>
      <c r="C89">
        <v>88</v>
      </c>
      <c r="D89" s="1">
        <v>42356</v>
      </c>
      <c r="E89">
        <v>16</v>
      </c>
      <c r="F89">
        <v>0</v>
      </c>
      <c r="M89" s="2">
        <v>0.3276736111111111</v>
      </c>
      <c r="N89" s="2">
        <v>0.32859953703703704</v>
      </c>
      <c r="O89">
        <v>79</v>
      </c>
      <c r="P89" s="3">
        <f t="shared" si="6"/>
        <v>81.000000000001307</v>
      </c>
      <c r="R89">
        <v>11.4427</v>
      </c>
      <c r="S89">
        <v>31</v>
      </c>
      <c r="T89">
        <v>0.36912</v>
      </c>
      <c r="U89">
        <v>11.4427</v>
      </c>
      <c r="V89">
        <v>0</v>
      </c>
      <c r="Y89">
        <v>0</v>
      </c>
      <c r="Z89">
        <v>11.4427</v>
      </c>
      <c r="AA89">
        <v>50</v>
      </c>
      <c r="AB89">
        <v>0.22885</v>
      </c>
      <c r="AC89">
        <v>0</v>
      </c>
      <c r="AD89">
        <v>1.2024999999999999</v>
      </c>
      <c r="AE89">
        <v>0</v>
      </c>
      <c r="AF89" t="str">
        <f t="shared" si="9"/>
        <v/>
      </c>
      <c r="AG89">
        <f t="shared" si="7"/>
        <v>0</v>
      </c>
      <c r="AH89">
        <f t="shared" si="8"/>
        <v>7</v>
      </c>
      <c r="AI89">
        <v>0</v>
      </c>
      <c r="AL89"/>
      <c r="AV89"/>
      <c r="AW89"/>
    </row>
    <row r="90" spans="1:49" x14ac:dyDescent="0.25">
      <c r="A90">
        <v>21113</v>
      </c>
      <c r="B90">
        <v>1</v>
      </c>
      <c r="C90">
        <v>89</v>
      </c>
      <c r="D90" s="1">
        <v>42356</v>
      </c>
      <c r="E90">
        <v>15</v>
      </c>
      <c r="F90">
        <v>0</v>
      </c>
      <c r="M90" s="2">
        <v>0.32877314814814812</v>
      </c>
      <c r="N90" s="2">
        <v>0.32947916666666666</v>
      </c>
      <c r="O90">
        <v>60</v>
      </c>
      <c r="P90" s="3">
        <f t="shared" si="6"/>
        <v>62.000000000001542</v>
      </c>
      <c r="R90">
        <v>10.3162</v>
      </c>
      <c r="S90">
        <v>23</v>
      </c>
      <c r="T90">
        <v>0.44852999999999998</v>
      </c>
      <c r="U90">
        <v>10.3162</v>
      </c>
      <c r="V90">
        <v>0</v>
      </c>
      <c r="Y90">
        <v>0</v>
      </c>
      <c r="Z90">
        <v>10.3162</v>
      </c>
      <c r="AA90">
        <v>39</v>
      </c>
      <c r="AB90">
        <v>0.26451999999999998</v>
      </c>
      <c r="AC90">
        <v>0</v>
      </c>
      <c r="AD90">
        <v>1.25</v>
      </c>
      <c r="AE90">
        <v>0</v>
      </c>
      <c r="AF90" t="str">
        <f t="shared" si="9"/>
        <v/>
      </c>
      <c r="AG90">
        <f t="shared" si="7"/>
        <v>0</v>
      </c>
      <c r="AH90">
        <f t="shared" si="8"/>
        <v>7</v>
      </c>
      <c r="AI90">
        <v>0</v>
      </c>
      <c r="AL90"/>
      <c r="AV90"/>
      <c r="AW90"/>
    </row>
    <row r="91" spans="1:49" x14ac:dyDescent="0.25">
      <c r="A91">
        <v>21113</v>
      </c>
      <c r="B91">
        <v>1</v>
      </c>
      <c r="C91">
        <v>90</v>
      </c>
      <c r="D91" s="1">
        <v>42356</v>
      </c>
      <c r="E91">
        <v>35</v>
      </c>
      <c r="F91">
        <v>0</v>
      </c>
      <c r="M91" s="2">
        <v>0.32988425925925924</v>
      </c>
      <c r="N91" s="2">
        <v>0.33144675925925926</v>
      </c>
      <c r="O91">
        <v>134</v>
      </c>
      <c r="P91" s="3">
        <f t="shared" si="6"/>
        <v>136.00000000000193</v>
      </c>
      <c r="R91">
        <v>53.8142</v>
      </c>
      <c r="S91">
        <v>36</v>
      </c>
      <c r="T91">
        <v>1.4248000000000001</v>
      </c>
      <c r="U91">
        <v>51.294499999999999</v>
      </c>
      <c r="V91">
        <v>14</v>
      </c>
      <c r="W91">
        <v>9.8107E-2</v>
      </c>
      <c r="X91">
        <v>2.0849000000000002</v>
      </c>
      <c r="Y91">
        <v>54</v>
      </c>
      <c r="Z91">
        <v>52.667999999999999</v>
      </c>
      <c r="AA91">
        <v>46</v>
      </c>
      <c r="AB91">
        <v>1.145</v>
      </c>
      <c r="AC91">
        <v>1</v>
      </c>
      <c r="AD91">
        <v>1.2612000000000001</v>
      </c>
      <c r="AE91">
        <v>1</v>
      </c>
      <c r="AF91">
        <f t="shared" si="9"/>
        <v>53.8142</v>
      </c>
      <c r="AG91">
        <f t="shared" si="7"/>
        <v>54</v>
      </c>
      <c r="AH91">
        <f t="shared" si="8"/>
        <v>7</v>
      </c>
      <c r="AI91">
        <v>0</v>
      </c>
      <c r="AL91"/>
      <c r="AV91"/>
      <c r="AW91"/>
    </row>
    <row r="92" spans="1:49" x14ac:dyDescent="0.25">
      <c r="A92">
        <v>21113</v>
      </c>
      <c r="B92">
        <v>1</v>
      </c>
      <c r="C92">
        <v>91</v>
      </c>
      <c r="D92" s="1">
        <v>42356</v>
      </c>
      <c r="E92">
        <v>38</v>
      </c>
      <c r="F92">
        <v>0</v>
      </c>
      <c r="M92" s="2">
        <v>0.33188657407407407</v>
      </c>
      <c r="N92" s="2">
        <v>0.3334375</v>
      </c>
      <c r="O92">
        <v>133</v>
      </c>
      <c r="P92" s="3">
        <f t="shared" si="6"/>
        <v>135.00000000000017</v>
      </c>
      <c r="R92">
        <v>54.496000000000002</v>
      </c>
      <c r="S92">
        <v>37</v>
      </c>
      <c r="T92">
        <v>1.444</v>
      </c>
      <c r="U92">
        <v>53.428899999999999</v>
      </c>
      <c r="V92">
        <v>20</v>
      </c>
      <c r="W92">
        <v>-6.4250000000000002E-3</v>
      </c>
      <c r="X92">
        <v>1.1758</v>
      </c>
      <c r="Y92">
        <v>84</v>
      </c>
      <c r="Z92">
        <v>53.300400000000003</v>
      </c>
      <c r="AA92">
        <v>14</v>
      </c>
      <c r="AB92">
        <v>3.8071999999999999</v>
      </c>
      <c r="AC92">
        <v>1</v>
      </c>
      <c r="AD92">
        <v>1.2857000000000001</v>
      </c>
      <c r="AE92">
        <v>1</v>
      </c>
      <c r="AF92">
        <f t="shared" si="9"/>
        <v>54.496000000000002</v>
      </c>
      <c r="AG92">
        <f t="shared" si="7"/>
        <v>84</v>
      </c>
      <c r="AH92">
        <f t="shared" si="8"/>
        <v>7</v>
      </c>
      <c r="AI92">
        <v>0</v>
      </c>
      <c r="AL92"/>
      <c r="AV92"/>
      <c r="AW92"/>
    </row>
    <row r="93" spans="1:49" x14ac:dyDescent="0.25">
      <c r="A93">
        <v>21113</v>
      </c>
      <c r="B93">
        <v>1</v>
      </c>
      <c r="C93">
        <v>92</v>
      </c>
      <c r="D93" s="1">
        <v>42356</v>
      </c>
      <c r="E93">
        <v>2</v>
      </c>
      <c r="F93">
        <v>0</v>
      </c>
      <c r="M93" s="2">
        <v>0.33346064814814813</v>
      </c>
      <c r="N93" s="2">
        <v>0.33351851851851855</v>
      </c>
      <c r="O93">
        <v>4</v>
      </c>
      <c r="P93" s="3">
        <f t="shared" si="6"/>
        <v>6.000000000003979</v>
      </c>
      <c r="R93">
        <v>0.60277000000000003</v>
      </c>
      <c r="S93">
        <v>5</v>
      </c>
      <c r="T93">
        <v>0.12055</v>
      </c>
      <c r="U93">
        <v>0.60277000000000003</v>
      </c>
      <c r="V93">
        <v>0</v>
      </c>
      <c r="Y93">
        <v>0</v>
      </c>
      <c r="Z93">
        <v>0.60277000000000003</v>
      </c>
      <c r="AA93">
        <v>1</v>
      </c>
      <c r="AB93">
        <v>0.60277000000000003</v>
      </c>
      <c r="AC93">
        <v>0</v>
      </c>
      <c r="AD93">
        <v>1.5</v>
      </c>
      <c r="AE93">
        <v>0</v>
      </c>
      <c r="AF93" t="str">
        <f t="shared" si="9"/>
        <v/>
      </c>
      <c r="AG93">
        <f t="shared" si="7"/>
        <v>0</v>
      </c>
      <c r="AH93">
        <f t="shared" si="8"/>
        <v>8</v>
      </c>
      <c r="AI93">
        <v>0</v>
      </c>
      <c r="AL93"/>
      <c r="AV93"/>
      <c r="AW93"/>
    </row>
    <row r="94" spans="1:49" x14ac:dyDescent="0.25">
      <c r="A94">
        <v>21113</v>
      </c>
      <c r="B94">
        <v>1</v>
      </c>
      <c r="C94">
        <v>93</v>
      </c>
      <c r="D94" s="1">
        <v>42356</v>
      </c>
      <c r="E94">
        <v>24</v>
      </c>
      <c r="F94">
        <v>0</v>
      </c>
      <c r="M94" s="2">
        <v>0.33379629629629631</v>
      </c>
      <c r="N94" s="2">
        <v>0.33413194444444444</v>
      </c>
      <c r="O94">
        <v>28</v>
      </c>
      <c r="P94" s="3">
        <f t="shared" si="6"/>
        <v>29.999999999998138</v>
      </c>
      <c r="R94">
        <v>5.5434999999999999</v>
      </c>
      <c r="S94">
        <v>12</v>
      </c>
      <c r="T94">
        <v>0.46195999999999998</v>
      </c>
      <c r="U94">
        <v>5.5434999999999999</v>
      </c>
      <c r="V94">
        <v>0</v>
      </c>
      <c r="Y94">
        <v>0</v>
      </c>
      <c r="Z94">
        <v>5.5434999999999999</v>
      </c>
      <c r="AA94">
        <v>18</v>
      </c>
      <c r="AB94">
        <v>0.30797000000000002</v>
      </c>
      <c r="AC94">
        <v>0</v>
      </c>
      <c r="AD94">
        <v>1.8571</v>
      </c>
      <c r="AE94">
        <v>0</v>
      </c>
      <c r="AF94" t="str">
        <f t="shared" si="9"/>
        <v/>
      </c>
      <c r="AG94">
        <f t="shared" si="7"/>
        <v>0</v>
      </c>
      <c r="AH94">
        <f t="shared" si="8"/>
        <v>8</v>
      </c>
      <c r="AI94">
        <v>0</v>
      </c>
      <c r="AL94"/>
      <c r="AV94"/>
      <c r="AW94"/>
    </row>
    <row r="95" spans="1:49" x14ac:dyDescent="0.25">
      <c r="A95">
        <v>21113</v>
      </c>
      <c r="B95">
        <v>1</v>
      </c>
      <c r="C95">
        <v>94</v>
      </c>
      <c r="D95" s="1">
        <v>42356</v>
      </c>
      <c r="E95">
        <v>47</v>
      </c>
      <c r="F95">
        <v>0</v>
      </c>
      <c r="M95" s="2">
        <v>0.33467592592592593</v>
      </c>
      <c r="N95" s="2">
        <v>0.33527777777777779</v>
      </c>
      <c r="O95">
        <v>51</v>
      </c>
      <c r="P95" s="3">
        <f t="shared" si="6"/>
        <v>53.000000000000135</v>
      </c>
      <c r="R95">
        <v>11.6008</v>
      </c>
      <c r="S95">
        <v>26</v>
      </c>
      <c r="T95">
        <v>0.44618000000000002</v>
      </c>
      <c r="U95">
        <v>11.6008</v>
      </c>
      <c r="V95">
        <v>0</v>
      </c>
      <c r="Y95">
        <v>0</v>
      </c>
      <c r="Z95">
        <v>11.6008</v>
      </c>
      <c r="AA95">
        <v>27</v>
      </c>
      <c r="AB95">
        <v>0.42965999999999999</v>
      </c>
      <c r="AC95">
        <v>0</v>
      </c>
      <c r="AD95">
        <v>1.9216</v>
      </c>
      <c r="AE95">
        <v>0</v>
      </c>
      <c r="AF95" t="str">
        <f t="shared" si="9"/>
        <v/>
      </c>
      <c r="AG95">
        <f t="shared" si="7"/>
        <v>0</v>
      </c>
      <c r="AH95">
        <f t="shared" si="8"/>
        <v>8</v>
      </c>
      <c r="AI95">
        <v>0</v>
      </c>
      <c r="AL95"/>
      <c r="AV95"/>
      <c r="AW95"/>
    </row>
    <row r="96" spans="1:49" x14ac:dyDescent="0.25">
      <c r="A96">
        <v>21113</v>
      </c>
      <c r="B96">
        <v>1</v>
      </c>
      <c r="C96">
        <v>95</v>
      </c>
      <c r="D96" s="1">
        <v>42356</v>
      </c>
      <c r="E96">
        <v>13</v>
      </c>
      <c r="F96">
        <v>0</v>
      </c>
      <c r="M96" s="2">
        <v>0.33542824074074074</v>
      </c>
      <c r="N96" s="2">
        <v>0.33583333333333337</v>
      </c>
      <c r="O96">
        <v>34</v>
      </c>
      <c r="P96" s="3">
        <f t="shared" si="6"/>
        <v>36.000000000003872</v>
      </c>
      <c r="R96">
        <v>5.1086999999999998</v>
      </c>
      <c r="S96">
        <v>13</v>
      </c>
      <c r="T96">
        <v>0.39298</v>
      </c>
      <c r="U96">
        <v>5.1086999999999998</v>
      </c>
      <c r="V96">
        <v>0</v>
      </c>
      <c r="Y96">
        <v>0</v>
      </c>
      <c r="Z96">
        <v>5.1086999999999998</v>
      </c>
      <c r="AA96">
        <v>23</v>
      </c>
      <c r="AB96">
        <v>0.22212000000000001</v>
      </c>
      <c r="AC96">
        <v>0</v>
      </c>
      <c r="AD96">
        <v>1.3824000000000001</v>
      </c>
      <c r="AE96">
        <v>0</v>
      </c>
      <c r="AF96" t="str">
        <f t="shared" si="9"/>
        <v/>
      </c>
      <c r="AG96">
        <f t="shared" si="7"/>
        <v>0</v>
      </c>
      <c r="AH96">
        <f t="shared" si="8"/>
        <v>8</v>
      </c>
      <c r="AI96">
        <v>0</v>
      </c>
      <c r="AL96"/>
      <c r="AV96"/>
      <c r="AW96"/>
    </row>
    <row r="97" spans="1:49" x14ac:dyDescent="0.25">
      <c r="A97">
        <v>21113</v>
      </c>
      <c r="B97">
        <v>1</v>
      </c>
      <c r="C97">
        <v>96</v>
      </c>
      <c r="D97" s="1">
        <v>42356</v>
      </c>
      <c r="E97">
        <v>18</v>
      </c>
      <c r="F97">
        <v>0</v>
      </c>
      <c r="M97" s="2">
        <v>0.33604166666666663</v>
      </c>
      <c r="N97" s="2">
        <v>0.33644675925925926</v>
      </c>
      <c r="O97">
        <v>34</v>
      </c>
      <c r="P97" s="3">
        <f t="shared" si="6"/>
        <v>36.000000000003872</v>
      </c>
      <c r="R97">
        <v>12.875500000000001</v>
      </c>
      <c r="S97">
        <v>18</v>
      </c>
      <c r="T97">
        <v>0.71531</v>
      </c>
      <c r="U97">
        <v>12.875500000000001</v>
      </c>
      <c r="V97">
        <v>0</v>
      </c>
      <c r="Y97">
        <v>0</v>
      </c>
      <c r="Z97">
        <v>12.875500000000001</v>
      </c>
      <c r="AA97">
        <v>18</v>
      </c>
      <c r="AB97">
        <v>0.71531</v>
      </c>
      <c r="AC97">
        <v>0</v>
      </c>
      <c r="AD97">
        <v>1.5294000000000001</v>
      </c>
      <c r="AE97">
        <v>0</v>
      </c>
      <c r="AF97" t="str">
        <f t="shared" si="9"/>
        <v/>
      </c>
      <c r="AG97">
        <f t="shared" si="7"/>
        <v>0</v>
      </c>
      <c r="AH97">
        <f t="shared" si="8"/>
        <v>8</v>
      </c>
      <c r="AI97">
        <v>0</v>
      </c>
      <c r="AL97"/>
      <c r="AV97"/>
      <c r="AW97"/>
    </row>
    <row r="98" spans="1:49" x14ac:dyDescent="0.25">
      <c r="A98">
        <v>21113</v>
      </c>
      <c r="B98">
        <v>1</v>
      </c>
      <c r="C98">
        <v>97</v>
      </c>
      <c r="D98" s="1">
        <v>42356</v>
      </c>
      <c r="E98">
        <v>13</v>
      </c>
      <c r="F98">
        <v>0</v>
      </c>
      <c r="M98" s="2">
        <v>0.33659722222222221</v>
      </c>
      <c r="N98" s="2">
        <v>0.33732638888888888</v>
      </c>
      <c r="O98">
        <v>62</v>
      </c>
      <c r="P98" s="3">
        <f t="shared" si="6"/>
        <v>64.000000000000256</v>
      </c>
      <c r="R98">
        <v>11.9763</v>
      </c>
      <c r="S98">
        <v>29</v>
      </c>
      <c r="T98">
        <v>0.41298000000000001</v>
      </c>
      <c r="U98">
        <v>11.9763</v>
      </c>
      <c r="V98">
        <v>0</v>
      </c>
      <c r="Y98">
        <v>0</v>
      </c>
      <c r="Z98">
        <v>11.9763</v>
      </c>
      <c r="AA98">
        <v>35</v>
      </c>
      <c r="AB98">
        <v>0.34217999999999998</v>
      </c>
      <c r="AC98">
        <v>0</v>
      </c>
      <c r="AD98">
        <v>1.2097</v>
      </c>
      <c r="AE98">
        <v>0</v>
      </c>
      <c r="AF98" t="str">
        <f t="shared" si="9"/>
        <v/>
      </c>
      <c r="AG98">
        <f t="shared" si="7"/>
        <v>0</v>
      </c>
      <c r="AH98">
        <f t="shared" si="8"/>
        <v>8</v>
      </c>
      <c r="AI98">
        <v>0</v>
      </c>
      <c r="AL98"/>
      <c r="AV98"/>
      <c r="AW98"/>
    </row>
    <row r="99" spans="1:49" x14ac:dyDescent="0.25">
      <c r="A99">
        <v>21113</v>
      </c>
      <c r="B99">
        <v>1</v>
      </c>
      <c r="C99">
        <v>98</v>
      </c>
      <c r="D99" s="1">
        <v>42356</v>
      </c>
      <c r="E99">
        <v>22</v>
      </c>
      <c r="F99">
        <v>0</v>
      </c>
      <c r="M99" s="2">
        <v>0.33758101851851857</v>
      </c>
      <c r="N99" s="2">
        <v>0.33857638888888886</v>
      </c>
      <c r="O99">
        <v>85</v>
      </c>
      <c r="P99" s="3">
        <f t="shared" si="6"/>
        <v>86.999999999992667</v>
      </c>
      <c r="R99">
        <v>17.371500000000001</v>
      </c>
      <c r="S99">
        <v>36</v>
      </c>
      <c r="T99">
        <v>0.48254000000000002</v>
      </c>
      <c r="U99">
        <v>17.371500000000001</v>
      </c>
      <c r="V99">
        <v>0</v>
      </c>
      <c r="Y99">
        <v>0</v>
      </c>
      <c r="Z99">
        <v>17.371500000000001</v>
      </c>
      <c r="AA99">
        <v>51</v>
      </c>
      <c r="AB99">
        <v>0.34061999999999998</v>
      </c>
      <c r="AC99">
        <v>0</v>
      </c>
      <c r="AD99">
        <v>1.2587999999999999</v>
      </c>
      <c r="AE99">
        <v>0</v>
      </c>
      <c r="AF99" t="str">
        <f t="shared" si="9"/>
        <v/>
      </c>
      <c r="AG99">
        <f t="shared" si="7"/>
        <v>0</v>
      </c>
      <c r="AH99">
        <f t="shared" si="8"/>
        <v>8</v>
      </c>
      <c r="AI99">
        <v>0</v>
      </c>
      <c r="AL99"/>
      <c r="AV99"/>
      <c r="AW99"/>
    </row>
    <row r="100" spans="1:49" x14ac:dyDescent="0.25">
      <c r="A100">
        <v>21113</v>
      </c>
      <c r="B100">
        <v>1</v>
      </c>
      <c r="C100">
        <v>99</v>
      </c>
      <c r="D100" s="1">
        <v>42356</v>
      </c>
      <c r="E100">
        <v>29</v>
      </c>
      <c r="F100">
        <v>0</v>
      </c>
      <c r="M100" s="2">
        <v>0.33891203703703704</v>
      </c>
      <c r="N100" s="2">
        <v>0.3404282407407408</v>
      </c>
      <c r="O100">
        <v>130</v>
      </c>
      <c r="P100" s="3">
        <f t="shared" si="6"/>
        <v>132.00000000000449</v>
      </c>
      <c r="R100">
        <v>55.414999999999999</v>
      </c>
      <c r="S100">
        <v>37</v>
      </c>
      <c r="T100">
        <v>1.4651000000000001</v>
      </c>
      <c r="U100">
        <v>54.209499999999998</v>
      </c>
      <c r="V100">
        <v>26</v>
      </c>
      <c r="W100">
        <v>1.3681E-2</v>
      </c>
      <c r="X100">
        <v>1.9268000000000001</v>
      </c>
      <c r="Y100">
        <v>77</v>
      </c>
      <c r="Z100">
        <v>54.565199999999997</v>
      </c>
      <c r="AA100">
        <v>18</v>
      </c>
      <c r="AB100">
        <v>3.0314000000000001</v>
      </c>
      <c r="AC100">
        <v>1</v>
      </c>
      <c r="AD100">
        <v>1.2231000000000001</v>
      </c>
      <c r="AE100">
        <v>1</v>
      </c>
      <c r="AF100">
        <f t="shared" si="9"/>
        <v>55.414999999999999</v>
      </c>
      <c r="AG100">
        <f t="shared" si="7"/>
        <v>77</v>
      </c>
      <c r="AH100">
        <f t="shared" si="8"/>
        <v>8</v>
      </c>
      <c r="AI100">
        <v>0</v>
      </c>
      <c r="AL100"/>
      <c r="AV100"/>
      <c r="AW100"/>
    </row>
    <row r="101" spans="1:49" x14ac:dyDescent="0.25">
      <c r="A101">
        <v>21113</v>
      </c>
      <c r="B101">
        <v>1</v>
      </c>
      <c r="C101">
        <v>100</v>
      </c>
      <c r="D101" s="1">
        <v>42356</v>
      </c>
      <c r="E101">
        <v>33</v>
      </c>
      <c r="F101">
        <v>0</v>
      </c>
      <c r="M101" s="2">
        <v>0.34081018518518519</v>
      </c>
      <c r="N101" s="2">
        <v>0.34160879629629631</v>
      </c>
      <c r="O101">
        <v>68</v>
      </c>
      <c r="P101" s="3">
        <f t="shared" si="6"/>
        <v>70.000000000001194</v>
      </c>
      <c r="R101">
        <v>13.201599999999999</v>
      </c>
      <c r="S101">
        <v>31</v>
      </c>
      <c r="T101">
        <v>0.42586000000000002</v>
      </c>
      <c r="U101">
        <v>13.201599999999999</v>
      </c>
      <c r="V101">
        <v>0</v>
      </c>
      <c r="Y101">
        <v>0</v>
      </c>
      <c r="Z101">
        <v>13.201599999999999</v>
      </c>
      <c r="AA101">
        <v>39</v>
      </c>
      <c r="AB101">
        <v>0.33850000000000002</v>
      </c>
      <c r="AC101">
        <v>0</v>
      </c>
      <c r="AD101">
        <v>1.4853000000000001</v>
      </c>
      <c r="AE101">
        <v>0</v>
      </c>
      <c r="AF101" t="str">
        <f t="shared" si="9"/>
        <v/>
      </c>
      <c r="AG101">
        <f t="shared" si="7"/>
        <v>0</v>
      </c>
      <c r="AH101">
        <f t="shared" si="8"/>
        <v>8</v>
      </c>
      <c r="AI101">
        <v>0</v>
      </c>
      <c r="AL101"/>
      <c r="AV101"/>
      <c r="AW101"/>
    </row>
    <row r="102" spans="1:49" x14ac:dyDescent="0.25">
      <c r="A102">
        <v>21113</v>
      </c>
      <c r="B102">
        <v>1</v>
      </c>
      <c r="C102">
        <v>101</v>
      </c>
      <c r="D102" s="1">
        <v>42356</v>
      </c>
      <c r="E102">
        <v>41</v>
      </c>
      <c r="F102">
        <v>0</v>
      </c>
      <c r="M102" s="2">
        <v>0.34208333333333335</v>
      </c>
      <c r="N102" s="2">
        <v>0.34401620370370373</v>
      </c>
      <c r="O102">
        <v>166</v>
      </c>
      <c r="P102" s="3">
        <f t="shared" si="6"/>
        <v>168.00000000000051</v>
      </c>
      <c r="R102">
        <v>56.245100000000001</v>
      </c>
      <c r="S102">
        <v>36</v>
      </c>
      <c r="T102">
        <v>1.5385</v>
      </c>
      <c r="U102">
        <v>55.385399999999997</v>
      </c>
      <c r="V102">
        <v>36</v>
      </c>
      <c r="W102">
        <v>9.8805999999999998E-3</v>
      </c>
      <c r="X102">
        <v>1.077</v>
      </c>
      <c r="Y102">
        <v>86</v>
      </c>
      <c r="Z102">
        <v>55.741100000000003</v>
      </c>
      <c r="AA102">
        <v>46</v>
      </c>
      <c r="AB102">
        <v>1.2118</v>
      </c>
      <c r="AC102">
        <v>1</v>
      </c>
      <c r="AD102">
        <v>1.2470000000000001</v>
      </c>
      <c r="AE102">
        <v>1</v>
      </c>
      <c r="AF102">
        <f t="shared" si="9"/>
        <v>56.245100000000001</v>
      </c>
      <c r="AG102">
        <f t="shared" si="7"/>
        <v>86</v>
      </c>
      <c r="AH102">
        <f t="shared" si="8"/>
        <v>8</v>
      </c>
      <c r="AI102">
        <v>0</v>
      </c>
      <c r="AL102"/>
      <c r="AV102"/>
      <c r="AW102"/>
    </row>
    <row r="103" spans="1:49" x14ac:dyDescent="0.25">
      <c r="A103">
        <v>21113</v>
      </c>
      <c r="B103">
        <v>1</v>
      </c>
      <c r="C103">
        <v>102</v>
      </c>
      <c r="D103" s="1">
        <v>42356</v>
      </c>
      <c r="E103">
        <v>48</v>
      </c>
      <c r="F103">
        <v>0</v>
      </c>
      <c r="M103" s="2">
        <v>0.34457175925925926</v>
      </c>
      <c r="N103" s="2">
        <v>0.34609953703703705</v>
      </c>
      <c r="O103">
        <v>131</v>
      </c>
      <c r="P103" s="3">
        <f t="shared" si="6"/>
        <v>133.00000000000145</v>
      </c>
      <c r="R103">
        <v>55.5336</v>
      </c>
      <c r="S103">
        <v>34</v>
      </c>
      <c r="T103">
        <v>1.6223000000000001</v>
      </c>
      <c r="U103">
        <v>55.158099999999997</v>
      </c>
      <c r="V103">
        <v>34</v>
      </c>
      <c r="W103">
        <v>-1.9474000000000002E-2</v>
      </c>
      <c r="X103">
        <v>0.59279999999999999</v>
      </c>
      <c r="Y103">
        <v>81</v>
      </c>
      <c r="Z103">
        <v>54.496000000000002</v>
      </c>
      <c r="AA103">
        <v>18</v>
      </c>
      <c r="AB103">
        <v>3.0276000000000001</v>
      </c>
      <c r="AC103">
        <v>1</v>
      </c>
      <c r="AD103">
        <v>1.3664000000000001</v>
      </c>
      <c r="AE103">
        <v>1</v>
      </c>
      <c r="AF103">
        <f t="shared" si="9"/>
        <v>55.5336</v>
      </c>
      <c r="AG103">
        <f t="shared" si="7"/>
        <v>81</v>
      </c>
      <c r="AH103">
        <f t="shared" si="8"/>
        <v>8</v>
      </c>
      <c r="AI103">
        <v>0</v>
      </c>
      <c r="AL103"/>
      <c r="AV103"/>
      <c r="AW103"/>
    </row>
    <row r="104" spans="1:49" x14ac:dyDescent="0.25">
      <c r="A104">
        <v>21113</v>
      </c>
      <c r="B104">
        <v>1</v>
      </c>
      <c r="C104">
        <v>103</v>
      </c>
      <c r="D104" s="1">
        <v>42356</v>
      </c>
      <c r="E104">
        <v>26</v>
      </c>
      <c r="F104">
        <v>0</v>
      </c>
      <c r="M104" s="2">
        <v>0.34640046296296295</v>
      </c>
      <c r="N104" s="2">
        <v>0.34689814814814812</v>
      </c>
      <c r="O104">
        <v>42</v>
      </c>
      <c r="P104" s="3">
        <f t="shared" si="6"/>
        <v>43.999999999998728</v>
      </c>
      <c r="R104">
        <v>8.4486000000000008</v>
      </c>
      <c r="S104">
        <v>19</v>
      </c>
      <c r="T104">
        <v>0.44466</v>
      </c>
      <c r="U104">
        <v>8.4486000000000008</v>
      </c>
      <c r="V104">
        <v>0</v>
      </c>
      <c r="Y104">
        <v>0</v>
      </c>
      <c r="Z104">
        <v>8.4486000000000008</v>
      </c>
      <c r="AA104">
        <v>25</v>
      </c>
      <c r="AB104">
        <v>0.33794000000000002</v>
      </c>
      <c r="AC104">
        <v>0</v>
      </c>
      <c r="AD104">
        <v>1.619</v>
      </c>
      <c r="AE104">
        <v>0</v>
      </c>
      <c r="AF104" t="str">
        <f t="shared" si="9"/>
        <v/>
      </c>
      <c r="AG104">
        <f t="shared" si="7"/>
        <v>0</v>
      </c>
      <c r="AH104">
        <f t="shared" si="8"/>
        <v>8</v>
      </c>
      <c r="AI104">
        <v>0</v>
      </c>
      <c r="AL104"/>
      <c r="AV104"/>
      <c r="AW104"/>
    </row>
    <row r="105" spans="1:49" x14ac:dyDescent="0.25">
      <c r="A105">
        <v>21113</v>
      </c>
      <c r="B105">
        <v>1</v>
      </c>
      <c r="C105">
        <v>104</v>
      </c>
      <c r="D105" s="1">
        <v>42356</v>
      </c>
      <c r="E105">
        <v>43</v>
      </c>
      <c r="F105">
        <v>0</v>
      </c>
      <c r="M105" s="2">
        <v>0.34739583333333335</v>
      </c>
      <c r="N105" s="2">
        <v>0.34913194444444445</v>
      </c>
      <c r="O105">
        <v>149</v>
      </c>
      <c r="P105" s="3">
        <f t="shared" si="6"/>
        <v>150.99999999999946</v>
      </c>
      <c r="R105">
        <v>55.395299999999999</v>
      </c>
      <c r="S105">
        <v>36</v>
      </c>
      <c r="T105">
        <v>1.5058</v>
      </c>
      <c r="U105">
        <v>54.209499999999998</v>
      </c>
      <c r="V105">
        <v>28</v>
      </c>
      <c r="W105">
        <v>4.0936E-2</v>
      </c>
      <c r="X105">
        <v>0.66200000000000003</v>
      </c>
      <c r="Y105">
        <v>72</v>
      </c>
      <c r="Z105">
        <v>55.355699999999999</v>
      </c>
      <c r="AA105">
        <v>43</v>
      </c>
      <c r="AB105">
        <v>1.2873000000000001</v>
      </c>
      <c r="AC105">
        <v>1</v>
      </c>
      <c r="AD105">
        <v>1.2886</v>
      </c>
      <c r="AE105">
        <v>1</v>
      </c>
      <c r="AF105">
        <f t="shared" si="9"/>
        <v>55.395299999999999</v>
      </c>
      <c r="AG105">
        <f t="shared" si="7"/>
        <v>72</v>
      </c>
      <c r="AH105">
        <f t="shared" si="8"/>
        <v>8</v>
      </c>
      <c r="AI105">
        <v>0</v>
      </c>
      <c r="AL105"/>
      <c r="AV105"/>
      <c r="AW105"/>
    </row>
    <row r="106" spans="1:49" x14ac:dyDescent="0.25">
      <c r="A106">
        <v>21113</v>
      </c>
      <c r="B106">
        <v>1</v>
      </c>
      <c r="C106">
        <v>105</v>
      </c>
      <c r="D106" s="1">
        <v>42356</v>
      </c>
      <c r="E106">
        <v>48</v>
      </c>
      <c r="F106">
        <v>0</v>
      </c>
      <c r="M106" s="2">
        <v>0.34968749999999998</v>
      </c>
      <c r="N106" s="2">
        <v>0.35097222222222224</v>
      </c>
      <c r="O106">
        <v>110</v>
      </c>
      <c r="P106" s="3">
        <f t="shared" si="6"/>
        <v>112.00000000000296</v>
      </c>
      <c r="R106">
        <v>55.642299999999999</v>
      </c>
      <c r="S106">
        <v>34</v>
      </c>
      <c r="T106">
        <v>1.6162000000000001</v>
      </c>
      <c r="U106">
        <v>54.950600000000001</v>
      </c>
      <c r="V106">
        <v>22</v>
      </c>
      <c r="W106">
        <v>2.2009000000000001E-2</v>
      </c>
      <c r="X106">
        <v>1.2055</v>
      </c>
      <c r="Y106">
        <v>57</v>
      </c>
      <c r="Z106">
        <v>55.434800000000003</v>
      </c>
      <c r="AA106">
        <v>21</v>
      </c>
      <c r="AB106">
        <v>2.6398000000000001</v>
      </c>
      <c r="AC106">
        <v>1</v>
      </c>
      <c r="AD106">
        <v>1.4363999999999999</v>
      </c>
      <c r="AE106">
        <v>1</v>
      </c>
      <c r="AF106">
        <f t="shared" si="9"/>
        <v>55.642299999999999</v>
      </c>
      <c r="AG106">
        <f t="shared" si="7"/>
        <v>57</v>
      </c>
      <c r="AH106">
        <f t="shared" si="8"/>
        <v>8</v>
      </c>
      <c r="AI106">
        <v>0</v>
      </c>
      <c r="AL106"/>
      <c r="AV106"/>
      <c r="AW106"/>
    </row>
    <row r="107" spans="1:49" x14ac:dyDescent="0.25">
      <c r="A107">
        <v>21113</v>
      </c>
      <c r="B107">
        <v>1</v>
      </c>
      <c r="C107">
        <v>106</v>
      </c>
      <c r="D107" s="1">
        <v>42356</v>
      </c>
      <c r="E107">
        <v>58</v>
      </c>
      <c r="F107">
        <v>0</v>
      </c>
      <c r="M107" s="2">
        <v>0.35164351851851849</v>
      </c>
      <c r="N107" s="2">
        <v>0.35317129629629629</v>
      </c>
      <c r="O107">
        <v>131</v>
      </c>
      <c r="P107" s="3">
        <f t="shared" si="6"/>
        <v>133.00000000000145</v>
      </c>
      <c r="R107">
        <v>55.642299999999999</v>
      </c>
      <c r="S107">
        <v>34</v>
      </c>
      <c r="T107">
        <v>1.6162000000000001</v>
      </c>
      <c r="U107">
        <v>54.950600000000001</v>
      </c>
      <c r="V107">
        <v>20</v>
      </c>
      <c r="W107">
        <v>3.9500000000000004E-3</v>
      </c>
      <c r="X107">
        <v>0.59289999999999998</v>
      </c>
      <c r="Y107">
        <v>60</v>
      </c>
      <c r="Z107">
        <v>55.029600000000002</v>
      </c>
      <c r="AA107">
        <v>39</v>
      </c>
      <c r="AB107">
        <v>1.411</v>
      </c>
      <c r="AC107">
        <v>1</v>
      </c>
      <c r="AD107">
        <v>1.4427000000000001</v>
      </c>
      <c r="AE107">
        <v>1</v>
      </c>
      <c r="AF107">
        <f t="shared" si="9"/>
        <v>55.642299999999999</v>
      </c>
      <c r="AG107">
        <f t="shared" si="7"/>
        <v>60</v>
      </c>
      <c r="AH107">
        <f t="shared" si="8"/>
        <v>8</v>
      </c>
      <c r="AI107">
        <v>0</v>
      </c>
      <c r="AL107"/>
      <c r="AV107"/>
      <c r="AW107"/>
    </row>
    <row r="108" spans="1:49" x14ac:dyDescent="0.25">
      <c r="A108">
        <v>21113</v>
      </c>
      <c r="B108">
        <v>1</v>
      </c>
      <c r="C108">
        <v>107</v>
      </c>
      <c r="D108" s="1">
        <v>42356</v>
      </c>
      <c r="E108">
        <v>26</v>
      </c>
      <c r="F108">
        <v>0</v>
      </c>
      <c r="M108" s="2">
        <v>0.35347222222222219</v>
      </c>
      <c r="N108" s="2">
        <v>0.3543634259259259</v>
      </c>
      <c r="O108">
        <v>76</v>
      </c>
      <c r="P108" s="3">
        <f t="shared" si="6"/>
        <v>78.000000000000853</v>
      </c>
      <c r="R108">
        <v>14.9308</v>
      </c>
      <c r="S108">
        <v>35</v>
      </c>
      <c r="T108">
        <v>0.42659000000000002</v>
      </c>
      <c r="U108">
        <v>14.9308</v>
      </c>
      <c r="V108">
        <v>0</v>
      </c>
      <c r="Y108">
        <v>0</v>
      </c>
      <c r="Z108">
        <v>14.9308</v>
      </c>
      <c r="AA108">
        <v>43</v>
      </c>
      <c r="AB108">
        <v>0.34722999999999998</v>
      </c>
      <c r="AC108">
        <v>0</v>
      </c>
      <c r="AD108">
        <v>1.3421000000000001</v>
      </c>
      <c r="AE108">
        <v>0</v>
      </c>
      <c r="AF108" t="str">
        <f t="shared" si="9"/>
        <v/>
      </c>
      <c r="AG108">
        <f t="shared" si="7"/>
        <v>0</v>
      </c>
      <c r="AH108">
        <f t="shared" si="8"/>
        <v>8</v>
      </c>
      <c r="AI108">
        <v>0</v>
      </c>
      <c r="AL108"/>
      <c r="AV108"/>
      <c r="AW108"/>
    </row>
    <row r="109" spans="1:49" x14ac:dyDescent="0.25">
      <c r="A109">
        <v>21113</v>
      </c>
      <c r="B109">
        <v>1</v>
      </c>
      <c r="C109">
        <v>108</v>
      </c>
      <c r="D109" s="1">
        <v>42356</v>
      </c>
      <c r="E109">
        <v>29</v>
      </c>
      <c r="F109">
        <v>0</v>
      </c>
      <c r="M109" s="2">
        <v>0.35469907407407408</v>
      </c>
      <c r="N109" s="2">
        <v>0.35660879629629627</v>
      </c>
      <c r="O109">
        <v>164</v>
      </c>
      <c r="P109" s="3">
        <f t="shared" si="6"/>
        <v>165.99999999999702</v>
      </c>
      <c r="R109">
        <v>54.841900000000003</v>
      </c>
      <c r="S109">
        <v>36</v>
      </c>
      <c r="T109">
        <v>1.5109999999999999</v>
      </c>
      <c r="U109">
        <v>54.397199999999998</v>
      </c>
      <c r="V109">
        <v>28</v>
      </c>
      <c r="W109">
        <v>-4.5525000000000003E-2</v>
      </c>
      <c r="X109">
        <v>0.44469999999999998</v>
      </c>
      <c r="Y109">
        <v>91</v>
      </c>
      <c r="Z109">
        <v>53.122500000000002</v>
      </c>
      <c r="AA109">
        <v>39</v>
      </c>
      <c r="AB109">
        <v>1.3621000000000001</v>
      </c>
      <c r="AC109">
        <v>1</v>
      </c>
      <c r="AD109">
        <v>1.1768000000000001</v>
      </c>
      <c r="AE109">
        <v>1</v>
      </c>
      <c r="AF109">
        <f t="shared" si="9"/>
        <v>54.841900000000003</v>
      </c>
      <c r="AG109">
        <f t="shared" si="7"/>
        <v>91</v>
      </c>
      <c r="AH109">
        <f t="shared" si="8"/>
        <v>8</v>
      </c>
      <c r="AI109">
        <v>0</v>
      </c>
      <c r="AL109"/>
      <c r="AV109"/>
      <c r="AW109"/>
    </row>
    <row r="110" spans="1:49" x14ac:dyDescent="0.25">
      <c r="A110">
        <v>21113</v>
      </c>
      <c r="B110">
        <v>1</v>
      </c>
      <c r="C110">
        <v>109</v>
      </c>
      <c r="D110" s="1">
        <v>42356</v>
      </c>
      <c r="E110">
        <v>56</v>
      </c>
      <c r="F110">
        <v>0</v>
      </c>
      <c r="M110" s="2">
        <v>0.35725694444444445</v>
      </c>
      <c r="N110" s="2">
        <v>0.35909722222222223</v>
      </c>
      <c r="O110">
        <v>158</v>
      </c>
      <c r="P110" s="3">
        <f t="shared" si="6"/>
        <v>160.00000000000088</v>
      </c>
      <c r="R110">
        <v>53.152200000000001</v>
      </c>
      <c r="S110">
        <v>35</v>
      </c>
      <c r="T110">
        <v>1.4876</v>
      </c>
      <c r="U110">
        <v>52.065199999999997</v>
      </c>
      <c r="V110">
        <v>31</v>
      </c>
      <c r="W110">
        <v>1.6893999999999999E-2</v>
      </c>
      <c r="X110">
        <v>1.087</v>
      </c>
      <c r="Y110">
        <v>87</v>
      </c>
      <c r="Z110">
        <v>52.588900000000002</v>
      </c>
      <c r="AA110">
        <v>38</v>
      </c>
      <c r="AB110">
        <v>1.3838999999999999</v>
      </c>
      <c r="AC110">
        <v>1</v>
      </c>
      <c r="AD110">
        <v>1.3544</v>
      </c>
      <c r="AE110">
        <v>1</v>
      </c>
      <c r="AF110">
        <f t="shared" si="9"/>
        <v>53.152200000000001</v>
      </c>
      <c r="AG110">
        <f t="shared" si="7"/>
        <v>87</v>
      </c>
      <c r="AH110">
        <f t="shared" si="8"/>
        <v>8</v>
      </c>
      <c r="AI110">
        <v>0</v>
      </c>
      <c r="AL110"/>
      <c r="AV110"/>
      <c r="AW110"/>
    </row>
    <row r="111" spans="1:49" x14ac:dyDescent="0.25">
      <c r="A111">
        <v>21113</v>
      </c>
      <c r="B111">
        <v>1</v>
      </c>
      <c r="C111">
        <v>110</v>
      </c>
      <c r="D111" s="1">
        <v>42356</v>
      </c>
      <c r="E111">
        <v>47</v>
      </c>
      <c r="F111">
        <v>0</v>
      </c>
      <c r="M111" s="2">
        <v>0.35964120370370373</v>
      </c>
      <c r="N111" s="2">
        <v>0.36140046296296297</v>
      </c>
      <c r="O111">
        <v>151</v>
      </c>
      <c r="P111" s="3">
        <f t="shared" si="6"/>
        <v>152.99999999999818</v>
      </c>
      <c r="R111">
        <v>53.547400000000003</v>
      </c>
      <c r="S111">
        <v>32</v>
      </c>
      <c r="T111">
        <v>1.6240000000000001</v>
      </c>
      <c r="U111">
        <v>51.9664</v>
      </c>
      <c r="V111">
        <v>28</v>
      </c>
      <c r="W111">
        <v>2.0468E-2</v>
      </c>
      <c r="X111">
        <v>0.95850000000000002</v>
      </c>
      <c r="Y111">
        <v>81</v>
      </c>
      <c r="Z111">
        <v>52.539499999999997</v>
      </c>
      <c r="AA111">
        <v>40</v>
      </c>
      <c r="AB111">
        <v>1.3134999999999999</v>
      </c>
      <c r="AC111">
        <v>1</v>
      </c>
      <c r="AD111">
        <v>1.3112999999999999</v>
      </c>
      <c r="AE111">
        <v>1</v>
      </c>
      <c r="AF111">
        <f t="shared" si="9"/>
        <v>53.547400000000003</v>
      </c>
      <c r="AG111">
        <f t="shared" si="7"/>
        <v>81</v>
      </c>
      <c r="AH111">
        <f t="shared" si="8"/>
        <v>8</v>
      </c>
      <c r="AI111">
        <v>0</v>
      </c>
      <c r="AL111"/>
      <c r="AV111"/>
      <c r="AW111"/>
    </row>
    <row r="112" spans="1:49" x14ac:dyDescent="0.25">
      <c r="A112">
        <v>21113</v>
      </c>
      <c r="B112">
        <v>1</v>
      </c>
      <c r="C112">
        <v>111</v>
      </c>
      <c r="D112" s="1">
        <v>42356</v>
      </c>
      <c r="E112">
        <v>50</v>
      </c>
      <c r="F112">
        <v>0</v>
      </c>
      <c r="M112" s="2">
        <v>0.36197916666666669</v>
      </c>
      <c r="N112" s="2">
        <v>0.36379629629629634</v>
      </c>
      <c r="O112">
        <v>156</v>
      </c>
      <c r="P112" s="3">
        <f t="shared" si="6"/>
        <v>158.00000000000216</v>
      </c>
      <c r="R112">
        <v>52.114600000000003</v>
      </c>
      <c r="S112">
        <v>33</v>
      </c>
      <c r="T112">
        <v>1.5661</v>
      </c>
      <c r="U112">
        <v>51.6798</v>
      </c>
      <c r="V112">
        <v>34</v>
      </c>
      <c r="W112">
        <v>-1.7412E-3</v>
      </c>
      <c r="X112">
        <v>1.1067</v>
      </c>
      <c r="Y112">
        <v>88</v>
      </c>
      <c r="Z112">
        <v>51.620600000000003</v>
      </c>
      <c r="AA112">
        <v>37</v>
      </c>
      <c r="AB112">
        <v>1.3952</v>
      </c>
      <c r="AC112">
        <v>1</v>
      </c>
      <c r="AD112">
        <v>1.3205</v>
      </c>
      <c r="AE112">
        <v>1</v>
      </c>
      <c r="AF112">
        <f t="shared" si="9"/>
        <v>52.114600000000003</v>
      </c>
      <c r="AG112">
        <f t="shared" si="7"/>
        <v>88</v>
      </c>
      <c r="AH112">
        <f t="shared" si="8"/>
        <v>8</v>
      </c>
      <c r="AI112">
        <v>0</v>
      </c>
      <c r="AL112"/>
      <c r="AV112"/>
      <c r="AW112"/>
    </row>
    <row r="113" spans="1:49" x14ac:dyDescent="0.25">
      <c r="A113">
        <v>21113</v>
      </c>
      <c r="B113">
        <v>1</v>
      </c>
      <c r="C113">
        <v>112</v>
      </c>
      <c r="D113" s="1">
        <v>42356</v>
      </c>
      <c r="E113">
        <v>1977</v>
      </c>
      <c r="F113">
        <v>0</v>
      </c>
      <c r="M113" s="2">
        <v>0.38667824074074075</v>
      </c>
      <c r="N113" s="2">
        <v>0.38824074074074072</v>
      </c>
      <c r="O113">
        <v>134</v>
      </c>
      <c r="P113" s="3">
        <f t="shared" si="6"/>
        <v>135.99999999999713</v>
      </c>
      <c r="R113">
        <v>58.359699999999997</v>
      </c>
      <c r="S113">
        <v>43</v>
      </c>
      <c r="T113">
        <v>1.3117000000000001</v>
      </c>
      <c r="U113">
        <v>56.403199999999998</v>
      </c>
      <c r="V113">
        <v>10</v>
      </c>
      <c r="W113">
        <v>0.10375</v>
      </c>
      <c r="X113">
        <v>1.6106</v>
      </c>
      <c r="Y113">
        <v>37</v>
      </c>
      <c r="Z113">
        <v>57.4407</v>
      </c>
      <c r="AA113">
        <v>56</v>
      </c>
      <c r="AB113">
        <v>1.0257000000000001</v>
      </c>
      <c r="AC113">
        <v>1</v>
      </c>
      <c r="AD113">
        <v>15.7537</v>
      </c>
      <c r="AE113">
        <v>1</v>
      </c>
      <c r="AF113">
        <f t="shared" si="9"/>
        <v>58.359699999999997</v>
      </c>
      <c r="AG113">
        <f t="shared" si="7"/>
        <v>37</v>
      </c>
      <c r="AH113">
        <f t="shared" si="8"/>
        <v>9</v>
      </c>
      <c r="AI113">
        <v>0</v>
      </c>
      <c r="AL113"/>
      <c r="AV113"/>
      <c r="AW113"/>
    </row>
    <row r="114" spans="1:49" x14ac:dyDescent="0.25">
      <c r="A114">
        <v>21113</v>
      </c>
      <c r="B114">
        <v>1</v>
      </c>
      <c r="C114">
        <v>113</v>
      </c>
      <c r="D114" s="1">
        <v>42356</v>
      </c>
      <c r="E114">
        <v>46</v>
      </c>
      <c r="F114">
        <v>0</v>
      </c>
      <c r="M114" s="2">
        <v>0.38877314814814817</v>
      </c>
      <c r="N114" s="2">
        <v>0.39035879629629627</v>
      </c>
      <c r="O114">
        <v>136</v>
      </c>
      <c r="P114" s="3">
        <f t="shared" si="6"/>
        <v>137.99999999999585</v>
      </c>
      <c r="R114">
        <v>58.834000000000003</v>
      </c>
      <c r="S114">
        <v>40</v>
      </c>
      <c r="T114">
        <v>1.4476</v>
      </c>
      <c r="U114">
        <v>57.905099999999997</v>
      </c>
      <c r="V114">
        <v>24</v>
      </c>
      <c r="W114">
        <v>2.8833000000000001E-3</v>
      </c>
      <c r="X114">
        <v>0.92889999999999995</v>
      </c>
      <c r="Y114">
        <v>67</v>
      </c>
      <c r="Z114">
        <v>57.974299999999999</v>
      </c>
      <c r="AA114">
        <v>31</v>
      </c>
      <c r="AB114">
        <v>1.8701000000000001</v>
      </c>
      <c r="AC114">
        <v>1</v>
      </c>
      <c r="AD114">
        <v>1.3382000000000001</v>
      </c>
      <c r="AE114">
        <v>1</v>
      </c>
      <c r="AF114">
        <f t="shared" si="9"/>
        <v>58.834000000000003</v>
      </c>
      <c r="AG114">
        <f t="shared" si="7"/>
        <v>67</v>
      </c>
      <c r="AH114">
        <f t="shared" si="8"/>
        <v>9</v>
      </c>
      <c r="AI114">
        <v>0</v>
      </c>
      <c r="AL114"/>
      <c r="AV114"/>
      <c r="AW114"/>
    </row>
    <row r="115" spans="1:49" x14ac:dyDescent="0.25">
      <c r="A115">
        <v>21113</v>
      </c>
      <c r="B115">
        <v>1</v>
      </c>
      <c r="C115">
        <v>114</v>
      </c>
      <c r="D115" s="1">
        <v>42356</v>
      </c>
      <c r="E115">
        <v>90</v>
      </c>
      <c r="F115">
        <v>0</v>
      </c>
      <c r="M115" s="2">
        <v>0.39140046296296299</v>
      </c>
      <c r="N115" s="2">
        <v>0.39288194444444446</v>
      </c>
      <c r="O115">
        <v>127</v>
      </c>
      <c r="P115" s="3">
        <f t="shared" si="6"/>
        <v>128.99999999999923</v>
      </c>
      <c r="R115">
        <v>57.855699999999999</v>
      </c>
      <c r="S115">
        <v>42</v>
      </c>
      <c r="T115">
        <v>1.3553999999999999</v>
      </c>
      <c r="U115">
        <v>56.926900000000003</v>
      </c>
      <c r="V115">
        <v>20</v>
      </c>
      <c r="W115">
        <v>-3.261E-2</v>
      </c>
      <c r="X115">
        <v>0.92879999999999996</v>
      </c>
      <c r="Y115">
        <v>66</v>
      </c>
      <c r="Z115">
        <v>56.274700000000003</v>
      </c>
      <c r="AA115">
        <v>21</v>
      </c>
      <c r="AB115">
        <v>2.6797</v>
      </c>
      <c r="AC115">
        <v>1</v>
      </c>
      <c r="AD115">
        <v>1.7087000000000001</v>
      </c>
      <c r="AE115">
        <v>1</v>
      </c>
      <c r="AF115">
        <f t="shared" si="9"/>
        <v>57.855699999999999</v>
      </c>
      <c r="AG115">
        <f t="shared" si="7"/>
        <v>66</v>
      </c>
      <c r="AH115">
        <f t="shared" si="8"/>
        <v>9</v>
      </c>
      <c r="AI115">
        <v>0</v>
      </c>
      <c r="AL115"/>
      <c r="AV115"/>
      <c r="AW115"/>
    </row>
    <row r="116" spans="1:49" x14ac:dyDescent="0.25">
      <c r="A116">
        <v>21113</v>
      </c>
      <c r="B116">
        <v>1</v>
      </c>
      <c r="C116">
        <v>115</v>
      </c>
      <c r="D116" s="1">
        <v>42356</v>
      </c>
      <c r="E116">
        <v>107</v>
      </c>
      <c r="F116">
        <v>0</v>
      </c>
      <c r="M116" s="2">
        <v>0.3941203703703704</v>
      </c>
      <c r="N116" s="2">
        <v>0.3956944444444444</v>
      </c>
      <c r="O116">
        <v>135</v>
      </c>
      <c r="P116" s="3">
        <f t="shared" si="6"/>
        <v>136.99999999999409</v>
      </c>
      <c r="R116">
        <v>57.104700000000001</v>
      </c>
      <c r="S116">
        <v>38</v>
      </c>
      <c r="T116">
        <v>1.4702999999999999</v>
      </c>
      <c r="U116">
        <v>55.869599999999998</v>
      </c>
      <c r="V116">
        <v>22</v>
      </c>
      <c r="W116">
        <v>1.4373E-2</v>
      </c>
      <c r="X116">
        <v>0.8498</v>
      </c>
      <c r="Y116">
        <v>57</v>
      </c>
      <c r="Z116">
        <v>56.1858</v>
      </c>
      <c r="AA116">
        <v>42</v>
      </c>
      <c r="AB116">
        <v>1.3378000000000001</v>
      </c>
      <c r="AC116">
        <v>1</v>
      </c>
      <c r="AD116">
        <v>1.7926</v>
      </c>
      <c r="AE116">
        <v>1</v>
      </c>
      <c r="AF116">
        <f t="shared" si="9"/>
        <v>57.104700000000001</v>
      </c>
      <c r="AG116">
        <f t="shared" si="7"/>
        <v>57</v>
      </c>
      <c r="AH116">
        <f t="shared" si="8"/>
        <v>9</v>
      </c>
      <c r="AI116">
        <v>0</v>
      </c>
      <c r="AL116"/>
      <c r="AV116"/>
      <c r="AW116"/>
    </row>
    <row r="117" spans="1:49" x14ac:dyDescent="0.25">
      <c r="A117">
        <v>21113</v>
      </c>
      <c r="B117">
        <v>1</v>
      </c>
      <c r="C117">
        <v>116</v>
      </c>
      <c r="D117" s="1">
        <v>42356</v>
      </c>
      <c r="E117">
        <v>61</v>
      </c>
      <c r="F117">
        <v>0</v>
      </c>
      <c r="M117" s="2">
        <v>0.39640046296296294</v>
      </c>
      <c r="N117" s="2">
        <v>0.39810185185185182</v>
      </c>
      <c r="O117">
        <v>146</v>
      </c>
      <c r="P117" s="3">
        <f t="shared" si="6"/>
        <v>147.99999999999901</v>
      </c>
      <c r="R117">
        <v>56.749099999999999</v>
      </c>
      <c r="S117">
        <v>38</v>
      </c>
      <c r="T117">
        <v>1.4782999999999999</v>
      </c>
      <c r="U117">
        <v>56.175899999999999</v>
      </c>
      <c r="V117">
        <v>20</v>
      </c>
      <c r="W117">
        <v>-9.3849999999999992E-3</v>
      </c>
      <c r="X117">
        <v>0.57320000000000004</v>
      </c>
      <c r="Y117">
        <v>62</v>
      </c>
      <c r="Z117">
        <v>55.988199999999999</v>
      </c>
      <c r="AA117">
        <v>48</v>
      </c>
      <c r="AB117">
        <v>1.1664000000000001</v>
      </c>
      <c r="AC117">
        <v>1</v>
      </c>
      <c r="AD117">
        <v>1.4177999999999999</v>
      </c>
      <c r="AE117">
        <v>1</v>
      </c>
      <c r="AF117">
        <f t="shared" si="9"/>
        <v>56.749099999999999</v>
      </c>
      <c r="AG117">
        <f t="shared" si="7"/>
        <v>62</v>
      </c>
      <c r="AH117">
        <f t="shared" si="8"/>
        <v>9</v>
      </c>
      <c r="AI117">
        <v>0</v>
      </c>
      <c r="AL117"/>
      <c r="AV117"/>
      <c r="AW117"/>
    </row>
    <row r="118" spans="1:49" x14ac:dyDescent="0.25">
      <c r="A118">
        <v>21113</v>
      </c>
      <c r="B118">
        <v>1</v>
      </c>
      <c r="C118">
        <v>117</v>
      </c>
      <c r="D118" s="1">
        <v>42356</v>
      </c>
      <c r="E118">
        <v>63</v>
      </c>
      <c r="F118">
        <v>0</v>
      </c>
      <c r="M118" s="2">
        <v>0.39883101851851849</v>
      </c>
      <c r="N118" s="2">
        <v>0.4004861111111111</v>
      </c>
      <c r="O118">
        <v>142</v>
      </c>
      <c r="P118" s="3">
        <f t="shared" si="6"/>
        <v>144.00000000000156</v>
      </c>
      <c r="R118">
        <v>56.729300000000002</v>
      </c>
      <c r="S118">
        <v>35</v>
      </c>
      <c r="T118">
        <v>1.5609999999999999</v>
      </c>
      <c r="U118">
        <v>54.634399999999999</v>
      </c>
      <c r="V118">
        <v>24</v>
      </c>
      <c r="W118">
        <v>7.7404000000000001E-2</v>
      </c>
      <c r="X118">
        <v>1.6798999999999999</v>
      </c>
      <c r="Y118">
        <v>58</v>
      </c>
      <c r="Z118">
        <v>56.492100000000001</v>
      </c>
      <c r="AA118">
        <v>51</v>
      </c>
      <c r="AB118">
        <v>1.1076999999999999</v>
      </c>
      <c r="AC118">
        <v>1</v>
      </c>
      <c r="AD118">
        <v>1.4437</v>
      </c>
      <c r="AE118">
        <v>1</v>
      </c>
      <c r="AF118">
        <f t="shared" si="9"/>
        <v>56.729300000000002</v>
      </c>
      <c r="AG118">
        <f t="shared" si="7"/>
        <v>58</v>
      </c>
      <c r="AH118">
        <f t="shared" si="8"/>
        <v>9</v>
      </c>
      <c r="AI118">
        <v>0</v>
      </c>
      <c r="AL118"/>
      <c r="AV118"/>
      <c r="AW118"/>
    </row>
    <row r="119" spans="1:49" x14ac:dyDescent="0.25">
      <c r="A119">
        <v>21113</v>
      </c>
      <c r="B119">
        <v>1</v>
      </c>
      <c r="C119">
        <v>118</v>
      </c>
      <c r="D119" s="1">
        <v>42356</v>
      </c>
      <c r="E119">
        <v>58</v>
      </c>
      <c r="F119">
        <v>0</v>
      </c>
      <c r="M119" s="2">
        <v>0.40115740740740741</v>
      </c>
      <c r="N119" s="2">
        <v>0.40289351851851851</v>
      </c>
      <c r="O119">
        <v>149</v>
      </c>
      <c r="P119" s="3">
        <f t="shared" si="6"/>
        <v>150.99999999999946</v>
      </c>
      <c r="R119">
        <v>56.818199999999997</v>
      </c>
      <c r="S119">
        <v>36</v>
      </c>
      <c r="T119">
        <v>1.5659000000000001</v>
      </c>
      <c r="U119">
        <v>56.373600000000003</v>
      </c>
      <c r="V119">
        <v>22</v>
      </c>
      <c r="W119">
        <v>-3.4585999999999999E-2</v>
      </c>
      <c r="X119">
        <v>1.1067</v>
      </c>
      <c r="Y119">
        <v>57</v>
      </c>
      <c r="Z119">
        <v>55.612699999999997</v>
      </c>
      <c r="AA119">
        <v>58</v>
      </c>
      <c r="AB119">
        <v>0.95884000000000003</v>
      </c>
      <c r="AC119">
        <v>1</v>
      </c>
      <c r="AD119">
        <v>1.3893</v>
      </c>
      <c r="AE119">
        <v>1</v>
      </c>
      <c r="AF119">
        <f t="shared" si="9"/>
        <v>56.818199999999997</v>
      </c>
      <c r="AG119">
        <f t="shared" si="7"/>
        <v>57</v>
      </c>
      <c r="AH119">
        <f t="shared" si="8"/>
        <v>9</v>
      </c>
      <c r="AI119">
        <v>0</v>
      </c>
      <c r="AL119"/>
      <c r="AV119"/>
      <c r="AW119"/>
    </row>
    <row r="120" spans="1:49" x14ac:dyDescent="0.25">
      <c r="A120">
        <v>21113</v>
      </c>
      <c r="B120">
        <v>1</v>
      </c>
      <c r="C120">
        <v>119</v>
      </c>
      <c r="D120" s="1">
        <v>42356</v>
      </c>
      <c r="E120">
        <v>44</v>
      </c>
      <c r="F120">
        <v>0</v>
      </c>
      <c r="M120" s="2">
        <v>0.40340277777777778</v>
      </c>
      <c r="N120" s="2">
        <v>0.40480324074074076</v>
      </c>
      <c r="O120">
        <v>120</v>
      </c>
      <c r="P120" s="3">
        <f t="shared" si="6"/>
        <v>122.00000000000134</v>
      </c>
      <c r="R120">
        <v>56.516800000000003</v>
      </c>
      <c r="S120">
        <v>34</v>
      </c>
      <c r="T120">
        <v>1.6380999999999999</v>
      </c>
      <c r="U120">
        <v>55.6967</v>
      </c>
      <c r="V120">
        <v>18</v>
      </c>
      <c r="W120">
        <v>2.1956E-2</v>
      </c>
      <c r="X120">
        <v>0.82010000000000005</v>
      </c>
      <c r="Y120">
        <v>68</v>
      </c>
      <c r="Z120">
        <v>56.091900000000003</v>
      </c>
      <c r="AA120">
        <v>20</v>
      </c>
      <c r="AB120">
        <v>2.8046000000000002</v>
      </c>
      <c r="AC120">
        <v>1</v>
      </c>
      <c r="AD120">
        <v>1.3667</v>
      </c>
      <c r="AE120">
        <v>1</v>
      </c>
      <c r="AF120">
        <f t="shared" si="9"/>
        <v>56.516800000000003</v>
      </c>
      <c r="AG120">
        <f t="shared" si="7"/>
        <v>68</v>
      </c>
      <c r="AH120">
        <f t="shared" si="8"/>
        <v>9</v>
      </c>
      <c r="AI120">
        <v>0</v>
      </c>
      <c r="AL120"/>
      <c r="AV120"/>
      <c r="AW120"/>
    </row>
    <row r="121" spans="1:49" x14ac:dyDescent="0.25">
      <c r="A121">
        <v>21113</v>
      </c>
      <c r="B121">
        <v>1</v>
      </c>
      <c r="C121">
        <v>120</v>
      </c>
      <c r="D121" s="1">
        <v>42356</v>
      </c>
      <c r="E121">
        <v>77</v>
      </c>
      <c r="F121">
        <v>0</v>
      </c>
      <c r="M121" s="2">
        <v>0.40569444444444441</v>
      </c>
      <c r="N121" s="2">
        <v>0.4070023148148148</v>
      </c>
      <c r="O121">
        <v>112</v>
      </c>
      <c r="P121" s="3">
        <f t="shared" si="6"/>
        <v>114.00000000000168</v>
      </c>
      <c r="R121">
        <v>56.111699999999999</v>
      </c>
      <c r="S121">
        <v>35</v>
      </c>
      <c r="T121">
        <v>1.5806</v>
      </c>
      <c r="U121">
        <v>55.321199999999997</v>
      </c>
      <c r="V121">
        <v>16</v>
      </c>
      <c r="W121">
        <v>-2.0381E-2</v>
      </c>
      <c r="X121">
        <v>1.1659999999999999</v>
      </c>
      <c r="Y121">
        <v>56</v>
      </c>
      <c r="Z121">
        <v>54.995100000000001</v>
      </c>
      <c r="AA121">
        <v>23</v>
      </c>
      <c r="AB121">
        <v>2.3910999999999998</v>
      </c>
      <c r="AC121">
        <v>1</v>
      </c>
      <c r="AD121">
        <v>1.6875</v>
      </c>
      <c r="AE121">
        <v>1</v>
      </c>
      <c r="AF121">
        <f t="shared" si="9"/>
        <v>56.111699999999999</v>
      </c>
      <c r="AG121">
        <f t="shared" si="7"/>
        <v>56</v>
      </c>
      <c r="AH121">
        <f t="shared" si="8"/>
        <v>9</v>
      </c>
      <c r="AI121">
        <v>0</v>
      </c>
      <c r="AL121"/>
      <c r="AV121"/>
      <c r="AW121"/>
    </row>
    <row r="122" spans="1:49" x14ac:dyDescent="0.25">
      <c r="A122">
        <v>21113</v>
      </c>
      <c r="B122">
        <v>1</v>
      </c>
      <c r="C122">
        <v>121</v>
      </c>
      <c r="D122" s="1">
        <v>42356</v>
      </c>
      <c r="E122">
        <v>74</v>
      </c>
      <c r="F122">
        <v>0</v>
      </c>
      <c r="M122" s="2">
        <v>0.40785879629629629</v>
      </c>
      <c r="N122" s="2">
        <v>0.40870370370370374</v>
      </c>
      <c r="O122">
        <v>72</v>
      </c>
      <c r="P122" s="3">
        <f t="shared" si="6"/>
        <v>74.000000000003411</v>
      </c>
      <c r="R122">
        <v>10.7065</v>
      </c>
      <c r="S122">
        <v>26</v>
      </c>
      <c r="T122">
        <v>0.41178999999999999</v>
      </c>
      <c r="U122">
        <v>10.7065</v>
      </c>
      <c r="V122">
        <v>0</v>
      </c>
      <c r="Y122">
        <v>0</v>
      </c>
      <c r="Z122">
        <v>10.7065</v>
      </c>
      <c r="AA122">
        <v>48</v>
      </c>
      <c r="AB122">
        <v>0.22305</v>
      </c>
      <c r="AC122">
        <v>0</v>
      </c>
      <c r="AD122">
        <v>2.0278</v>
      </c>
      <c r="AE122">
        <v>0</v>
      </c>
      <c r="AF122" t="str">
        <f t="shared" si="9"/>
        <v/>
      </c>
      <c r="AG122">
        <f t="shared" si="7"/>
        <v>0</v>
      </c>
      <c r="AH122">
        <f t="shared" si="8"/>
        <v>9</v>
      </c>
      <c r="AI122">
        <v>0</v>
      </c>
      <c r="AL122"/>
      <c r="AV122"/>
      <c r="AW122"/>
    </row>
    <row r="123" spans="1:49" x14ac:dyDescent="0.25">
      <c r="A123">
        <v>21113</v>
      </c>
      <c r="B123">
        <v>1</v>
      </c>
      <c r="C123">
        <v>122</v>
      </c>
      <c r="D123" s="1">
        <v>42356</v>
      </c>
      <c r="E123">
        <v>38</v>
      </c>
      <c r="F123">
        <v>0</v>
      </c>
      <c r="M123" s="2">
        <v>0.40914351851851855</v>
      </c>
      <c r="N123" s="2">
        <v>0.41085648148148146</v>
      </c>
      <c r="O123">
        <v>147</v>
      </c>
      <c r="P123" s="3">
        <f t="shared" si="6"/>
        <v>148.99999999999596</v>
      </c>
      <c r="R123">
        <v>56.012900000000002</v>
      </c>
      <c r="S123">
        <v>37</v>
      </c>
      <c r="T123">
        <v>1.4901</v>
      </c>
      <c r="U123">
        <v>55.133400000000002</v>
      </c>
      <c r="V123">
        <v>18</v>
      </c>
      <c r="W123">
        <v>3.3764000000000002E-2</v>
      </c>
      <c r="X123">
        <v>0.83989999999999998</v>
      </c>
      <c r="Y123">
        <v>50</v>
      </c>
      <c r="Z123">
        <v>55.741100000000003</v>
      </c>
      <c r="AA123">
        <v>62</v>
      </c>
      <c r="AB123">
        <v>0.89905000000000002</v>
      </c>
      <c r="AC123">
        <v>1</v>
      </c>
      <c r="AD123">
        <v>1.2585</v>
      </c>
      <c r="AE123">
        <v>1</v>
      </c>
      <c r="AF123">
        <f t="shared" si="9"/>
        <v>56.012900000000002</v>
      </c>
      <c r="AG123">
        <f t="shared" si="7"/>
        <v>50</v>
      </c>
      <c r="AH123">
        <f t="shared" si="8"/>
        <v>9</v>
      </c>
      <c r="AI123">
        <v>0</v>
      </c>
      <c r="AL123"/>
      <c r="AV123"/>
      <c r="AW123"/>
    </row>
    <row r="124" spans="1:49" x14ac:dyDescent="0.25">
      <c r="A124">
        <v>21113</v>
      </c>
      <c r="B124">
        <v>1</v>
      </c>
      <c r="C124">
        <v>123</v>
      </c>
      <c r="D124" s="1">
        <v>42356</v>
      </c>
      <c r="E124">
        <v>38</v>
      </c>
      <c r="F124">
        <v>0</v>
      </c>
      <c r="M124" s="2">
        <v>0.41129629629629627</v>
      </c>
      <c r="N124" s="2">
        <v>0.41313657407407406</v>
      </c>
      <c r="O124">
        <v>158</v>
      </c>
      <c r="P124" s="3">
        <f t="shared" si="6"/>
        <v>160.00000000000088</v>
      </c>
      <c r="R124">
        <v>56.037500000000001</v>
      </c>
      <c r="S124">
        <v>35</v>
      </c>
      <c r="T124">
        <v>1.5748</v>
      </c>
      <c r="U124">
        <v>55.118499999999997</v>
      </c>
      <c r="V124">
        <v>16</v>
      </c>
      <c r="W124">
        <v>2.5943999999999998E-2</v>
      </c>
      <c r="X124">
        <v>0.81030000000000002</v>
      </c>
      <c r="Y124">
        <v>63</v>
      </c>
      <c r="Z124">
        <v>55.5336</v>
      </c>
      <c r="AA124">
        <v>62</v>
      </c>
      <c r="AB124">
        <v>0.89570000000000005</v>
      </c>
      <c r="AC124">
        <v>1</v>
      </c>
      <c r="AD124">
        <v>1.2404999999999999</v>
      </c>
      <c r="AE124">
        <v>1</v>
      </c>
      <c r="AF124">
        <f t="shared" si="9"/>
        <v>56.037500000000001</v>
      </c>
      <c r="AG124">
        <f t="shared" si="7"/>
        <v>63</v>
      </c>
      <c r="AH124">
        <f t="shared" si="8"/>
        <v>9</v>
      </c>
      <c r="AI124">
        <v>0</v>
      </c>
      <c r="AL124"/>
      <c r="AV124"/>
      <c r="AW124"/>
    </row>
    <row r="125" spans="1:49" x14ac:dyDescent="0.25">
      <c r="A125">
        <v>21113</v>
      </c>
      <c r="B125">
        <v>1</v>
      </c>
      <c r="C125">
        <v>124</v>
      </c>
      <c r="D125" s="1">
        <v>42356</v>
      </c>
      <c r="E125">
        <v>47</v>
      </c>
      <c r="F125">
        <v>0</v>
      </c>
      <c r="M125" s="2">
        <v>0.41368055555555555</v>
      </c>
      <c r="N125" s="2">
        <v>0.41528935185185184</v>
      </c>
      <c r="O125">
        <v>138</v>
      </c>
      <c r="P125" s="3">
        <f t="shared" si="6"/>
        <v>139.99999999999935</v>
      </c>
      <c r="R125">
        <v>56.116599999999998</v>
      </c>
      <c r="S125">
        <v>36</v>
      </c>
      <c r="T125">
        <v>1.5253000000000001</v>
      </c>
      <c r="U125">
        <v>54.911000000000001</v>
      </c>
      <c r="V125">
        <v>20</v>
      </c>
      <c r="W125">
        <v>4.8419999999999998E-2</v>
      </c>
      <c r="X125">
        <v>0.91900000000000004</v>
      </c>
      <c r="Y125">
        <v>74</v>
      </c>
      <c r="Z125">
        <v>55.879399999999997</v>
      </c>
      <c r="AA125">
        <v>30</v>
      </c>
      <c r="AB125">
        <v>1.8626</v>
      </c>
      <c r="AC125">
        <v>1</v>
      </c>
      <c r="AD125">
        <v>1.3406</v>
      </c>
      <c r="AE125">
        <v>1</v>
      </c>
      <c r="AF125">
        <f t="shared" si="9"/>
        <v>56.116599999999998</v>
      </c>
      <c r="AG125">
        <f t="shared" si="7"/>
        <v>74</v>
      </c>
      <c r="AH125">
        <f t="shared" si="8"/>
        <v>9</v>
      </c>
      <c r="AI125">
        <v>0</v>
      </c>
      <c r="AL125"/>
      <c r="AV125"/>
      <c r="AW125"/>
    </row>
    <row r="126" spans="1:49" x14ac:dyDescent="0.25">
      <c r="A126">
        <v>21113</v>
      </c>
      <c r="B126">
        <v>1</v>
      </c>
      <c r="C126">
        <v>125</v>
      </c>
      <c r="D126" s="1">
        <v>42356</v>
      </c>
      <c r="E126">
        <v>76</v>
      </c>
      <c r="F126">
        <v>0</v>
      </c>
      <c r="M126" s="2">
        <v>0.41616898148148151</v>
      </c>
      <c r="N126" s="2">
        <v>0.41746527777777781</v>
      </c>
      <c r="O126">
        <v>111</v>
      </c>
      <c r="P126" s="3">
        <f t="shared" si="6"/>
        <v>112.99999999999991</v>
      </c>
      <c r="R126">
        <v>56.244999999999997</v>
      </c>
      <c r="S126">
        <v>37</v>
      </c>
      <c r="T126">
        <v>1.4876</v>
      </c>
      <c r="U126">
        <v>55.039499999999997</v>
      </c>
      <c r="V126">
        <v>16</v>
      </c>
      <c r="W126">
        <v>-4.3261999999999997E-3</v>
      </c>
      <c r="X126">
        <v>1.2055</v>
      </c>
      <c r="Y126">
        <v>39</v>
      </c>
      <c r="Z126">
        <v>54.970300000000002</v>
      </c>
      <c r="AA126">
        <v>37</v>
      </c>
      <c r="AB126">
        <v>1.4857</v>
      </c>
      <c r="AC126">
        <v>1</v>
      </c>
      <c r="AD126">
        <v>1.6847000000000001</v>
      </c>
      <c r="AE126">
        <v>1</v>
      </c>
      <c r="AF126">
        <f t="shared" si="9"/>
        <v>56.244999999999997</v>
      </c>
      <c r="AG126">
        <f t="shared" si="7"/>
        <v>39</v>
      </c>
      <c r="AH126">
        <f t="shared" si="8"/>
        <v>9</v>
      </c>
      <c r="AI126">
        <v>0</v>
      </c>
      <c r="AL126"/>
      <c r="AV126"/>
      <c r="AW126"/>
    </row>
    <row r="127" spans="1:49" x14ac:dyDescent="0.25">
      <c r="A127">
        <v>21113</v>
      </c>
      <c r="B127">
        <v>1</v>
      </c>
      <c r="C127">
        <v>126</v>
      </c>
      <c r="D127" s="1">
        <v>42356</v>
      </c>
      <c r="E127">
        <v>61</v>
      </c>
      <c r="F127">
        <v>0</v>
      </c>
      <c r="M127" s="2">
        <v>0.41817129629629629</v>
      </c>
      <c r="N127" s="2">
        <v>0.41991898148148149</v>
      </c>
      <c r="O127">
        <v>150</v>
      </c>
      <c r="P127" s="3">
        <f t="shared" si="6"/>
        <v>152.00000000000122</v>
      </c>
      <c r="R127">
        <v>56.442700000000002</v>
      </c>
      <c r="S127">
        <v>37</v>
      </c>
      <c r="T127">
        <v>1.4982</v>
      </c>
      <c r="U127">
        <v>55.434800000000003</v>
      </c>
      <c r="V127">
        <v>28</v>
      </c>
      <c r="W127">
        <v>4.9392999999999998E-3</v>
      </c>
      <c r="X127">
        <v>0.88929999999999998</v>
      </c>
      <c r="Y127">
        <v>71</v>
      </c>
      <c r="Z127">
        <v>55.573099999999997</v>
      </c>
      <c r="AA127">
        <v>44</v>
      </c>
      <c r="AB127">
        <v>1.2629999999999999</v>
      </c>
      <c r="AC127">
        <v>1</v>
      </c>
      <c r="AD127">
        <v>1.4067000000000001</v>
      </c>
      <c r="AE127">
        <v>1</v>
      </c>
      <c r="AF127">
        <f t="shared" si="9"/>
        <v>56.442700000000002</v>
      </c>
      <c r="AG127">
        <f t="shared" si="7"/>
        <v>71</v>
      </c>
      <c r="AH127">
        <f t="shared" si="8"/>
        <v>10</v>
      </c>
      <c r="AI127">
        <v>0</v>
      </c>
      <c r="AL127"/>
      <c r="AV127"/>
      <c r="AW127"/>
    </row>
    <row r="128" spans="1:49" x14ac:dyDescent="0.25">
      <c r="A128">
        <v>21113</v>
      </c>
      <c r="B128">
        <v>1</v>
      </c>
      <c r="C128">
        <v>127</v>
      </c>
      <c r="D128" s="1">
        <v>42356</v>
      </c>
      <c r="E128">
        <v>54</v>
      </c>
      <c r="F128">
        <v>0</v>
      </c>
      <c r="M128" s="2">
        <v>0.42054398148148148</v>
      </c>
      <c r="N128" s="2">
        <v>0.42243055555555559</v>
      </c>
      <c r="O128">
        <v>162</v>
      </c>
      <c r="P128" s="3">
        <f t="shared" si="6"/>
        <v>164.0000000000031</v>
      </c>
      <c r="R128">
        <v>57.005899999999997</v>
      </c>
      <c r="S128">
        <v>36</v>
      </c>
      <c r="T128">
        <v>1.5634999999999999</v>
      </c>
      <c r="U128">
        <v>56.284599999999998</v>
      </c>
      <c r="V128">
        <v>32</v>
      </c>
      <c r="W128">
        <v>1.3587999999999999E-2</v>
      </c>
      <c r="X128">
        <v>0.49399999999999999</v>
      </c>
      <c r="Y128">
        <v>69</v>
      </c>
      <c r="Z128">
        <v>56.7194</v>
      </c>
      <c r="AA128">
        <v>59</v>
      </c>
      <c r="AB128">
        <v>0.96135000000000004</v>
      </c>
      <c r="AC128">
        <v>1</v>
      </c>
      <c r="AD128">
        <v>1.3332999999999999</v>
      </c>
      <c r="AE128">
        <v>1</v>
      </c>
      <c r="AF128">
        <f t="shared" si="9"/>
        <v>57.005899999999997</v>
      </c>
      <c r="AG128">
        <f t="shared" si="7"/>
        <v>69</v>
      </c>
      <c r="AH128">
        <f t="shared" si="8"/>
        <v>10</v>
      </c>
      <c r="AI128">
        <v>0</v>
      </c>
      <c r="AL128"/>
      <c r="AV128"/>
      <c r="AW128"/>
    </row>
    <row r="129" spans="1:49" x14ac:dyDescent="0.25">
      <c r="A129">
        <v>21113</v>
      </c>
      <c r="B129">
        <v>1</v>
      </c>
      <c r="C129">
        <v>128</v>
      </c>
      <c r="D129" s="1">
        <v>42356</v>
      </c>
      <c r="E129">
        <v>50</v>
      </c>
      <c r="F129">
        <v>0</v>
      </c>
      <c r="M129" s="2">
        <v>0.42300925925925931</v>
      </c>
      <c r="N129" s="2">
        <v>0.42481481481481481</v>
      </c>
      <c r="O129">
        <v>155</v>
      </c>
      <c r="P129" s="3">
        <f t="shared" si="6"/>
        <v>156.99999999999562</v>
      </c>
      <c r="R129">
        <v>57.816200000000002</v>
      </c>
      <c r="S129">
        <v>35</v>
      </c>
      <c r="T129">
        <v>1.5923</v>
      </c>
      <c r="U129">
        <v>55.731200000000001</v>
      </c>
      <c r="V129">
        <v>16</v>
      </c>
      <c r="W129">
        <v>0.11364</v>
      </c>
      <c r="X129">
        <v>1.2945</v>
      </c>
      <c r="Y129">
        <v>65</v>
      </c>
      <c r="Z129">
        <v>57.549500000000002</v>
      </c>
      <c r="AA129">
        <v>57</v>
      </c>
      <c r="AB129">
        <v>1.0096000000000001</v>
      </c>
      <c r="AC129">
        <v>1</v>
      </c>
      <c r="AD129">
        <v>1.3226</v>
      </c>
      <c r="AE129">
        <v>1</v>
      </c>
      <c r="AF129">
        <f t="shared" si="9"/>
        <v>57.816200000000002</v>
      </c>
      <c r="AG129">
        <f t="shared" si="7"/>
        <v>65</v>
      </c>
      <c r="AH129">
        <f t="shared" si="8"/>
        <v>10</v>
      </c>
      <c r="AI129">
        <v>0</v>
      </c>
      <c r="AL129"/>
      <c r="AV129"/>
      <c r="AW129"/>
    </row>
    <row r="130" spans="1:49" x14ac:dyDescent="0.25">
      <c r="A130">
        <v>21113</v>
      </c>
      <c r="B130">
        <v>1</v>
      </c>
      <c r="C130">
        <v>129</v>
      </c>
      <c r="D130" s="1">
        <v>42356</v>
      </c>
      <c r="E130">
        <v>47</v>
      </c>
      <c r="F130">
        <v>0</v>
      </c>
      <c r="M130" s="2">
        <v>0.4253587962962963</v>
      </c>
      <c r="N130" s="2">
        <v>0.42696759259259259</v>
      </c>
      <c r="O130">
        <v>138</v>
      </c>
      <c r="P130" s="3">
        <f t="shared" si="6"/>
        <v>139.99999999999935</v>
      </c>
      <c r="R130">
        <v>58.705599999999997</v>
      </c>
      <c r="S130">
        <v>38</v>
      </c>
      <c r="T130">
        <v>1.5282</v>
      </c>
      <c r="U130">
        <v>58.0732</v>
      </c>
      <c r="V130">
        <v>31</v>
      </c>
      <c r="W130">
        <v>1.4342000000000001E-2</v>
      </c>
      <c r="X130">
        <v>0.69169999999999998</v>
      </c>
      <c r="Y130">
        <v>65</v>
      </c>
      <c r="Z130">
        <v>58.517800000000001</v>
      </c>
      <c r="AA130">
        <v>37</v>
      </c>
      <c r="AB130">
        <v>1.5815999999999999</v>
      </c>
      <c r="AC130">
        <v>1</v>
      </c>
      <c r="AD130">
        <v>1.3406</v>
      </c>
      <c r="AE130">
        <v>1</v>
      </c>
      <c r="AF130">
        <f t="shared" si="9"/>
        <v>58.705599999999997</v>
      </c>
      <c r="AG130">
        <f t="shared" si="7"/>
        <v>65</v>
      </c>
      <c r="AH130">
        <f t="shared" si="8"/>
        <v>10</v>
      </c>
      <c r="AI130">
        <v>0</v>
      </c>
      <c r="AL130"/>
      <c r="AV130"/>
      <c r="AW130"/>
    </row>
    <row r="131" spans="1:49" x14ac:dyDescent="0.25">
      <c r="A131">
        <v>21113</v>
      </c>
      <c r="B131">
        <v>1</v>
      </c>
      <c r="C131">
        <v>130</v>
      </c>
      <c r="D131" s="1">
        <v>42356</v>
      </c>
      <c r="E131">
        <v>54</v>
      </c>
      <c r="F131">
        <v>0</v>
      </c>
      <c r="M131" s="2">
        <v>0.42759259259259258</v>
      </c>
      <c r="N131" s="2">
        <v>0.42942129629629627</v>
      </c>
      <c r="O131">
        <v>157</v>
      </c>
      <c r="P131" s="3">
        <f t="shared" ref="P131:P194" si="10">(N131-M131)*24*60*60+1</f>
        <v>158.99999999999912</v>
      </c>
      <c r="R131">
        <v>60.5139</v>
      </c>
      <c r="S131">
        <v>37</v>
      </c>
      <c r="T131">
        <v>1.5956999999999999</v>
      </c>
      <c r="U131">
        <v>59.041499999999999</v>
      </c>
      <c r="V131">
        <v>26</v>
      </c>
      <c r="W131">
        <v>4.2188000000000003E-2</v>
      </c>
      <c r="X131">
        <v>0.71150000000000002</v>
      </c>
      <c r="Y131">
        <v>78</v>
      </c>
      <c r="Z131">
        <v>60.138399999999997</v>
      </c>
      <c r="AA131">
        <v>44</v>
      </c>
      <c r="AB131">
        <v>1.3668</v>
      </c>
      <c r="AC131">
        <v>1</v>
      </c>
      <c r="AD131">
        <v>1.3439000000000001</v>
      </c>
      <c r="AE131">
        <v>1</v>
      </c>
      <c r="AF131">
        <f t="shared" si="9"/>
        <v>60.5139</v>
      </c>
      <c r="AG131">
        <f t="shared" ref="AG131:AG194" si="11">IF(AE131=1,Y131,0)</f>
        <v>78</v>
      </c>
      <c r="AH131">
        <f t="shared" ref="AH131:AH194" si="12">HOUR(M131)</f>
        <v>10</v>
      </c>
      <c r="AI131">
        <v>0</v>
      </c>
      <c r="AL131"/>
      <c r="AV131"/>
      <c r="AW131"/>
    </row>
    <row r="132" spans="1:49" x14ac:dyDescent="0.25">
      <c r="A132">
        <v>21113</v>
      </c>
      <c r="B132">
        <v>1</v>
      </c>
      <c r="C132">
        <v>131</v>
      </c>
      <c r="D132" s="1">
        <v>42356</v>
      </c>
      <c r="E132">
        <v>54</v>
      </c>
      <c r="F132">
        <v>0</v>
      </c>
      <c r="M132" s="2">
        <v>0.43004629629629632</v>
      </c>
      <c r="N132" s="2">
        <v>0.43170138888888893</v>
      </c>
      <c r="O132">
        <v>142</v>
      </c>
      <c r="P132" s="3">
        <f t="shared" si="10"/>
        <v>144.00000000000156</v>
      </c>
      <c r="R132">
        <v>61.7194</v>
      </c>
      <c r="S132">
        <v>39</v>
      </c>
      <c r="T132">
        <v>1.5571999999999999</v>
      </c>
      <c r="U132">
        <v>60.731299999999997</v>
      </c>
      <c r="V132">
        <v>30</v>
      </c>
      <c r="W132">
        <v>2.6678E-2</v>
      </c>
      <c r="X132">
        <v>0.68179999999999996</v>
      </c>
      <c r="Y132">
        <v>66</v>
      </c>
      <c r="Z132">
        <v>61.531599999999997</v>
      </c>
      <c r="AA132">
        <v>39</v>
      </c>
      <c r="AB132">
        <v>1.5777000000000001</v>
      </c>
      <c r="AC132">
        <v>1</v>
      </c>
      <c r="AD132">
        <v>1.3803000000000001</v>
      </c>
      <c r="AE132">
        <v>1</v>
      </c>
      <c r="AF132">
        <f t="shared" si="9"/>
        <v>61.7194</v>
      </c>
      <c r="AG132">
        <f t="shared" si="11"/>
        <v>66</v>
      </c>
      <c r="AH132">
        <f t="shared" si="12"/>
        <v>10</v>
      </c>
      <c r="AI132">
        <v>0</v>
      </c>
      <c r="AL132"/>
      <c r="AV132"/>
      <c r="AW132"/>
    </row>
    <row r="133" spans="1:49" x14ac:dyDescent="0.25">
      <c r="A133">
        <v>21113</v>
      </c>
      <c r="B133">
        <v>1</v>
      </c>
      <c r="C133">
        <v>132</v>
      </c>
      <c r="D133" s="1">
        <v>42356</v>
      </c>
      <c r="E133">
        <v>57</v>
      </c>
      <c r="F133">
        <v>0</v>
      </c>
      <c r="M133" s="2">
        <v>0.43236111111111114</v>
      </c>
      <c r="N133" s="2">
        <v>0.43409722222222219</v>
      </c>
      <c r="O133">
        <v>149</v>
      </c>
      <c r="P133" s="3">
        <f t="shared" si="10"/>
        <v>150.99999999999466</v>
      </c>
      <c r="R133">
        <v>62.134399999999999</v>
      </c>
      <c r="S133">
        <v>38</v>
      </c>
      <c r="T133">
        <v>1.6211</v>
      </c>
      <c r="U133">
        <v>61.6008</v>
      </c>
      <c r="V133">
        <v>30</v>
      </c>
      <c r="W133">
        <v>6.5867E-3</v>
      </c>
      <c r="X133">
        <v>1.0572999999999999</v>
      </c>
      <c r="Y133">
        <v>71</v>
      </c>
      <c r="Z133">
        <v>61.798400000000001</v>
      </c>
      <c r="AA133">
        <v>42</v>
      </c>
      <c r="AB133">
        <v>1.4714</v>
      </c>
      <c r="AC133">
        <v>1</v>
      </c>
      <c r="AD133">
        <v>1.3826000000000001</v>
      </c>
      <c r="AE133">
        <v>1</v>
      </c>
      <c r="AF133">
        <f t="shared" si="9"/>
        <v>62.134399999999999</v>
      </c>
      <c r="AG133">
        <f t="shared" si="11"/>
        <v>71</v>
      </c>
      <c r="AH133">
        <f t="shared" si="12"/>
        <v>10</v>
      </c>
      <c r="AI133">
        <v>0</v>
      </c>
      <c r="AL133"/>
      <c r="AV133"/>
      <c r="AW133"/>
    </row>
    <row r="134" spans="1:49" x14ac:dyDescent="0.25">
      <c r="A134">
        <v>21113</v>
      </c>
      <c r="B134">
        <v>1</v>
      </c>
      <c r="C134">
        <v>133</v>
      </c>
      <c r="D134" s="1">
        <v>42356</v>
      </c>
      <c r="E134">
        <v>48</v>
      </c>
      <c r="F134">
        <v>0</v>
      </c>
      <c r="M134" s="2">
        <v>0.43465277777777778</v>
      </c>
      <c r="N134" s="2">
        <v>0.43640046296296298</v>
      </c>
      <c r="O134">
        <v>150</v>
      </c>
      <c r="P134" s="3">
        <f t="shared" si="10"/>
        <v>152.00000000000122</v>
      </c>
      <c r="R134">
        <v>61.877499999999998</v>
      </c>
      <c r="S134">
        <v>36</v>
      </c>
      <c r="T134">
        <v>1.7121999999999999</v>
      </c>
      <c r="U134">
        <v>61.640300000000003</v>
      </c>
      <c r="V134">
        <v>36</v>
      </c>
      <c r="W134">
        <v>-4.7211000000000003E-2</v>
      </c>
      <c r="X134">
        <v>0.31619999999999998</v>
      </c>
      <c r="Y134">
        <v>80</v>
      </c>
      <c r="Z134">
        <v>59.9407</v>
      </c>
      <c r="AA134">
        <v>36</v>
      </c>
      <c r="AB134">
        <v>1.665</v>
      </c>
      <c r="AC134">
        <v>1</v>
      </c>
      <c r="AD134">
        <v>1.32</v>
      </c>
      <c r="AE134">
        <v>1</v>
      </c>
      <c r="AF134">
        <f t="shared" si="9"/>
        <v>61.877499999999998</v>
      </c>
      <c r="AG134">
        <f t="shared" si="11"/>
        <v>80</v>
      </c>
      <c r="AH134">
        <f t="shared" si="12"/>
        <v>10</v>
      </c>
      <c r="AI134">
        <v>0</v>
      </c>
      <c r="AL134"/>
      <c r="AV134"/>
      <c r="AW134"/>
    </row>
    <row r="135" spans="1:49" x14ac:dyDescent="0.25">
      <c r="A135">
        <v>21113</v>
      </c>
      <c r="B135">
        <v>1</v>
      </c>
      <c r="C135">
        <v>134</v>
      </c>
      <c r="D135" s="1">
        <v>42356</v>
      </c>
      <c r="E135">
        <v>51</v>
      </c>
      <c r="F135">
        <v>0</v>
      </c>
      <c r="M135" s="2">
        <v>0.43699074074074074</v>
      </c>
      <c r="N135" s="2">
        <v>0.43873842592592593</v>
      </c>
      <c r="O135">
        <v>150</v>
      </c>
      <c r="P135" s="3">
        <f t="shared" si="10"/>
        <v>152.00000000000122</v>
      </c>
      <c r="R135">
        <v>59.575099999999999</v>
      </c>
      <c r="S135">
        <v>37</v>
      </c>
      <c r="T135">
        <v>1.6069</v>
      </c>
      <c r="U135">
        <v>59.456499999999998</v>
      </c>
      <c r="V135">
        <v>38</v>
      </c>
      <c r="W135">
        <v>-6.4228999999999994E-2</v>
      </c>
      <c r="X135">
        <v>0.54339999999999999</v>
      </c>
      <c r="Y135">
        <v>90</v>
      </c>
      <c r="Z135">
        <v>57.015799999999999</v>
      </c>
      <c r="AA135">
        <v>25</v>
      </c>
      <c r="AB135">
        <v>2.2806000000000002</v>
      </c>
      <c r="AC135">
        <v>1</v>
      </c>
      <c r="AD135">
        <v>1.34</v>
      </c>
      <c r="AE135">
        <v>1</v>
      </c>
      <c r="AF135">
        <f t="shared" si="9"/>
        <v>59.575099999999999</v>
      </c>
      <c r="AG135">
        <f t="shared" si="11"/>
        <v>90</v>
      </c>
      <c r="AH135">
        <f t="shared" si="12"/>
        <v>10</v>
      </c>
      <c r="AI135">
        <v>0</v>
      </c>
      <c r="AL135"/>
      <c r="AV135"/>
      <c r="AW135"/>
    </row>
    <row r="136" spans="1:49" x14ac:dyDescent="0.25">
      <c r="A136">
        <v>21113</v>
      </c>
      <c r="B136">
        <v>1</v>
      </c>
      <c r="C136">
        <v>135</v>
      </c>
      <c r="D136" s="1">
        <v>42356</v>
      </c>
      <c r="E136">
        <v>76</v>
      </c>
      <c r="F136">
        <v>0</v>
      </c>
      <c r="M136" s="2">
        <v>0.43961805555555555</v>
      </c>
      <c r="N136" s="2">
        <v>0.44109953703703703</v>
      </c>
      <c r="O136">
        <v>127</v>
      </c>
      <c r="P136" s="3">
        <f t="shared" si="10"/>
        <v>128.99999999999923</v>
      </c>
      <c r="R136">
        <v>56.156100000000002</v>
      </c>
      <c r="S136">
        <v>33</v>
      </c>
      <c r="T136">
        <v>1.6863999999999999</v>
      </c>
      <c r="U136">
        <v>55.652200000000001</v>
      </c>
      <c r="V136">
        <v>14</v>
      </c>
      <c r="W136">
        <v>-3.9529000000000002E-2</v>
      </c>
      <c r="X136">
        <v>0.50390000000000001</v>
      </c>
      <c r="Y136">
        <v>46</v>
      </c>
      <c r="Z136">
        <v>55.098799999999997</v>
      </c>
      <c r="AA136">
        <v>50</v>
      </c>
      <c r="AB136">
        <v>1.1020000000000001</v>
      </c>
      <c r="AC136">
        <v>1</v>
      </c>
      <c r="AD136">
        <v>1.5984</v>
      </c>
      <c r="AE136">
        <v>1</v>
      </c>
      <c r="AF136">
        <f t="shared" si="9"/>
        <v>56.156100000000002</v>
      </c>
      <c r="AG136">
        <f t="shared" si="11"/>
        <v>46</v>
      </c>
      <c r="AH136">
        <f t="shared" si="12"/>
        <v>10</v>
      </c>
      <c r="AI136">
        <v>0</v>
      </c>
      <c r="AL136"/>
      <c r="AV136"/>
      <c r="AW136"/>
    </row>
    <row r="137" spans="1:49" x14ac:dyDescent="0.25">
      <c r="A137">
        <v>21113</v>
      </c>
      <c r="B137">
        <v>1</v>
      </c>
      <c r="C137">
        <v>136</v>
      </c>
      <c r="D137" s="1">
        <v>42356</v>
      </c>
      <c r="E137">
        <v>86</v>
      </c>
      <c r="F137">
        <v>0</v>
      </c>
      <c r="M137" s="2">
        <v>0.44209490740740742</v>
      </c>
      <c r="N137" s="2">
        <v>0.44371527777777775</v>
      </c>
      <c r="O137">
        <v>139</v>
      </c>
      <c r="P137" s="3">
        <f t="shared" si="10"/>
        <v>140.99999999999631</v>
      </c>
      <c r="R137">
        <v>54.901200000000003</v>
      </c>
      <c r="S137">
        <v>36</v>
      </c>
      <c r="T137">
        <v>1.5195000000000001</v>
      </c>
      <c r="U137">
        <v>54.703600000000002</v>
      </c>
      <c r="V137">
        <v>18</v>
      </c>
      <c r="W137">
        <v>-5.9289000000000001E-2</v>
      </c>
      <c r="X137">
        <v>0.79049999999999998</v>
      </c>
      <c r="Y137">
        <v>55</v>
      </c>
      <c r="Z137">
        <v>53.636400000000002</v>
      </c>
      <c r="AA137">
        <v>50</v>
      </c>
      <c r="AB137">
        <v>1.0727</v>
      </c>
      <c r="AC137">
        <v>1</v>
      </c>
      <c r="AD137">
        <v>1.6187</v>
      </c>
      <c r="AE137">
        <v>1</v>
      </c>
      <c r="AF137">
        <f t="shared" si="9"/>
        <v>54.901200000000003</v>
      </c>
      <c r="AG137">
        <f t="shared" si="11"/>
        <v>55</v>
      </c>
      <c r="AH137">
        <f t="shared" si="12"/>
        <v>10</v>
      </c>
      <c r="AI137">
        <v>0</v>
      </c>
      <c r="AL137"/>
      <c r="AP137" s="3"/>
      <c r="AS137" s="3"/>
      <c r="AV137"/>
      <c r="AW137"/>
    </row>
    <row r="138" spans="1:49" x14ac:dyDescent="0.25">
      <c r="A138">
        <v>21113</v>
      </c>
      <c r="B138">
        <v>1</v>
      </c>
      <c r="C138">
        <v>137</v>
      </c>
      <c r="D138" s="1">
        <v>42356</v>
      </c>
      <c r="E138">
        <v>74</v>
      </c>
      <c r="F138">
        <v>0</v>
      </c>
      <c r="M138" s="2">
        <v>0.44457175925925929</v>
      </c>
      <c r="N138" s="2">
        <v>0.44596064814814818</v>
      </c>
      <c r="O138">
        <v>119</v>
      </c>
      <c r="P138" s="3">
        <f t="shared" si="10"/>
        <v>120.99999999999957</v>
      </c>
      <c r="R138">
        <v>54.071100000000001</v>
      </c>
      <c r="S138">
        <v>35</v>
      </c>
      <c r="T138">
        <v>1.5389999999999999</v>
      </c>
      <c r="U138">
        <v>53.863599999999998</v>
      </c>
      <c r="V138">
        <v>12</v>
      </c>
      <c r="W138">
        <v>-5.0224999999999999E-2</v>
      </c>
      <c r="X138">
        <v>1.1067</v>
      </c>
      <c r="Y138">
        <v>49</v>
      </c>
      <c r="Z138">
        <v>53.260899999999999</v>
      </c>
      <c r="AA138">
        <v>37</v>
      </c>
      <c r="AB138">
        <v>1.4395</v>
      </c>
      <c r="AC138">
        <v>1</v>
      </c>
      <c r="AD138">
        <v>1.6217999999999999</v>
      </c>
      <c r="AE138">
        <v>1</v>
      </c>
      <c r="AF138">
        <f t="shared" si="9"/>
        <v>54.071100000000001</v>
      </c>
      <c r="AG138">
        <f t="shared" si="11"/>
        <v>49</v>
      </c>
      <c r="AH138">
        <f t="shared" si="12"/>
        <v>10</v>
      </c>
      <c r="AI138">
        <v>0</v>
      </c>
      <c r="AL138"/>
      <c r="AP138" s="3"/>
      <c r="AS138" s="3"/>
      <c r="AV138"/>
      <c r="AW138"/>
    </row>
    <row r="139" spans="1:49" x14ac:dyDescent="0.25">
      <c r="A139">
        <v>21113</v>
      </c>
      <c r="B139">
        <v>1</v>
      </c>
      <c r="C139">
        <v>138</v>
      </c>
      <c r="D139" s="1">
        <v>42356</v>
      </c>
      <c r="E139">
        <v>66</v>
      </c>
      <c r="F139">
        <v>0</v>
      </c>
      <c r="M139" s="2">
        <v>0.44672453703703702</v>
      </c>
      <c r="N139" s="2">
        <v>0.44833333333333331</v>
      </c>
      <c r="O139">
        <v>138</v>
      </c>
      <c r="P139" s="3">
        <f t="shared" si="10"/>
        <v>139.99999999999935</v>
      </c>
      <c r="R139">
        <v>54.209499999999998</v>
      </c>
      <c r="S139">
        <v>39</v>
      </c>
      <c r="T139">
        <v>1.3862000000000001</v>
      </c>
      <c r="U139">
        <v>54.061300000000003</v>
      </c>
      <c r="V139">
        <v>20</v>
      </c>
      <c r="W139">
        <v>-1.0375000000000001E-2</v>
      </c>
      <c r="X139">
        <v>1.0670999999999999</v>
      </c>
      <c r="Y139">
        <v>50</v>
      </c>
      <c r="Z139">
        <v>53.8538</v>
      </c>
      <c r="AA139">
        <v>51</v>
      </c>
      <c r="AB139">
        <v>1.056</v>
      </c>
      <c r="AC139">
        <v>1</v>
      </c>
      <c r="AD139">
        <v>1.4782999999999999</v>
      </c>
      <c r="AE139">
        <v>1</v>
      </c>
      <c r="AF139">
        <f t="shared" si="9"/>
        <v>54.209499999999998</v>
      </c>
      <c r="AG139">
        <f t="shared" si="11"/>
        <v>50</v>
      </c>
      <c r="AH139">
        <f t="shared" si="12"/>
        <v>10</v>
      </c>
      <c r="AI139">
        <v>0</v>
      </c>
      <c r="AL139"/>
      <c r="AV139"/>
      <c r="AW139"/>
    </row>
    <row r="140" spans="1:49" x14ac:dyDescent="0.25">
      <c r="A140">
        <v>21113</v>
      </c>
      <c r="B140">
        <v>1</v>
      </c>
      <c r="C140">
        <v>139</v>
      </c>
      <c r="D140" s="1">
        <v>42356</v>
      </c>
      <c r="E140">
        <v>47</v>
      </c>
      <c r="F140">
        <v>0</v>
      </c>
      <c r="M140" s="2">
        <v>0.4488773148148148</v>
      </c>
      <c r="N140" s="2">
        <v>0.4503819444444444</v>
      </c>
      <c r="O140">
        <v>129</v>
      </c>
      <c r="P140" s="3">
        <f t="shared" si="10"/>
        <v>130.99999999999795</v>
      </c>
      <c r="R140">
        <v>54.604700000000001</v>
      </c>
      <c r="S140">
        <v>31</v>
      </c>
      <c r="T140">
        <v>1.7406999999999999</v>
      </c>
      <c r="U140">
        <v>53.962499999999999</v>
      </c>
      <c r="V140">
        <v>20</v>
      </c>
      <c r="W140">
        <v>8.3949999999999997E-3</v>
      </c>
      <c r="X140">
        <v>0.77080000000000004</v>
      </c>
      <c r="Y140">
        <v>60</v>
      </c>
      <c r="Z140">
        <v>54.130400000000002</v>
      </c>
      <c r="AA140">
        <v>40</v>
      </c>
      <c r="AB140">
        <v>1.3532999999999999</v>
      </c>
      <c r="AC140">
        <v>1</v>
      </c>
      <c r="AD140">
        <v>1.3643000000000001</v>
      </c>
      <c r="AE140">
        <v>1</v>
      </c>
      <c r="AF140">
        <f t="shared" si="9"/>
        <v>54.604700000000001</v>
      </c>
      <c r="AG140">
        <f t="shared" si="11"/>
        <v>60</v>
      </c>
      <c r="AH140">
        <f t="shared" si="12"/>
        <v>10</v>
      </c>
      <c r="AI140">
        <v>0</v>
      </c>
      <c r="AL140"/>
      <c r="AV140"/>
      <c r="AW140"/>
    </row>
    <row r="141" spans="1:49" x14ac:dyDescent="0.25">
      <c r="A141">
        <v>21113</v>
      </c>
      <c r="B141">
        <v>1</v>
      </c>
      <c r="C141">
        <v>140</v>
      </c>
      <c r="D141" s="1">
        <v>42356</v>
      </c>
      <c r="E141">
        <v>51</v>
      </c>
      <c r="F141">
        <v>0</v>
      </c>
      <c r="M141" s="2">
        <v>0.45097222222222227</v>
      </c>
      <c r="N141" s="2">
        <v>0.45261574074074074</v>
      </c>
      <c r="O141">
        <v>141</v>
      </c>
      <c r="P141" s="3">
        <f t="shared" si="10"/>
        <v>142.99999999999503</v>
      </c>
      <c r="R141">
        <v>54.555300000000003</v>
      </c>
      <c r="S141">
        <v>32</v>
      </c>
      <c r="T141">
        <v>1.6839</v>
      </c>
      <c r="U141">
        <v>53.883400000000002</v>
      </c>
      <c r="V141">
        <v>22</v>
      </c>
      <c r="W141">
        <v>8.9817999999999999E-3</v>
      </c>
      <c r="X141">
        <v>0.59289999999999998</v>
      </c>
      <c r="Y141">
        <v>68</v>
      </c>
      <c r="Z141">
        <v>54.081000000000003</v>
      </c>
      <c r="AA141">
        <v>43</v>
      </c>
      <c r="AB141">
        <v>1.2577</v>
      </c>
      <c r="AC141">
        <v>1</v>
      </c>
      <c r="AD141">
        <v>1.3616999999999999</v>
      </c>
      <c r="AE141">
        <v>1</v>
      </c>
      <c r="AF141">
        <f t="shared" ref="AF141:AF204" si="13">IF(AE141=1,R141,"")</f>
        <v>54.555300000000003</v>
      </c>
      <c r="AG141">
        <f t="shared" si="11"/>
        <v>68</v>
      </c>
      <c r="AH141">
        <f t="shared" si="12"/>
        <v>10</v>
      </c>
      <c r="AI141">
        <v>0</v>
      </c>
      <c r="AL141"/>
      <c r="AV141"/>
      <c r="AW141"/>
    </row>
    <row r="142" spans="1:49" x14ac:dyDescent="0.25">
      <c r="A142">
        <v>21113</v>
      </c>
      <c r="B142">
        <v>1</v>
      </c>
      <c r="C142">
        <v>141</v>
      </c>
      <c r="D142" s="1">
        <v>42356</v>
      </c>
      <c r="E142">
        <v>51</v>
      </c>
      <c r="F142">
        <v>0</v>
      </c>
      <c r="M142" s="2">
        <v>0.45320601851851849</v>
      </c>
      <c r="N142" s="2">
        <v>0.4548611111111111</v>
      </c>
      <c r="O142">
        <v>142</v>
      </c>
      <c r="P142" s="3">
        <f t="shared" si="10"/>
        <v>144.00000000000156</v>
      </c>
      <c r="R142">
        <v>55.237200000000001</v>
      </c>
      <c r="S142">
        <v>33</v>
      </c>
      <c r="T142">
        <v>1.6505000000000001</v>
      </c>
      <c r="U142">
        <v>54.4664</v>
      </c>
      <c r="V142">
        <v>42</v>
      </c>
      <c r="W142">
        <v>1.5764E-2</v>
      </c>
      <c r="X142">
        <v>0.78069999999999995</v>
      </c>
      <c r="Y142">
        <v>65</v>
      </c>
      <c r="Z142">
        <v>55.128500000000003</v>
      </c>
      <c r="AA142">
        <v>46</v>
      </c>
      <c r="AB142">
        <v>1.1983999999999999</v>
      </c>
      <c r="AC142">
        <v>1</v>
      </c>
      <c r="AD142">
        <v>1.3592</v>
      </c>
      <c r="AE142">
        <v>1</v>
      </c>
      <c r="AF142">
        <f t="shared" si="13"/>
        <v>55.237200000000001</v>
      </c>
      <c r="AG142">
        <f t="shared" si="11"/>
        <v>65</v>
      </c>
      <c r="AH142">
        <f t="shared" si="12"/>
        <v>10</v>
      </c>
      <c r="AI142">
        <v>0</v>
      </c>
      <c r="AL142"/>
      <c r="AV142"/>
      <c r="AW142"/>
    </row>
    <row r="143" spans="1:49" x14ac:dyDescent="0.25">
      <c r="A143">
        <v>21113</v>
      </c>
      <c r="B143">
        <v>1</v>
      </c>
      <c r="C143">
        <v>142</v>
      </c>
      <c r="D143" s="1">
        <v>42356</v>
      </c>
      <c r="E143">
        <v>49</v>
      </c>
      <c r="F143">
        <v>0</v>
      </c>
      <c r="M143" s="2">
        <v>0.45542824074074079</v>
      </c>
      <c r="N143" s="2">
        <v>0.45709490740740738</v>
      </c>
      <c r="O143">
        <v>143</v>
      </c>
      <c r="P143" s="3">
        <f t="shared" si="10"/>
        <v>144.99999999999375</v>
      </c>
      <c r="R143">
        <v>55.948599999999999</v>
      </c>
      <c r="S143">
        <v>34</v>
      </c>
      <c r="T143">
        <v>1.6252</v>
      </c>
      <c r="U143">
        <v>55.256900000000002</v>
      </c>
      <c r="V143">
        <v>23</v>
      </c>
      <c r="W143">
        <v>2.4490999999999999E-2</v>
      </c>
      <c r="X143">
        <v>0.6028</v>
      </c>
      <c r="Y143">
        <v>68</v>
      </c>
      <c r="Z143">
        <v>55.8202</v>
      </c>
      <c r="AA143">
        <v>43</v>
      </c>
      <c r="AB143">
        <v>1.2981</v>
      </c>
      <c r="AC143">
        <v>1</v>
      </c>
      <c r="AD143">
        <v>1.3427</v>
      </c>
      <c r="AE143">
        <v>1</v>
      </c>
      <c r="AF143">
        <f t="shared" si="13"/>
        <v>55.948599999999999</v>
      </c>
      <c r="AG143">
        <f t="shared" si="11"/>
        <v>68</v>
      </c>
      <c r="AH143">
        <f t="shared" si="12"/>
        <v>10</v>
      </c>
      <c r="AI143">
        <v>0</v>
      </c>
      <c r="AL143"/>
      <c r="AV143"/>
      <c r="AW143"/>
    </row>
    <row r="144" spans="1:49" s="7" customFormat="1" x14ac:dyDescent="0.25">
      <c r="A144" s="7">
        <v>21113</v>
      </c>
      <c r="B144" s="7">
        <v>1</v>
      </c>
      <c r="C144" s="7">
        <v>143</v>
      </c>
      <c r="D144" s="8">
        <v>42356</v>
      </c>
      <c r="E144" s="7">
        <v>52</v>
      </c>
      <c r="F144" s="7">
        <v>0</v>
      </c>
      <c r="M144" s="9">
        <v>0.45769675925925929</v>
      </c>
      <c r="N144" s="9">
        <v>0.45910879629629631</v>
      </c>
      <c r="O144" s="7">
        <v>121</v>
      </c>
      <c r="P144" s="10">
        <f t="shared" si="10"/>
        <v>122.99999999999829</v>
      </c>
      <c r="R144" s="7">
        <v>54.841900000000003</v>
      </c>
      <c r="S144" s="7">
        <v>34</v>
      </c>
      <c r="T144" s="7">
        <v>1.4741</v>
      </c>
      <c r="U144" s="7">
        <v>50.118600000000001</v>
      </c>
      <c r="V144" s="7">
        <v>2</v>
      </c>
      <c r="W144" s="7">
        <v>2.2382</v>
      </c>
      <c r="X144" s="7">
        <v>4.7233000000000001</v>
      </c>
      <c r="Y144" s="7">
        <v>15</v>
      </c>
      <c r="Z144" s="7">
        <v>54.594900000000003</v>
      </c>
      <c r="AA144" s="7">
        <v>74</v>
      </c>
      <c r="AB144" s="7">
        <v>0.73777000000000004</v>
      </c>
      <c r="AC144" s="7">
        <v>1</v>
      </c>
      <c r="AD144" s="7">
        <v>1.4298</v>
      </c>
      <c r="AE144" s="7">
        <v>1</v>
      </c>
      <c r="AF144" s="7">
        <f t="shared" si="13"/>
        <v>54.841900000000003</v>
      </c>
      <c r="AG144" s="7">
        <f t="shared" si="11"/>
        <v>15</v>
      </c>
      <c r="AH144" s="7">
        <f t="shared" si="12"/>
        <v>10</v>
      </c>
      <c r="AI144" s="7">
        <v>1</v>
      </c>
      <c r="AK144" s="9">
        <v>0.45940972222222221</v>
      </c>
      <c r="AL144" s="10">
        <v>0</v>
      </c>
      <c r="AM144" s="7">
        <v>1</v>
      </c>
      <c r="AN144" s="9">
        <v>0.45923611111111112</v>
      </c>
      <c r="AO144" s="9">
        <v>0.45931712962962962</v>
      </c>
      <c r="AR144" s="7">
        <v>1</v>
      </c>
      <c r="AS144" s="7">
        <v>0</v>
      </c>
      <c r="AV144" s="10">
        <v>0</v>
      </c>
      <c r="AW144" s="10"/>
    </row>
    <row r="145" spans="1:49" s="7" customFormat="1" x14ac:dyDescent="0.25">
      <c r="A145" s="7">
        <v>21113</v>
      </c>
      <c r="B145" s="7">
        <v>1</v>
      </c>
      <c r="C145" s="7">
        <v>144</v>
      </c>
      <c r="D145" s="8">
        <v>42356</v>
      </c>
      <c r="E145" s="7">
        <v>0</v>
      </c>
      <c r="F145" s="7">
        <v>0</v>
      </c>
      <c r="M145" s="9">
        <v>0.45910879629629631</v>
      </c>
      <c r="N145" s="9">
        <v>0.4592013888888889</v>
      </c>
      <c r="O145" s="7">
        <v>7</v>
      </c>
      <c r="P145" s="10">
        <f t="shared" si="10"/>
        <v>8.9999999999996518</v>
      </c>
      <c r="R145" s="7">
        <v>0.70159000000000005</v>
      </c>
      <c r="S145" s="7">
        <v>4</v>
      </c>
      <c r="T145" s="7">
        <v>0.1754</v>
      </c>
      <c r="U145" s="7">
        <v>0.70159000000000005</v>
      </c>
      <c r="V145" s="7">
        <v>0</v>
      </c>
      <c r="Y145" s="7">
        <v>0</v>
      </c>
      <c r="Z145" s="7">
        <v>0.70159000000000005</v>
      </c>
      <c r="AA145" s="7">
        <v>5</v>
      </c>
      <c r="AB145" s="7">
        <v>0.14032</v>
      </c>
      <c r="AC145" s="7">
        <v>0</v>
      </c>
      <c r="AD145" s="7">
        <v>1</v>
      </c>
      <c r="AE145" s="7">
        <v>0</v>
      </c>
      <c r="AF145" s="7" t="str">
        <f t="shared" si="13"/>
        <v/>
      </c>
      <c r="AG145" s="7">
        <f t="shared" si="11"/>
        <v>0</v>
      </c>
      <c r="AH145" s="7">
        <f t="shared" si="12"/>
        <v>11</v>
      </c>
      <c r="AI145" s="7">
        <v>1</v>
      </c>
      <c r="AJ145" s="9">
        <v>0.45940972222222221</v>
      </c>
      <c r="AK145" s="9">
        <v>0.45949074074074076</v>
      </c>
      <c r="AL145" s="10">
        <v>0</v>
      </c>
      <c r="AM145" s="7">
        <v>0</v>
      </c>
      <c r="AS145" s="7">
        <v>0</v>
      </c>
      <c r="AV145" s="10">
        <v>0</v>
      </c>
      <c r="AW145" s="10"/>
    </row>
    <row r="146" spans="1:49" s="7" customFormat="1" x14ac:dyDescent="0.25">
      <c r="A146" s="7">
        <v>21113</v>
      </c>
      <c r="B146" s="7">
        <v>1</v>
      </c>
      <c r="C146" s="7">
        <v>145</v>
      </c>
      <c r="D146" s="8">
        <v>42356</v>
      </c>
      <c r="E146" s="7">
        <v>0</v>
      </c>
      <c r="F146" s="7">
        <v>0</v>
      </c>
      <c r="M146" s="9">
        <v>0.4592013888888889</v>
      </c>
      <c r="N146" s="9">
        <v>0.45951388888888894</v>
      </c>
      <c r="O146" s="7">
        <v>26</v>
      </c>
      <c r="P146" s="10">
        <f t="shared" si="10"/>
        <v>28.000000000004221</v>
      </c>
      <c r="R146" s="7">
        <v>2.2431000000000001</v>
      </c>
      <c r="S146" s="7">
        <v>20</v>
      </c>
      <c r="T146" s="7">
        <v>0.11215</v>
      </c>
      <c r="U146" s="7">
        <v>2.2431000000000001</v>
      </c>
      <c r="V146" s="7">
        <v>0</v>
      </c>
      <c r="Y146" s="7">
        <v>0</v>
      </c>
      <c r="Z146" s="7">
        <v>2.2431000000000001</v>
      </c>
      <c r="AA146" s="7">
        <v>8</v>
      </c>
      <c r="AB146" s="7">
        <v>0.28038000000000002</v>
      </c>
      <c r="AC146" s="7">
        <v>0</v>
      </c>
      <c r="AD146" s="7">
        <v>1</v>
      </c>
      <c r="AE146" s="7">
        <v>0</v>
      </c>
      <c r="AF146" s="7" t="str">
        <f t="shared" si="13"/>
        <v/>
      </c>
      <c r="AG146" s="7">
        <f t="shared" si="11"/>
        <v>0</v>
      </c>
      <c r="AH146" s="7">
        <f t="shared" si="12"/>
        <v>11</v>
      </c>
      <c r="AI146" s="7">
        <v>1</v>
      </c>
      <c r="AJ146" s="9">
        <v>0.45949074074074076</v>
      </c>
      <c r="AK146" s="9">
        <v>0.45981481481481484</v>
      </c>
      <c r="AL146" s="10">
        <v>0</v>
      </c>
      <c r="AM146" s="7">
        <v>0</v>
      </c>
      <c r="AS146" s="7">
        <v>0</v>
      </c>
      <c r="AV146" s="10">
        <v>0</v>
      </c>
      <c r="AW146" s="10"/>
    </row>
    <row r="147" spans="1:49" s="7" customFormat="1" x14ac:dyDescent="0.25">
      <c r="A147" s="7">
        <v>21113</v>
      </c>
      <c r="B147" s="7">
        <v>1</v>
      </c>
      <c r="C147" s="7">
        <v>146</v>
      </c>
      <c r="D147" s="8">
        <v>42356</v>
      </c>
      <c r="E147" s="7">
        <v>14</v>
      </c>
      <c r="F147" s="7">
        <v>0</v>
      </c>
      <c r="M147" s="9">
        <v>0.45967592592592593</v>
      </c>
      <c r="N147" s="9">
        <v>0.4604050925925926</v>
      </c>
      <c r="O147" s="7">
        <v>62</v>
      </c>
      <c r="P147" s="10">
        <f t="shared" si="10"/>
        <v>64.000000000000256</v>
      </c>
      <c r="R147" s="7">
        <v>8.8438999999999997</v>
      </c>
      <c r="S147" s="7">
        <v>30</v>
      </c>
      <c r="T147" s="7">
        <v>0.29480000000000001</v>
      </c>
      <c r="U147" s="7">
        <v>8.8438999999999997</v>
      </c>
      <c r="V147" s="7">
        <v>0</v>
      </c>
      <c r="Y147" s="7">
        <v>0</v>
      </c>
      <c r="Z147" s="7">
        <v>8.8438999999999997</v>
      </c>
      <c r="AA147" s="7">
        <v>34</v>
      </c>
      <c r="AB147" s="7">
        <v>0.26011000000000001</v>
      </c>
      <c r="AC147" s="7">
        <v>0</v>
      </c>
      <c r="AD147" s="7">
        <v>1.2258</v>
      </c>
      <c r="AE147" s="7">
        <v>0</v>
      </c>
      <c r="AF147" s="7" t="str">
        <f t="shared" si="13"/>
        <v/>
      </c>
      <c r="AG147" s="7">
        <f t="shared" si="11"/>
        <v>0</v>
      </c>
      <c r="AH147" s="7">
        <f t="shared" si="12"/>
        <v>11</v>
      </c>
      <c r="AI147" s="7">
        <v>1</v>
      </c>
      <c r="AJ147" s="9">
        <v>0.45998842592592593</v>
      </c>
      <c r="AK147" s="9">
        <v>0.4607060185185185</v>
      </c>
      <c r="AL147" s="10">
        <v>0</v>
      </c>
      <c r="AM147" s="7">
        <v>0</v>
      </c>
      <c r="AS147" s="7">
        <v>0</v>
      </c>
      <c r="AV147" s="10">
        <v>0</v>
      </c>
      <c r="AW147" s="10"/>
    </row>
    <row r="148" spans="1:49" s="7" customFormat="1" x14ac:dyDescent="0.25">
      <c r="A148" s="7">
        <v>21113</v>
      </c>
      <c r="B148" s="7">
        <v>1</v>
      </c>
      <c r="C148" s="7">
        <v>147</v>
      </c>
      <c r="D148" s="8">
        <v>42356</v>
      </c>
      <c r="E148" s="7">
        <v>62</v>
      </c>
      <c r="F148" s="7">
        <v>0</v>
      </c>
      <c r="M148" s="9">
        <v>0.46112268518518523</v>
      </c>
      <c r="N148" s="9">
        <v>0.46201388888888889</v>
      </c>
      <c r="O148" s="7">
        <v>76</v>
      </c>
      <c r="P148" s="10">
        <f t="shared" si="10"/>
        <v>77.999999999996049</v>
      </c>
      <c r="R148" s="7">
        <v>10.187799999999999</v>
      </c>
      <c r="S148" s="7">
        <v>26</v>
      </c>
      <c r="T148" s="7">
        <v>0.39184000000000002</v>
      </c>
      <c r="U148" s="7">
        <v>10.187799999999999</v>
      </c>
      <c r="V148" s="7">
        <v>0</v>
      </c>
      <c r="Y148" s="7">
        <v>0</v>
      </c>
      <c r="Z148" s="7">
        <v>10.187799999999999</v>
      </c>
      <c r="AA148" s="7">
        <v>52</v>
      </c>
      <c r="AB148" s="7">
        <v>0.19592000000000001</v>
      </c>
      <c r="AC148" s="7">
        <v>0</v>
      </c>
      <c r="AD148" s="7">
        <v>1.8158000000000001</v>
      </c>
      <c r="AE148" s="7">
        <v>0</v>
      </c>
      <c r="AF148" s="7" t="str">
        <f t="shared" si="13"/>
        <v/>
      </c>
      <c r="AG148" s="7">
        <f t="shared" si="11"/>
        <v>0</v>
      </c>
      <c r="AH148" s="7">
        <f t="shared" si="12"/>
        <v>11</v>
      </c>
      <c r="AI148" s="7">
        <v>1</v>
      </c>
      <c r="AJ148" s="9">
        <v>0.46142361111111113</v>
      </c>
      <c r="AK148" s="9">
        <v>0.46231481481481485</v>
      </c>
      <c r="AL148" s="10">
        <v>0</v>
      </c>
      <c r="AM148" s="7">
        <v>0</v>
      </c>
      <c r="AS148" s="7">
        <v>0</v>
      </c>
      <c r="AV148" s="10">
        <v>0</v>
      </c>
      <c r="AW148" s="10"/>
    </row>
    <row r="149" spans="1:49" s="7" customFormat="1" x14ac:dyDescent="0.25">
      <c r="A149" s="7">
        <v>21113</v>
      </c>
      <c r="B149" s="7">
        <v>1</v>
      </c>
      <c r="C149" s="7">
        <v>148</v>
      </c>
      <c r="D149" s="8">
        <v>42356</v>
      </c>
      <c r="E149" s="7">
        <v>19</v>
      </c>
      <c r="F149" s="7">
        <v>0</v>
      </c>
      <c r="M149" s="9">
        <v>0.4622337962962963</v>
      </c>
      <c r="N149" s="9">
        <v>0.4629861111111111</v>
      </c>
      <c r="O149" s="7">
        <v>64</v>
      </c>
      <c r="P149" s="10">
        <f t="shared" si="10"/>
        <v>65.999999999998977</v>
      </c>
      <c r="R149" s="7">
        <v>10.464499999999999</v>
      </c>
      <c r="S149" s="7">
        <v>33</v>
      </c>
      <c r="T149" s="7">
        <v>0.31709999999999999</v>
      </c>
      <c r="U149" s="7">
        <v>10.464499999999999</v>
      </c>
      <c r="V149" s="7">
        <v>0</v>
      </c>
      <c r="Y149" s="7">
        <v>0</v>
      </c>
      <c r="Z149" s="7">
        <v>10.464499999999999</v>
      </c>
      <c r="AA149" s="7">
        <v>33</v>
      </c>
      <c r="AB149" s="7">
        <v>0.31709999999999999</v>
      </c>
      <c r="AC149" s="7">
        <v>0</v>
      </c>
      <c r="AD149" s="7">
        <v>1.2968999999999999</v>
      </c>
      <c r="AE149" s="7">
        <v>0</v>
      </c>
      <c r="AF149" s="7" t="str">
        <f t="shared" si="13"/>
        <v/>
      </c>
      <c r="AG149" s="7">
        <f t="shared" si="11"/>
        <v>0</v>
      </c>
      <c r="AH149" s="7">
        <f t="shared" si="12"/>
        <v>11</v>
      </c>
      <c r="AI149" s="7">
        <v>1</v>
      </c>
      <c r="AJ149" s="9">
        <v>0.46253472222222225</v>
      </c>
      <c r="AK149" s="9">
        <v>0.46328703703703705</v>
      </c>
      <c r="AL149" s="10">
        <v>0</v>
      </c>
      <c r="AM149" s="7">
        <v>0</v>
      </c>
      <c r="AS149" s="7">
        <v>0</v>
      </c>
      <c r="AV149" s="10">
        <v>0</v>
      </c>
      <c r="AW149" s="10"/>
    </row>
    <row r="150" spans="1:49" s="7" customFormat="1" x14ac:dyDescent="0.25">
      <c r="A150" s="7">
        <v>21113</v>
      </c>
      <c r="B150" s="7">
        <v>1</v>
      </c>
      <c r="C150" s="7">
        <v>149</v>
      </c>
      <c r="D150" s="8">
        <v>42356</v>
      </c>
      <c r="E150" s="7">
        <v>36</v>
      </c>
      <c r="F150" s="7">
        <v>0</v>
      </c>
      <c r="M150" s="9">
        <v>0.46340277777777777</v>
      </c>
      <c r="N150" s="9">
        <v>0.46479166666666666</v>
      </c>
      <c r="O150" s="7">
        <v>119</v>
      </c>
      <c r="P150" s="10">
        <f t="shared" si="10"/>
        <v>120.99999999999957</v>
      </c>
      <c r="R150" s="7">
        <v>55.029699999999998</v>
      </c>
      <c r="S150" s="7">
        <v>38</v>
      </c>
      <c r="T150" s="7">
        <v>1.4229000000000001</v>
      </c>
      <c r="U150" s="7">
        <v>54.071199999999997</v>
      </c>
      <c r="V150" s="7">
        <v>12</v>
      </c>
      <c r="W150" s="7">
        <v>5.3525000000000003E-2</v>
      </c>
      <c r="X150" s="7">
        <v>0.93869999999999998</v>
      </c>
      <c r="Y150" s="7">
        <v>51</v>
      </c>
      <c r="Z150" s="7">
        <v>54.713500000000003</v>
      </c>
      <c r="AA150" s="7">
        <v>32</v>
      </c>
      <c r="AB150" s="7">
        <v>1.7098</v>
      </c>
      <c r="AC150" s="7">
        <v>1</v>
      </c>
      <c r="AD150" s="7">
        <v>1.3025</v>
      </c>
      <c r="AE150" s="7">
        <v>1</v>
      </c>
      <c r="AF150" s="7">
        <f t="shared" si="13"/>
        <v>55.029699999999998</v>
      </c>
      <c r="AG150" s="7">
        <f t="shared" si="11"/>
        <v>51</v>
      </c>
      <c r="AH150" s="7">
        <f t="shared" si="12"/>
        <v>11</v>
      </c>
      <c r="AI150" s="7">
        <v>1</v>
      </c>
      <c r="AJ150" s="9">
        <v>0.46371527777777777</v>
      </c>
      <c r="AK150" s="9">
        <v>0.46509259259259261</v>
      </c>
      <c r="AL150" s="10">
        <v>1</v>
      </c>
      <c r="AM150" s="7">
        <v>1</v>
      </c>
      <c r="AN150" s="9">
        <v>0.4647337962962963</v>
      </c>
      <c r="AO150" s="9">
        <v>0.46481481481481479</v>
      </c>
      <c r="AP150" s="7" t="s">
        <v>39</v>
      </c>
      <c r="AS150" s="7">
        <v>0</v>
      </c>
      <c r="AV150" s="10">
        <v>0</v>
      </c>
      <c r="AW150" s="10"/>
    </row>
    <row r="151" spans="1:49" s="7" customFormat="1" x14ac:dyDescent="0.25">
      <c r="A151" s="7">
        <v>21113</v>
      </c>
      <c r="B151" s="7">
        <v>1</v>
      </c>
      <c r="C151" s="7">
        <v>150</v>
      </c>
      <c r="D151" s="8">
        <v>42356</v>
      </c>
      <c r="E151" s="7">
        <v>62</v>
      </c>
      <c r="F151" s="7">
        <v>0</v>
      </c>
      <c r="M151" s="9">
        <v>0.46550925925925929</v>
      </c>
      <c r="N151" s="9">
        <v>0.46644675925925921</v>
      </c>
      <c r="O151" s="7">
        <v>80</v>
      </c>
      <c r="P151" s="10">
        <f t="shared" si="10"/>
        <v>81.999999999993477</v>
      </c>
      <c r="R151" s="7">
        <v>13.8241</v>
      </c>
      <c r="S151" s="7">
        <v>35</v>
      </c>
      <c r="T151" s="7">
        <v>0.39496999999999999</v>
      </c>
      <c r="U151" s="7">
        <v>13.8241</v>
      </c>
      <c r="V151" s="7">
        <v>0</v>
      </c>
      <c r="Y151" s="7">
        <v>0</v>
      </c>
      <c r="Z151" s="7">
        <v>13.8241</v>
      </c>
      <c r="AA151" s="7">
        <v>47</v>
      </c>
      <c r="AB151" s="7">
        <v>0.29413</v>
      </c>
      <c r="AC151" s="7">
        <v>0</v>
      </c>
      <c r="AD151" s="7">
        <v>1.7749999999999999</v>
      </c>
      <c r="AE151" s="7">
        <v>0</v>
      </c>
      <c r="AF151" s="7" t="str">
        <f t="shared" si="13"/>
        <v/>
      </c>
      <c r="AG151" s="7">
        <f t="shared" si="11"/>
        <v>0</v>
      </c>
      <c r="AH151" s="7">
        <f t="shared" si="12"/>
        <v>11</v>
      </c>
      <c r="AI151" s="7">
        <v>1</v>
      </c>
      <c r="AJ151" s="9">
        <v>0.46581018518518519</v>
      </c>
      <c r="AK151" s="9">
        <v>0.46674768518518522</v>
      </c>
      <c r="AL151" s="10">
        <v>0</v>
      </c>
      <c r="AM151" s="7">
        <v>0</v>
      </c>
      <c r="AS151" s="7">
        <v>0</v>
      </c>
      <c r="AV151" s="10">
        <v>0</v>
      </c>
      <c r="AW151" s="10"/>
    </row>
    <row r="152" spans="1:49" s="7" customFormat="1" x14ac:dyDescent="0.25">
      <c r="A152" s="7">
        <v>21113</v>
      </c>
      <c r="B152" s="7">
        <v>1</v>
      </c>
      <c r="C152" s="7">
        <v>151</v>
      </c>
      <c r="D152" s="8">
        <v>42356</v>
      </c>
      <c r="E152" s="7">
        <v>40</v>
      </c>
      <c r="F152" s="7">
        <v>0</v>
      </c>
      <c r="M152" s="9">
        <v>0.46690972222222221</v>
      </c>
      <c r="N152" s="9">
        <v>0.46841435185185182</v>
      </c>
      <c r="O152" s="7">
        <v>129</v>
      </c>
      <c r="P152" s="10">
        <f t="shared" si="10"/>
        <v>130.99999999999795</v>
      </c>
      <c r="R152" s="7">
        <v>54.505899999999997</v>
      </c>
      <c r="S152" s="7">
        <v>36</v>
      </c>
      <c r="T152" s="7">
        <v>1.4986999999999999</v>
      </c>
      <c r="U152" s="7">
        <v>53.952599999999997</v>
      </c>
      <c r="V152" s="7">
        <v>13</v>
      </c>
      <c r="W152" s="7">
        <v>1.4437999999999999E-2</v>
      </c>
      <c r="X152" s="7">
        <v>0.40510000000000002</v>
      </c>
      <c r="Y152" s="7">
        <v>34</v>
      </c>
      <c r="Z152" s="7">
        <v>54.140300000000003</v>
      </c>
      <c r="AA152" s="7">
        <v>61</v>
      </c>
      <c r="AB152" s="7">
        <v>0.88754999999999995</v>
      </c>
      <c r="AC152" s="7">
        <v>1</v>
      </c>
      <c r="AD152" s="7">
        <v>1.3101</v>
      </c>
      <c r="AE152" s="7">
        <v>1</v>
      </c>
      <c r="AF152" s="7">
        <f t="shared" si="13"/>
        <v>54.505899999999997</v>
      </c>
      <c r="AG152" s="7">
        <f t="shared" si="11"/>
        <v>34</v>
      </c>
      <c r="AH152" s="7">
        <f t="shared" si="12"/>
        <v>11</v>
      </c>
      <c r="AI152" s="7">
        <v>1</v>
      </c>
      <c r="AJ152" s="9">
        <v>0.46722222222222221</v>
      </c>
      <c r="AK152" s="9">
        <v>0.46871527777777783</v>
      </c>
      <c r="AL152" s="10">
        <v>1</v>
      </c>
      <c r="AM152" s="7">
        <v>0</v>
      </c>
      <c r="AN152" s="9"/>
      <c r="AS152" s="7">
        <v>0</v>
      </c>
      <c r="AV152" s="10">
        <v>0</v>
      </c>
      <c r="AW152" s="10"/>
    </row>
    <row r="153" spans="1:49" s="7" customFormat="1" x14ac:dyDescent="0.25">
      <c r="A153" s="7">
        <v>21113</v>
      </c>
      <c r="B153" s="7">
        <v>1</v>
      </c>
      <c r="C153" s="7">
        <v>152</v>
      </c>
      <c r="D153" s="8">
        <v>42356</v>
      </c>
      <c r="E153" s="7">
        <v>42</v>
      </c>
      <c r="F153" s="7">
        <v>0</v>
      </c>
      <c r="M153" s="9">
        <v>0.46890046296296295</v>
      </c>
      <c r="N153" s="9">
        <v>0.47055555555555556</v>
      </c>
      <c r="O153" s="7">
        <v>142</v>
      </c>
      <c r="P153" s="10">
        <f t="shared" si="10"/>
        <v>144.00000000000156</v>
      </c>
      <c r="R153" s="7">
        <v>54.377499999999998</v>
      </c>
      <c r="S153" s="7">
        <v>35</v>
      </c>
      <c r="T153" s="7">
        <v>1.5327</v>
      </c>
      <c r="U153" s="7">
        <v>53.6462</v>
      </c>
      <c r="V153" s="7">
        <v>22</v>
      </c>
      <c r="W153" s="7">
        <v>-8.9545E-4</v>
      </c>
      <c r="X153" s="7">
        <v>0.66210000000000002</v>
      </c>
      <c r="Y153" s="7">
        <v>46</v>
      </c>
      <c r="Z153" s="7">
        <v>53.6265</v>
      </c>
      <c r="AA153" s="7">
        <v>63</v>
      </c>
      <c r="AB153" s="7">
        <v>0.85121000000000002</v>
      </c>
      <c r="AC153" s="7">
        <v>1</v>
      </c>
      <c r="AD153" s="7">
        <v>1.2958000000000001</v>
      </c>
      <c r="AE153" s="7">
        <v>1</v>
      </c>
      <c r="AF153" s="7">
        <f t="shared" si="13"/>
        <v>54.377499999999998</v>
      </c>
      <c r="AG153" s="7">
        <f t="shared" si="11"/>
        <v>46</v>
      </c>
      <c r="AH153" s="7">
        <f t="shared" si="12"/>
        <v>11</v>
      </c>
      <c r="AI153" s="7">
        <v>1</v>
      </c>
      <c r="AJ153" s="9">
        <v>0.4692013888888889</v>
      </c>
      <c r="AK153" s="9">
        <v>0.47084490740740742</v>
      </c>
      <c r="AL153" s="10">
        <v>1</v>
      </c>
      <c r="AM153" s="7">
        <v>0</v>
      </c>
      <c r="AS153" s="7">
        <v>0</v>
      </c>
      <c r="AV153" s="10">
        <v>0</v>
      </c>
      <c r="AW153" s="10"/>
    </row>
    <row r="154" spans="1:49" s="7" customFormat="1" x14ac:dyDescent="0.25">
      <c r="A154" s="7">
        <v>21113</v>
      </c>
      <c r="B154" s="7">
        <v>1</v>
      </c>
      <c r="C154" s="7">
        <v>153</v>
      </c>
      <c r="D154" s="8">
        <v>42356</v>
      </c>
      <c r="E154" s="7">
        <v>41</v>
      </c>
      <c r="F154" s="7">
        <v>0</v>
      </c>
      <c r="M154" s="9">
        <v>0.4710300925925926</v>
      </c>
      <c r="N154" s="9">
        <v>0.47256944444444443</v>
      </c>
      <c r="O154" s="7">
        <v>132</v>
      </c>
      <c r="P154" s="10">
        <f t="shared" si="10"/>
        <v>133.99999999999841</v>
      </c>
      <c r="R154" s="7">
        <v>54.1798</v>
      </c>
      <c r="S154" s="7">
        <v>34</v>
      </c>
      <c r="T154" s="7">
        <v>1.5604</v>
      </c>
      <c r="U154" s="7">
        <v>53.053400000000003</v>
      </c>
      <c r="V154" s="7">
        <v>26</v>
      </c>
      <c r="W154" s="7">
        <v>2.8881E-2</v>
      </c>
      <c r="X154" s="7">
        <v>0.92879999999999996</v>
      </c>
      <c r="Y154" s="7">
        <v>37</v>
      </c>
      <c r="Z154" s="7">
        <v>53.804299999999998</v>
      </c>
      <c r="AA154" s="7">
        <v>63</v>
      </c>
      <c r="AB154" s="7">
        <v>0.85404000000000002</v>
      </c>
      <c r="AC154" s="7">
        <v>1</v>
      </c>
      <c r="AD154" s="7">
        <v>1.3106</v>
      </c>
      <c r="AE154" s="7">
        <v>1</v>
      </c>
      <c r="AF154" s="7">
        <f t="shared" si="13"/>
        <v>54.1798</v>
      </c>
      <c r="AG154" s="7">
        <f t="shared" si="11"/>
        <v>37</v>
      </c>
      <c r="AH154" s="7">
        <f t="shared" si="12"/>
        <v>11</v>
      </c>
      <c r="AI154" s="7">
        <v>1</v>
      </c>
      <c r="AJ154" s="9">
        <v>0.47134259259259265</v>
      </c>
      <c r="AK154" s="9">
        <v>0.47287037037037033</v>
      </c>
      <c r="AL154" s="10">
        <v>1</v>
      </c>
      <c r="AM154" s="7">
        <v>1</v>
      </c>
      <c r="AN154" s="9">
        <v>0.47184027777777776</v>
      </c>
      <c r="AO154" s="9">
        <v>0.47189814814814812</v>
      </c>
      <c r="AP154" s="7" t="s">
        <v>40</v>
      </c>
      <c r="AS154" s="7">
        <v>1</v>
      </c>
      <c r="AT154" s="9">
        <v>0.47189814814814812</v>
      </c>
      <c r="AU154" s="9">
        <v>0.47214120370370366</v>
      </c>
      <c r="AV154" s="10">
        <v>1</v>
      </c>
      <c r="AW154" s="10" t="s">
        <v>44</v>
      </c>
    </row>
    <row r="155" spans="1:49" s="7" customFormat="1" x14ac:dyDescent="0.25">
      <c r="A155" s="7">
        <v>21113</v>
      </c>
      <c r="B155" s="7">
        <v>1</v>
      </c>
      <c r="C155" s="7">
        <v>154</v>
      </c>
      <c r="D155" s="8">
        <v>42356</v>
      </c>
      <c r="E155" s="7">
        <v>34</v>
      </c>
      <c r="F155" s="7">
        <v>0</v>
      </c>
      <c r="M155" s="9">
        <v>0.47296296296296297</v>
      </c>
      <c r="N155" s="9">
        <v>0.47457175925925926</v>
      </c>
      <c r="O155" s="7">
        <v>138</v>
      </c>
      <c r="P155" s="10">
        <f t="shared" si="10"/>
        <v>139.99999999999935</v>
      </c>
      <c r="R155" s="7">
        <v>54.357700000000001</v>
      </c>
      <c r="S155" s="7">
        <v>33</v>
      </c>
      <c r="T155" s="7">
        <v>1.6206</v>
      </c>
      <c r="U155" s="7">
        <v>53.478299999999997</v>
      </c>
      <c r="V155" s="7">
        <v>14</v>
      </c>
      <c r="W155" s="7">
        <v>3.3170999999999999E-2</v>
      </c>
      <c r="X155" s="7">
        <v>0.92889999999999995</v>
      </c>
      <c r="Y155" s="7">
        <v>34</v>
      </c>
      <c r="Z155" s="7">
        <v>53.942700000000002</v>
      </c>
      <c r="AA155" s="7">
        <v>73</v>
      </c>
      <c r="AB155" s="7">
        <v>0.73894000000000004</v>
      </c>
      <c r="AC155" s="7">
        <v>1</v>
      </c>
      <c r="AD155" s="7">
        <v>1.2464</v>
      </c>
      <c r="AE155" s="7">
        <v>1</v>
      </c>
      <c r="AF155" s="7">
        <f t="shared" si="13"/>
        <v>54.357700000000001</v>
      </c>
      <c r="AG155" s="7">
        <f t="shared" si="11"/>
        <v>34</v>
      </c>
      <c r="AH155" s="7">
        <f t="shared" si="12"/>
        <v>11</v>
      </c>
      <c r="AI155" s="7">
        <v>1</v>
      </c>
      <c r="AJ155" s="9">
        <v>0.47326388888888887</v>
      </c>
      <c r="AK155" s="9">
        <v>0.47487268518518522</v>
      </c>
      <c r="AL155" s="10">
        <v>1</v>
      </c>
      <c r="AM155" s="7">
        <v>1</v>
      </c>
      <c r="AN155" s="9">
        <v>0.47374999999999995</v>
      </c>
      <c r="AO155" s="9">
        <v>0.47377314814814814</v>
      </c>
      <c r="AP155" s="7" t="s">
        <v>40</v>
      </c>
      <c r="AS155" s="7">
        <v>1</v>
      </c>
      <c r="AT155" s="9">
        <v>0.47377314814814814</v>
      </c>
      <c r="AU155" s="9">
        <v>0.47405092592592596</v>
      </c>
      <c r="AV155" s="10">
        <v>1</v>
      </c>
      <c r="AW155" s="10" t="s">
        <v>43</v>
      </c>
    </row>
    <row r="156" spans="1:49" s="7" customFormat="1" x14ac:dyDescent="0.25">
      <c r="A156" s="7">
        <v>21113</v>
      </c>
      <c r="B156" s="7">
        <v>1</v>
      </c>
      <c r="C156" s="7">
        <v>155</v>
      </c>
      <c r="D156" s="8">
        <v>42356</v>
      </c>
      <c r="E156" s="7">
        <v>37</v>
      </c>
      <c r="F156" s="7">
        <v>0</v>
      </c>
      <c r="M156" s="9">
        <v>0.47500000000000003</v>
      </c>
      <c r="N156" s="9">
        <v>0.47650462962962964</v>
      </c>
      <c r="O156" s="7">
        <v>129</v>
      </c>
      <c r="P156" s="10">
        <f t="shared" si="10"/>
        <v>130.99999999999795</v>
      </c>
      <c r="R156" s="7">
        <v>54.2194</v>
      </c>
      <c r="S156" s="7">
        <v>32</v>
      </c>
      <c r="T156" s="7">
        <v>1.6687000000000001</v>
      </c>
      <c r="U156" s="7">
        <v>53.3992</v>
      </c>
      <c r="V156" s="7">
        <v>17</v>
      </c>
      <c r="W156" s="7">
        <v>3.4293999999999998E-2</v>
      </c>
      <c r="X156" s="7">
        <v>0.66210000000000002</v>
      </c>
      <c r="Y156" s="7">
        <v>44</v>
      </c>
      <c r="Z156" s="7">
        <v>53.982199999999999</v>
      </c>
      <c r="AA156" s="7">
        <v>55</v>
      </c>
      <c r="AB156" s="7">
        <v>0.98148999999999997</v>
      </c>
      <c r="AC156" s="7">
        <v>1</v>
      </c>
      <c r="AD156" s="7">
        <v>1.2867999999999999</v>
      </c>
      <c r="AE156" s="7">
        <v>1</v>
      </c>
      <c r="AF156" s="7">
        <f t="shared" si="13"/>
        <v>54.2194</v>
      </c>
      <c r="AG156" s="7">
        <f t="shared" si="11"/>
        <v>44</v>
      </c>
      <c r="AH156" s="7">
        <f t="shared" si="12"/>
        <v>11</v>
      </c>
      <c r="AI156" s="7">
        <v>1</v>
      </c>
      <c r="AJ156" s="9">
        <v>0.47530092592592593</v>
      </c>
      <c r="AK156" s="9">
        <v>0.47680555555555554</v>
      </c>
      <c r="AL156" s="10">
        <v>1</v>
      </c>
      <c r="AM156" s="7">
        <v>1</v>
      </c>
      <c r="AN156" s="9">
        <v>0.4760416666666667</v>
      </c>
      <c r="AO156" s="9">
        <v>0.47601851851851856</v>
      </c>
      <c r="AP156" s="7" t="s">
        <v>40</v>
      </c>
      <c r="AS156" s="7">
        <v>1</v>
      </c>
      <c r="AT156" s="9">
        <v>0.47601851851851856</v>
      </c>
      <c r="AU156" s="9">
        <v>0.47618055555555555</v>
      </c>
      <c r="AV156" s="10">
        <v>0</v>
      </c>
      <c r="AW156" s="10"/>
    </row>
    <row r="157" spans="1:49" s="7" customFormat="1" x14ac:dyDescent="0.25">
      <c r="A157" s="7">
        <v>21113</v>
      </c>
      <c r="B157" s="7">
        <v>1</v>
      </c>
      <c r="C157" s="7">
        <v>156</v>
      </c>
      <c r="D157" s="8">
        <v>42356</v>
      </c>
      <c r="E157" s="7">
        <v>42</v>
      </c>
      <c r="F157" s="7">
        <v>0</v>
      </c>
      <c r="M157" s="9">
        <v>0.47699074074074077</v>
      </c>
      <c r="N157" s="9">
        <v>0.4785300925925926</v>
      </c>
      <c r="O157" s="7">
        <v>132</v>
      </c>
      <c r="P157" s="10">
        <f t="shared" si="10"/>
        <v>133.99999999999841</v>
      </c>
      <c r="R157" s="7">
        <v>53.784599999999998</v>
      </c>
      <c r="S157" s="7">
        <v>32</v>
      </c>
      <c r="T157" s="7">
        <v>1.6524000000000001</v>
      </c>
      <c r="U157" s="7">
        <v>52.875500000000002</v>
      </c>
      <c r="V157" s="7">
        <v>18</v>
      </c>
      <c r="W157" s="7">
        <v>3.6233000000000001E-2</v>
      </c>
      <c r="X157" s="7">
        <v>0.8498</v>
      </c>
      <c r="Y157" s="7">
        <v>36</v>
      </c>
      <c r="Z157" s="7">
        <v>53.527700000000003</v>
      </c>
      <c r="AA157" s="7">
        <v>66</v>
      </c>
      <c r="AB157" s="7">
        <v>0.81103000000000003</v>
      </c>
      <c r="AC157" s="7">
        <v>1</v>
      </c>
      <c r="AD157" s="7">
        <v>1.3182</v>
      </c>
      <c r="AE157" s="7">
        <v>1</v>
      </c>
      <c r="AF157" s="7">
        <f t="shared" si="13"/>
        <v>53.784599999999998</v>
      </c>
      <c r="AG157" s="7">
        <f t="shared" si="11"/>
        <v>36</v>
      </c>
      <c r="AH157" s="7">
        <f t="shared" si="12"/>
        <v>11</v>
      </c>
      <c r="AI157" s="7">
        <v>1</v>
      </c>
      <c r="AJ157" s="9">
        <v>0.47729166666666667</v>
      </c>
      <c r="AK157" s="9">
        <v>0.4788310185185185</v>
      </c>
      <c r="AL157" s="10">
        <v>1</v>
      </c>
      <c r="AM157" s="7">
        <v>0</v>
      </c>
      <c r="AS157" s="7">
        <v>0</v>
      </c>
      <c r="AV157" s="10">
        <v>0</v>
      </c>
      <c r="AW157" s="10"/>
    </row>
    <row r="158" spans="1:49" s="7" customFormat="1" x14ac:dyDescent="0.25">
      <c r="A158" s="7">
        <v>21113</v>
      </c>
      <c r="B158" s="7">
        <v>1</v>
      </c>
      <c r="C158" s="7">
        <v>157</v>
      </c>
      <c r="D158" s="8">
        <v>42356</v>
      </c>
      <c r="E158" s="7">
        <v>33</v>
      </c>
      <c r="F158" s="7">
        <v>0</v>
      </c>
      <c r="M158" s="9">
        <v>0.47891203703703705</v>
      </c>
      <c r="N158" s="9">
        <v>0.48042824074074075</v>
      </c>
      <c r="O158" s="7">
        <v>130</v>
      </c>
      <c r="P158" s="10">
        <f t="shared" si="10"/>
        <v>131.99999999999969</v>
      </c>
      <c r="R158" s="7">
        <v>53.8142</v>
      </c>
      <c r="S158" s="7">
        <v>34</v>
      </c>
      <c r="T158" s="7">
        <v>1.5682</v>
      </c>
      <c r="U158" s="7">
        <v>53.3202</v>
      </c>
      <c r="V158" s="7">
        <v>21</v>
      </c>
      <c r="W158" s="7">
        <v>1.5524E-2</v>
      </c>
      <c r="X158" s="7">
        <v>1.0671999999999999</v>
      </c>
      <c r="Y158" s="7">
        <v>47</v>
      </c>
      <c r="Z158" s="7">
        <v>53.6462</v>
      </c>
      <c r="AA158" s="7">
        <v>51</v>
      </c>
      <c r="AB158" s="7">
        <v>1.0519000000000001</v>
      </c>
      <c r="AC158" s="7">
        <v>1</v>
      </c>
      <c r="AD158" s="7">
        <v>1.2538</v>
      </c>
      <c r="AE158" s="7">
        <v>1</v>
      </c>
      <c r="AF158" s="7">
        <f t="shared" si="13"/>
        <v>53.8142</v>
      </c>
      <c r="AG158" s="7">
        <f t="shared" si="11"/>
        <v>47</v>
      </c>
      <c r="AH158" s="7">
        <f t="shared" si="12"/>
        <v>11</v>
      </c>
      <c r="AI158" s="7">
        <v>1</v>
      </c>
      <c r="AJ158" s="9">
        <v>0.47922453703703699</v>
      </c>
      <c r="AK158" s="9">
        <v>0.48072916666666665</v>
      </c>
      <c r="AL158" s="10">
        <v>1</v>
      </c>
      <c r="AM158" s="7">
        <v>1</v>
      </c>
      <c r="AN158" s="9">
        <v>0.47988425925925932</v>
      </c>
      <c r="AO158" s="9">
        <v>0.47993055555555553</v>
      </c>
      <c r="AP158" s="7" t="s">
        <v>40</v>
      </c>
      <c r="AS158" s="7">
        <v>1</v>
      </c>
      <c r="AT158" s="9">
        <v>0.47993055555555553</v>
      </c>
      <c r="AU158" s="9">
        <v>0.48015046296296293</v>
      </c>
      <c r="AV158" s="10">
        <v>1</v>
      </c>
      <c r="AW158" s="10" t="s">
        <v>44</v>
      </c>
    </row>
    <row r="159" spans="1:49" s="7" customFormat="1" x14ac:dyDescent="0.25">
      <c r="A159" s="7">
        <v>21113</v>
      </c>
      <c r="B159" s="7">
        <v>1</v>
      </c>
      <c r="C159" s="7">
        <v>158</v>
      </c>
      <c r="D159" s="8">
        <v>42356</v>
      </c>
      <c r="E159" s="7">
        <v>43</v>
      </c>
      <c r="F159" s="7">
        <v>0</v>
      </c>
      <c r="M159" s="9">
        <v>0.48092592592592592</v>
      </c>
      <c r="N159" s="9">
        <v>0.48251157407407402</v>
      </c>
      <c r="O159" s="7">
        <v>136</v>
      </c>
      <c r="P159" s="10">
        <f t="shared" si="10"/>
        <v>137.99999999999585</v>
      </c>
      <c r="R159" s="7">
        <v>54.011899999999997</v>
      </c>
      <c r="S159" s="7">
        <v>34</v>
      </c>
      <c r="T159" s="7">
        <v>1.5761000000000001</v>
      </c>
      <c r="U159" s="7">
        <v>53.587000000000003</v>
      </c>
      <c r="V159" s="7">
        <v>20</v>
      </c>
      <c r="W159" s="7">
        <v>-1.98E-3</v>
      </c>
      <c r="X159" s="7">
        <v>0.52370000000000005</v>
      </c>
      <c r="Y159" s="7">
        <v>57</v>
      </c>
      <c r="Z159" s="7">
        <v>53.547400000000003</v>
      </c>
      <c r="AA159" s="7">
        <v>47</v>
      </c>
      <c r="AB159" s="7">
        <v>1.1393</v>
      </c>
      <c r="AC159" s="7">
        <v>1</v>
      </c>
      <c r="AD159" s="7">
        <v>1.3162</v>
      </c>
      <c r="AE159" s="7">
        <v>1</v>
      </c>
      <c r="AF159" s="7">
        <f t="shared" si="13"/>
        <v>54.011899999999997</v>
      </c>
      <c r="AG159" s="7">
        <f t="shared" si="11"/>
        <v>57</v>
      </c>
      <c r="AH159" s="7">
        <f t="shared" si="12"/>
        <v>11</v>
      </c>
      <c r="AI159" s="7">
        <v>1</v>
      </c>
      <c r="AJ159" s="9">
        <v>0.48123842592592592</v>
      </c>
      <c r="AK159" s="9">
        <v>0.48280092592592588</v>
      </c>
      <c r="AL159" s="10">
        <v>1</v>
      </c>
      <c r="AM159" s="7">
        <v>1</v>
      </c>
      <c r="AN159" s="9">
        <v>0.48202546296296295</v>
      </c>
      <c r="AO159" s="9">
        <v>0.48214120370370367</v>
      </c>
      <c r="AP159" s="7" t="s">
        <v>40</v>
      </c>
      <c r="AS159" s="7">
        <v>1</v>
      </c>
      <c r="AT159" s="9">
        <v>0.48214120370370367</v>
      </c>
      <c r="AU159" s="9">
        <v>0.48226851851851849</v>
      </c>
      <c r="AV159" s="10">
        <v>1</v>
      </c>
      <c r="AW159" s="10" t="s">
        <v>43</v>
      </c>
    </row>
    <row r="160" spans="1:49" s="7" customFormat="1" x14ac:dyDescent="0.25">
      <c r="A160" s="7">
        <v>21113</v>
      </c>
      <c r="B160" s="7">
        <v>1</v>
      </c>
      <c r="C160" s="7">
        <v>159</v>
      </c>
      <c r="D160" s="8">
        <v>42356</v>
      </c>
      <c r="E160" s="7">
        <v>39</v>
      </c>
      <c r="F160" s="7">
        <v>0</v>
      </c>
      <c r="M160" s="9">
        <v>0.48296296296296298</v>
      </c>
      <c r="N160" s="9">
        <v>0.4845949074074074</v>
      </c>
      <c r="O160" s="7">
        <v>140</v>
      </c>
      <c r="P160" s="10">
        <f t="shared" si="10"/>
        <v>141.99999999999807</v>
      </c>
      <c r="R160" s="7">
        <v>54.011899999999997</v>
      </c>
      <c r="S160" s="7">
        <v>32</v>
      </c>
      <c r="T160" s="7">
        <v>1.6801999999999999</v>
      </c>
      <c r="U160" s="7">
        <v>53.764800000000001</v>
      </c>
      <c r="V160" s="7">
        <v>26</v>
      </c>
      <c r="W160" s="7">
        <v>-1.9E-3</v>
      </c>
      <c r="X160" s="7">
        <v>0.41499999999999998</v>
      </c>
      <c r="Y160" s="7">
        <v>51</v>
      </c>
      <c r="Z160" s="7">
        <v>53.715400000000002</v>
      </c>
      <c r="AA160" s="7">
        <v>59</v>
      </c>
      <c r="AB160" s="7">
        <v>0.91042999999999996</v>
      </c>
      <c r="AC160" s="7">
        <v>1</v>
      </c>
      <c r="AD160" s="7">
        <v>1.2786</v>
      </c>
      <c r="AE160" s="7">
        <v>1</v>
      </c>
      <c r="AF160" s="7">
        <f t="shared" si="13"/>
        <v>54.011899999999997</v>
      </c>
      <c r="AG160" s="7">
        <f t="shared" si="11"/>
        <v>51</v>
      </c>
      <c r="AH160" s="7">
        <f t="shared" si="12"/>
        <v>11</v>
      </c>
      <c r="AI160" s="7">
        <v>1</v>
      </c>
      <c r="AJ160" s="9">
        <v>0.48326388888888888</v>
      </c>
      <c r="AK160" s="9">
        <v>0.4848958333333333</v>
      </c>
      <c r="AL160" s="10">
        <v>1</v>
      </c>
      <c r="AM160" s="7">
        <v>0</v>
      </c>
      <c r="AN160" s="9">
        <v>0.48378472222222224</v>
      </c>
      <c r="AO160" s="9">
        <v>0.4838425925925926</v>
      </c>
      <c r="AP160" s="7" t="s">
        <v>40</v>
      </c>
      <c r="AQ160" s="7" t="s">
        <v>48</v>
      </c>
      <c r="AR160" s="7">
        <v>1</v>
      </c>
      <c r="AS160" s="7">
        <v>1</v>
      </c>
      <c r="AT160" s="9">
        <v>0.4841550925925926</v>
      </c>
      <c r="AU160" s="9">
        <v>0.48422453703703705</v>
      </c>
      <c r="AV160" s="10">
        <v>1</v>
      </c>
      <c r="AW160" s="10" t="s">
        <v>43</v>
      </c>
    </row>
    <row r="161" spans="1:51" s="7" customFormat="1" x14ac:dyDescent="0.25">
      <c r="A161" s="7">
        <v>21113</v>
      </c>
      <c r="B161" s="7">
        <v>1</v>
      </c>
      <c r="C161" s="7">
        <v>160</v>
      </c>
      <c r="D161" s="8">
        <v>42356</v>
      </c>
      <c r="E161" s="7">
        <v>20</v>
      </c>
      <c r="F161" s="7">
        <v>0</v>
      </c>
      <c r="M161" s="9">
        <v>0.4848263888888889</v>
      </c>
      <c r="N161" s="9">
        <v>0.48556712962962961</v>
      </c>
      <c r="O161" s="7">
        <v>63</v>
      </c>
      <c r="P161" s="10">
        <f t="shared" si="10"/>
        <v>64.999999999997215</v>
      </c>
      <c r="R161" s="7">
        <v>8.3696000000000002</v>
      </c>
      <c r="S161" s="7">
        <v>33</v>
      </c>
      <c r="T161" s="7">
        <v>0.25362000000000001</v>
      </c>
      <c r="U161" s="7">
        <v>8.3696000000000002</v>
      </c>
      <c r="V161" s="7">
        <v>0</v>
      </c>
      <c r="Y161" s="7">
        <v>0</v>
      </c>
      <c r="Z161" s="7">
        <v>8.3696000000000002</v>
      </c>
      <c r="AA161" s="7">
        <v>32</v>
      </c>
      <c r="AB161" s="7">
        <v>0.26155</v>
      </c>
      <c r="AC161" s="7">
        <v>0</v>
      </c>
      <c r="AD161" s="7">
        <v>1.3174999999999999</v>
      </c>
      <c r="AE161" s="7">
        <v>0</v>
      </c>
      <c r="AF161" s="7" t="str">
        <f t="shared" si="13"/>
        <v/>
      </c>
      <c r="AG161" s="7">
        <f t="shared" si="11"/>
        <v>0</v>
      </c>
      <c r="AH161" s="7">
        <f t="shared" si="12"/>
        <v>11</v>
      </c>
      <c r="AI161" s="7">
        <v>1</v>
      </c>
      <c r="AJ161" s="9">
        <v>0.4851273148148148</v>
      </c>
      <c r="AK161" s="9">
        <v>0.48586805555555551</v>
      </c>
      <c r="AL161" s="10">
        <v>0</v>
      </c>
      <c r="AM161" s="7">
        <v>0</v>
      </c>
      <c r="AR161" s="7">
        <v>0</v>
      </c>
      <c r="AS161" s="7">
        <v>0</v>
      </c>
      <c r="AV161" s="10">
        <v>0</v>
      </c>
      <c r="AW161" s="10"/>
    </row>
    <row r="162" spans="1:51" s="7" customFormat="1" x14ac:dyDescent="0.25">
      <c r="A162" s="7">
        <v>21113</v>
      </c>
      <c r="B162" s="7">
        <v>1</v>
      </c>
      <c r="C162" s="7">
        <v>161</v>
      </c>
      <c r="D162" s="8">
        <v>42356</v>
      </c>
      <c r="E162" s="7">
        <v>30</v>
      </c>
      <c r="F162" s="7">
        <v>0</v>
      </c>
      <c r="M162" s="9">
        <v>0.48591435185185183</v>
      </c>
      <c r="N162" s="9">
        <v>0.48752314814814812</v>
      </c>
      <c r="O162" s="7">
        <v>138</v>
      </c>
      <c r="P162" s="10">
        <f t="shared" si="10"/>
        <v>139.99999999999935</v>
      </c>
      <c r="R162" s="7">
        <v>55.523699999999998</v>
      </c>
      <c r="S162" s="7">
        <v>33</v>
      </c>
      <c r="T162" s="7">
        <v>1.6565000000000001</v>
      </c>
      <c r="U162" s="7">
        <v>54.664000000000001</v>
      </c>
      <c r="V162" s="7">
        <v>20</v>
      </c>
      <c r="W162" s="7">
        <v>3.4090000000000002E-2</v>
      </c>
      <c r="X162" s="7">
        <v>0.40510000000000002</v>
      </c>
      <c r="Y162" s="7">
        <v>66</v>
      </c>
      <c r="Z162" s="7">
        <v>55.345799999999997</v>
      </c>
      <c r="AA162" s="7">
        <v>41</v>
      </c>
      <c r="AB162" s="7">
        <v>1.3499000000000001</v>
      </c>
      <c r="AC162" s="7">
        <v>1</v>
      </c>
      <c r="AD162" s="7">
        <v>1.2174</v>
      </c>
      <c r="AE162" s="7">
        <v>1</v>
      </c>
      <c r="AF162" s="7">
        <f t="shared" si="13"/>
        <v>55.523699999999998</v>
      </c>
      <c r="AG162" s="7">
        <f t="shared" si="11"/>
        <v>66</v>
      </c>
      <c r="AH162" s="7">
        <f t="shared" si="12"/>
        <v>11</v>
      </c>
      <c r="AI162" s="7">
        <v>1</v>
      </c>
      <c r="AJ162" s="9">
        <v>0.48621527777777779</v>
      </c>
      <c r="AK162" s="11">
        <v>0.48782407407407408</v>
      </c>
      <c r="AL162" s="10">
        <v>1</v>
      </c>
      <c r="AM162" s="7">
        <v>0</v>
      </c>
      <c r="AR162" s="7">
        <v>0</v>
      </c>
      <c r="AS162" s="7">
        <v>0</v>
      </c>
      <c r="AV162" s="10">
        <v>0</v>
      </c>
      <c r="AW162" s="10"/>
      <c r="AX162" s="7" t="s">
        <v>50</v>
      </c>
      <c r="AY162" s="7" t="s">
        <v>52</v>
      </c>
    </row>
    <row r="163" spans="1:51" s="7" customFormat="1" x14ac:dyDescent="0.25">
      <c r="A163" s="7">
        <v>21113</v>
      </c>
      <c r="B163" s="7">
        <v>1</v>
      </c>
      <c r="C163" s="7">
        <v>162</v>
      </c>
      <c r="D163" s="8">
        <v>42356</v>
      </c>
      <c r="E163" s="7">
        <v>47</v>
      </c>
      <c r="F163" s="7">
        <v>0</v>
      </c>
      <c r="M163" s="9">
        <v>0.48806712962962967</v>
      </c>
      <c r="N163" s="9">
        <v>0.4899189814814815</v>
      </c>
      <c r="O163" s="7">
        <v>159</v>
      </c>
      <c r="P163" s="10">
        <f t="shared" si="10"/>
        <v>160.99999999999784</v>
      </c>
      <c r="R163" s="7">
        <v>52.332000000000001</v>
      </c>
      <c r="S163" s="7">
        <v>42</v>
      </c>
      <c r="T163" s="7">
        <v>1.246</v>
      </c>
      <c r="U163" s="7">
        <v>52.332000000000001</v>
      </c>
      <c r="V163" s="7">
        <v>0</v>
      </c>
      <c r="Y163" s="7">
        <v>0</v>
      </c>
      <c r="Z163" s="7">
        <v>52.332000000000001</v>
      </c>
      <c r="AA163" s="7">
        <v>119</v>
      </c>
      <c r="AB163" s="7">
        <v>0.43976999999999999</v>
      </c>
      <c r="AC163" s="7">
        <v>0</v>
      </c>
      <c r="AD163" s="7">
        <v>1.2956000000000001</v>
      </c>
      <c r="AE163" s="7">
        <v>1</v>
      </c>
      <c r="AF163" s="7">
        <f t="shared" si="13"/>
        <v>52.332000000000001</v>
      </c>
      <c r="AG163" s="7">
        <f t="shared" si="11"/>
        <v>0</v>
      </c>
      <c r="AH163" s="7">
        <f t="shared" si="12"/>
        <v>11</v>
      </c>
      <c r="AI163" s="7">
        <v>1</v>
      </c>
      <c r="AJ163" s="9">
        <v>0.48836805555555557</v>
      </c>
      <c r="AK163" s="9">
        <v>0.4902199074074074</v>
      </c>
      <c r="AL163" s="10">
        <v>0</v>
      </c>
      <c r="AM163" s="7">
        <v>0</v>
      </c>
      <c r="AR163" s="7">
        <v>0</v>
      </c>
      <c r="AS163" s="7">
        <v>0</v>
      </c>
      <c r="AV163" s="10">
        <v>0</v>
      </c>
      <c r="AW163" s="10"/>
    </row>
    <row r="164" spans="1:51" s="7" customFormat="1" x14ac:dyDescent="0.25">
      <c r="A164" s="7">
        <v>21113</v>
      </c>
      <c r="B164" s="7">
        <v>1</v>
      </c>
      <c r="C164" s="7">
        <v>163</v>
      </c>
      <c r="D164" s="8">
        <v>42356</v>
      </c>
      <c r="E164" s="7">
        <v>6</v>
      </c>
      <c r="F164" s="7">
        <v>0</v>
      </c>
      <c r="M164" s="9">
        <v>0.48998842592592595</v>
      </c>
      <c r="N164" s="9">
        <v>0.49046296296296293</v>
      </c>
      <c r="O164" s="7">
        <v>40</v>
      </c>
      <c r="P164" s="10">
        <f t="shared" si="10"/>
        <v>41.999999999995218</v>
      </c>
      <c r="R164" s="7">
        <v>5.2667999999999999</v>
      </c>
      <c r="S164" s="7">
        <v>17</v>
      </c>
      <c r="T164" s="7">
        <v>0.30980999999999997</v>
      </c>
      <c r="U164" s="7">
        <v>5.2667999999999999</v>
      </c>
      <c r="V164" s="7">
        <v>0</v>
      </c>
      <c r="Y164" s="7">
        <v>0</v>
      </c>
      <c r="Z164" s="7">
        <v>5.2667999999999999</v>
      </c>
      <c r="AA164" s="7">
        <v>25</v>
      </c>
      <c r="AB164" s="7">
        <v>0.21067</v>
      </c>
      <c r="AC164" s="7">
        <v>0</v>
      </c>
      <c r="AD164" s="7">
        <v>1.1499999999999999</v>
      </c>
      <c r="AE164" s="7">
        <v>0</v>
      </c>
      <c r="AF164" s="7" t="str">
        <f t="shared" si="13"/>
        <v/>
      </c>
      <c r="AG164" s="7">
        <f t="shared" si="11"/>
        <v>0</v>
      </c>
      <c r="AH164" s="7">
        <f t="shared" si="12"/>
        <v>11</v>
      </c>
      <c r="AI164" s="7">
        <v>1</v>
      </c>
      <c r="AJ164" s="9">
        <v>0.49030092592592589</v>
      </c>
      <c r="AK164" s="9">
        <v>0.49076388888888894</v>
      </c>
      <c r="AL164" s="10">
        <v>0</v>
      </c>
      <c r="AM164" s="7">
        <v>0</v>
      </c>
      <c r="AR164" s="7">
        <v>0</v>
      </c>
      <c r="AS164" s="7">
        <v>0</v>
      </c>
      <c r="AV164" s="10">
        <v>0</v>
      </c>
      <c r="AW164" s="10"/>
      <c r="AY164" s="7" t="s">
        <v>53</v>
      </c>
    </row>
    <row r="165" spans="1:51" s="7" customFormat="1" x14ac:dyDescent="0.25">
      <c r="A165" s="7">
        <v>21113</v>
      </c>
      <c r="B165" s="7">
        <v>1</v>
      </c>
      <c r="C165" s="7">
        <v>164</v>
      </c>
      <c r="D165" s="8">
        <v>42356</v>
      </c>
      <c r="E165" s="7">
        <v>60</v>
      </c>
      <c r="F165" s="7">
        <v>0</v>
      </c>
      <c r="M165" s="9">
        <v>0.49115740740740743</v>
      </c>
      <c r="N165" s="9">
        <v>0.49199074074074073</v>
      </c>
      <c r="O165" s="7">
        <v>71</v>
      </c>
      <c r="P165" s="10">
        <f t="shared" si="10"/>
        <v>72.999999999996874</v>
      </c>
      <c r="R165" s="7">
        <v>10.335900000000001</v>
      </c>
      <c r="S165" s="7">
        <v>25</v>
      </c>
      <c r="T165" s="7">
        <v>0.41343999999999997</v>
      </c>
      <c r="U165" s="7">
        <v>10.335900000000001</v>
      </c>
      <c r="V165" s="7">
        <v>0</v>
      </c>
      <c r="Y165" s="7">
        <v>0</v>
      </c>
      <c r="Z165" s="7">
        <v>10.335900000000001</v>
      </c>
      <c r="AA165" s="7">
        <v>48</v>
      </c>
      <c r="AB165" s="7">
        <v>0.21532999999999999</v>
      </c>
      <c r="AC165" s="7">
        <v>0</v>
      </c>
      <c r="AD165" s="7">
        <v>1.8451</v>
      </c>
      <c r="AE165" s="7">
        <v>0</v>
      </c>
      <c r="AF165" s="7" t="str">
        <f t="shared" si="13"/>
        <v/>
      </c>
      <c r="AG165" s="7">
        <f t="shared" si="11"/>
        <v>0</v>
      </c>
      <c r="AH165" s="7">
        <f t="shared" si="12"/>
        <v>11</v>
      </c>
      <c r="AI165" s="7">
        <v>1</v>
      </c>
      <c r="AJ165" s="9">
        <v>0.49146990740740742</v>
      </c>
      <c r="AK165" s="9">
        <v>0.49229166666666663</v>
      </c>
      <c r="AL165" s="10">
        <v>0</v>
      </c>
      <c r="AM165" s="7">
        <v>0</v>
      </c>
      <c r="AR165" s="7">
        <v>0</v>
      </c>
      <c r="AS165" s="7">
        <v>0</v>
      </c>
      <c r="AV165" s="10">
        <v>0</v>
      </c>
      <c r="AW165" s="10"/>
    </row>
    <row r="166" spans="1:51" s="7" customFormat="1" x14ac:dyDescent="0.25">
      <c r="A166" s="7">
        <v>21113</v>
      </c>
      <c r="B166" s="7">
        <v>1</v>
      </c>
      <c r="C166" s="7">
        <v>165</v>
      </c>
      <c r="D166" s="8">
        <v>42356</v>
      </c>
      <c r="E166" s="7">
        <v>23</v>
      </c>
      <c r="F166" s="7">
        <v>0</v>
      </c>
      <c r="M166" s="9">
        <v>0.49225694444444446</v>
      </c>
      <c r="N166" s="9">
        <v>0.49317129629629625</v>
      </c>
      <c r="O166" s="7">
        <v>78</v>
      </c>
      <c r="P166" s="10">
        <f t="shared" si="10"/>
        <v>79.99999999999477</v>
      </c>
      <c r="R166" s="7">
        <v>7.2035</v>
      </c>
      <c r="S166" s="7">
        <v>30</v>
      </c>
      <c r="T166" s="7">
        <v>0.24012</v>
      </c>
      <c r="U166" s="7">
        <v>7.2035</v>
      </c>
      <c r="V166" s="7">
        <v>0</v>
      </c>
      <c r="Y166" s="7">
        <v>0</v>
      </c>
      <c r="Z166" s="7">
        <v>7.2035</v>
      </c>
      <c r="AA166" s="7">
        <v>50</v>
      </c>
      <c r="AB166" s="7">
        <v>0.14407</v>
      </c>
      <c r="AC166" s="7">
        <v>0</v>
      </c>
      <c r="AD166" s="7">
        <v>1.2948999999999999</v>
      </c>
      <c r="AE166" s="7">
        <v>0</v>
      </c>
      <c r="AF166" s="7" t="str">
        <f t="shared" si="13"/>
        <v/>
      </c>
      <c r="AG166" s="7">
        <f t="shared" si="11"/>
        <v>0</v>
      </c>
      <c r="AH166" s="7">
        <f t="shared" si="12"/>
        <v>11</v>
      </c>
      <c r="AI166" s="7">
        <v>1</v>
      </c>
      <c r="AJ166" s="9">
        <v>0.49255787037037035</v>
      </c>
      <c r="AK166" s="9">
        <v>0.49347222222222226</v>
      </c>
      <c r="AL166" s="10">
        <v>0</v>
      </c>
      <c r="AM166" s="7">
        <v>0</v>
      </c>
      <c r="AR166" s="7">
        <v>0</v>
      </c>
      <c r="AS166" s="7">
        <v>0</v>
      </c>
      <c r="AV166" s="10">
        <v>0</v>
      </c>
      <c r="AW166" s="10"/>
    </row>
    <row r="167" spans="1:51" s="7" customFormat="1" x14ac:dyDescent="0.25">
      <c r="A167" s="7">
        <v>21113</v>
      </c>
      <c r="B167" s="7">
        <v>1</v>
      </c>
      <c r="C167" s="7">
        <v>166</v>
      </c>
      <c r="D167" s="8">
        <v>42356</v>
      </c>
      <c r="E167" s="7">
        <v>12</v>
      </c>
      <c r="F167" s="7">
        <v>0</v>
      </c>
      <c r="M167" s="9">
        <v>0.49331018518518516</v>
      </c>
      <c r="N167" s="9">
        <v>0.49413194444444447</v>
      </c>
      <c r="O167" s="7">
        <v>70</v>
      </c>
      <c r="P167" s="10">
        <f t="shared" si="10"/>
        <v>72.000000000004704</v>
      </c>
      <c r="R167" s="7">
        <v>7.9348000000000001</v>
      </c>
      <c r="S167" s="7">
        <v>37</v>
      </c>
      <c r="T167" s="7">
        <v>0.21445</v>
      </c>
      <c r="U167" s="7">
        <v>7.9348000000000001</v>
      </c>
      <c r="V167" s="7">
        <v>0</v>
      </c>
      <c r="Y167" s="7">
        <v>0</v>
      </c>
      <c r="Z167" s="7">
        <v>7.9348000000000001</v>
      </c>
      <c r="AA167" s="7">
        <v>35</v>
      </c>
      <c r="AB167" s="7">
        <v>0.22670999999999999</v>
      </c>
      <c r="AC167" s="7">
        <v>0</v>
      </c>
      <c r="AD167" s="7">
        <v>1.1714</v>
      </c>
      <c r="AE167" s="7">
        <v>0</v>
      </c>
      <c r="AF167" s="7" t="str">
        <f t="shared" si="13"/>
        <v/>
      </c>
      <c r="AG167" s="7">
        <f t="shared" si="11"/>
        <v>0</v>
      </c>
      <c r="AH167" s="7">
        <f t="shared" si="12"/>
        <v>11</v>
      </c>
      <c r="AI167" s="7">
        <v>1</v>
      </c>
      <c r="AJ167" s="9">
        <v>0.49361111111111106</v>
      </c>
      <c r="AK167" s="9">
        <v>0.49440972222222218</v>
      </c>
      <c r="AL167" s="10">
        <v>0</v>
      </c>
      <c r="AM167" s="7">
        <v>0</v>
      </c>
      <c r="AR167" s="7">
        <v>0</v>
      </c>
      <c r="AS167" s="7">
        <v>0</v>
      </c>
      <c r="AV167" s="10">
        <v>0</v>
      </c>
      <c r="AW167" s="10"/>
    </row>
    <row r="168" spans="1:51" s="7" customFormat="1" x14ac:dyDescent="0.25">
      <c r="A168" s="7">
        <v>21113</v>
      </c>
      <c r="B168" s="7">
        <v>1</v>
      </c>
      <c r="C168" s="7">
        <v>167</v>
      </c>
      <c r="D168" s="8">
        <v>42356</v>
      </c>
      <c r="E168" s="7">
        <v>14</v>
      </c>
      <c r="F168" s="7">
        <v>0</v>
      </c>
      <c r="M168" s="9">
        <v>0.49429398148148151</v>
      </c>
      <c r="N168" s="9">
        <v>0.4952893518518518</v>
      </c>
      <c r="O168" s="7">
        <v>85</v>
      </c>
      <c r="P168" s="10">
        <f t="shared" si="10"/>
        <v>86.999999999992667</v>
      </c>
      <c r="R168" s="7">
        <v>12.8063</v>
      </c>
      <c r="S168" s="7">
        <v>32</v>
      </c>
      <c r="T168" s="7">
        <v>0.4002</v>
      </c>
      <c r="U168" s="7">
        <v>12.8063</v>
      </c>
      <c r="V168" s="7">
        <v>0</v>
      </c>
      <c r="Y168" s="7">
        <v>0</v>
      </c>
      <c r="Z168" s="7">
        <v>12.8063</v>
      </c>
      <c r="AA168" s="7">
        <v>55</v>
      </c>
      <c r="AB168" s="7">
        <v>0.23283999999999999</v>
      </c>
      <c r="AC168" s="7">
        <v>0</v>
      </c>
      <c r="AD168" s="7">
        <v>1.1647000000000001</v>
      </c>
      <c r="AE168" s="7">
        <v>0</v>
      </c>
      <c r="AF168" s="7" t="str">
        <f t="shared" si="13"/>
        <v/>
      </c>
      <c r="AG168" s="7">
        <f t="shared" si="11"/>
        <v>0</v>
      </c>
      <c r="AH168" s="7">
        <f t="shared" si="12"/>
        <v>11</v>
      </c>
      <c r="AI168" s="7">
        <v>1</v>
      </c>
      <c r="AJ168" s="9">
        <v>0.49459490740740741</v>
      </c>
      <c r="AK168" s="9">
        <v>0.49559027777777781</v>
      </c>
      <c r="AL168" s="10">
        <v>0</v>
      </c>
      <c r="AM168" s="7">
        <v>0</v>
      </c>
      <c r="AR168" s="7">
        <v>0</v>
      </c>
      <c r="AS168" s="7">
        <v>0</v>
      </c>
      <c r="AV168" s="10">
        <v>0</v>
      </c>
      <c r="AW168" s="10"/>
    </row>
    <row r="169" spans="1:51" s="7" customFormat="1" x14ac:dyDescent="0.25">
      <c r="A169" s="7">
        <v>21113</v>
      </c>
      <c r="B169" s="7">
        <v>1</v>
      </c>
      <c r="C169" s="7">
        <v>168</v>
      </c>
      <c r="D169" s="8">
        <v>42356</v>
      </c>
      <c r="E169" s="7">
        <v>36</v>
      </c>
      <c r="F169" s="7">
        <v>0</v>
      </c>
      <c r="M169" s="9">
        <v>0.49570601851851853</v>
      </c>
      <c r="N169" s="9">
        <v>0.49739583333333331</v>
      </c>
      <c r="O169" s="7">
        <v>145</v>
      </c>
      <c r="P169" s="10">
        <f t="shared" si="10"/>
        <v>146.99999999999724</v>
      </c>
      <c r="R169" s="7">
        <v>59.565199999999997</v>
      </c>
      <c r="S169" s="7">
        <v>40</v>
      </c>
      <c r="T169" s="7">
        <v>1.4703999999999999</v>
      </c>
      <c r="U169" s="7">
        <v>58.8142</v>
      </c>
      <c r="V169" s="7">
        <v>14</v>
      </c>
      <c r="W169" s="7">
        <v>-7.6229000000000005E-2</v>
      </c>
      <c r="X169" s="7">
        <v>0.751</v>
      </c>
      <c r="Y169" s="7">
        <v>60</v>
      </c>
      <c r="Z169" s="7">
        <v>57.747</v>
      </c>
      <c r="AA169" s="7">
        <v>47</v>
      </c>
      <c r="AB169" s="7">
        <v>1.2286999999999999</v>
      </c>
      <c r="AC169" s="7">
        <v>1</v>
      </c>
      <c r="AD169" s="7">
        <v>1.2483</v>
      </c>
      <c r="AE169" s="7">
        <v>1</v>
      </c>
      <c r="AF169" s="7">
        <f t="shared" si="13"/>
        <v>59.565199999999997</v>
      </c>
      <c r="AG169" s="7">
        <f t="shared" si="11"/>
        <v>60</v>
      </c>
      <c r="AH169" s="7">
        <f t="shared" si="12"/>
        <v>11</v>
      </c>
      <c r="AI169" s="7">
        <v>1</v>
      </c>
      <c r="AJ169" s="9">
        <v>0.49600694444444443</v>
      </c>
      <c r="AK169" s="9">
        <v>0.49769675925925921</v>
      </c>
      <c r="AL169" s="10">
        <v>1</v>
      </c>
      <c r="AM169" s="7">
        <v>0</v>
      </c>
      <c r="AR169" s="7">
        <v>0</v>
      </c>
      <c r="AS169" s="7">
        <v>0</v>
      </c>
      <c r="AV169" s="10">
        <v>0</v>
      </c>
      <c r="AW169" s="10"/>
      <c r="AX169" s="7" t="s">
        <v>55</v>
      </c>
    </row>
    <row r="170" spans="1:51" s="7" customFormat="1" x14ac:dyDescent="0.25">
      <c r="A170" s="7">
        <v>21113</v>
      </c>
      <c r="B170" s="7">
        <v>1</v>
      </c>
      <c r="C170" s="7">
        <v>169</v>
      </c>
      <c r="D170" s="8">
        <v>42356</v>
      </c>
      <c r="E170" s="7">
        <v>38</v>
      </c>
      <c r="F170" s="7">
        <v>0</v>
      </c>
      <c r="M170" s="9">
        <v>0.49783564814814812</v>
      </c>
      <c r="N170" s="9">
        <v>0.49939814814814815</v>
      </c>
      <c r="O170" s="7">
        <v>134</v>
      </c>
      <c r="P170" s="10">
        <f t="shared" si="10"/>
        <v>136.00000000000193</v>
      </c>
      <c r="R170" s="7">
        <v>56.027700000000003</v>
      </c>
      <c r="S170" s="7">
        <v>35</v>
      </c>
      <c r="T170" s="7">
        <v>1.5671999999999999</v>
      </c>
      <c r="U170" s="7">
        <v>54.851799999999997</v>
      </c>
      <c r="V170" s="7">
        <v>16</v>
      </c>
      <c r="W170" s="7">
        <v>-3.2119000000000002E-2</v>
      </c>
      <c r="X170" s="7">
        <v>1.1560999999999999</v>
      </c>
      <c r="Y170" s="7">
        <v>51</v>
      </c>
      <c r="Z170" s="7">
        <v>54.337899999999998</v>
      </c>
      <c r="AA170" s="7">
        <v>50</v>
      </c>
      <c r="AB170" s="7">
        <v>1.0868</v>
      </c>
      <c r="AC170" s="7">
        <v>1</v>
      </c>
      <c r="AD170" s="7">
        <v>1.2836000000000001</v>
      </c>
      <c r="AE170" s="7">
        <v>1</v>
      </c>
      <c r="AF170" s="7">
        <f t="shared" si="13"/>
        <v>56.027700000000003</v>
      </c>
      <c r="AG170" s="7">
        <f t="shared" si="11"/>
        <v>51</v>
      </c>
      <c r="AH170" s="7">
        <f t="shared" si="12"/>
        <v>11</v>
      </c>
      <c r="AI170" s="7">
        <v>1</v>
      </c>
      <c r="AJ170" s="9">
        <v>0.49814814814814817</v>
      </c>
      <c r="AK170" s="9">
        <v>0.4996990740740741</v>
      </c>
      <c r="AL170" s="10">
        <v>1</v>
      </c>
      <c r="AM170" s="7">
        <v>0</v>
      </c>
      <c r="AR170" s="7">
        <v>0</v>
      </c>
      <c r="AS170" s="7">
        <v>0</v>
      </c>
      <c r="AV170" s="10">
        <v>0</v>
      </c>
      <c r="AW170" s="10"/>
      <c r="AX170" s="7" t="s">
        <v>54</v>
      </c>
    </row>
    <row r="171" spans="1:51" s="7" customFormat="1" x14ac:dyDescent="0.25">
      <c r="A171" s="7">
        <v>21113</v>
      </c>
      <c r="B171" s="7">
        <v>1</v>
      </c>
      <c r="C171" s="7">
        <v>170</v>
      </c>
      <c r="D171" s="8">
        <v>42356</v>
      </c>
      <c r="E171" s="7">
        <v>33</v>
      </c>
      <c r="F171" s="7">
        <v>0</v>
      </c>
      <c r="M171" s="9">
        <v>0.4997800925925926</v>
      </c>
      <c r="N171" s="9">
        <v>0.5012847222222222</v>
      </c>
      <c r="O171" s="7">
        <v>129</v>
      </c>
      <c r="P171" s="10">
        <f t="shared" si="10"/>
        <v>130.99999999999795</v>
      </c>
      <c r="R171" s="7">
        <v>55.444600000000001</v>
      </c>
      <c r="S171" s="7">
        <v>35</v>
      </c>
      <c r="T171" s="7">
        <v>1.5649</v>
      </c>
      <c r="U171" s="7">
        <v>54.7727</v>
      </c>
      <c r="V171" s="7">
        <v>16</v>
      </c>
      <c r="W171" s="7">
        <v>1.3587E-2</v>
      </c>
      <c r="X171" s="7">
        <v>0.63239999999999996</v>
      </c>
      <c r="Y171" s="7">
        <v>47</v>
      </c>
      <c r="Z171" s="7">
        <v>54.990099999999998</v>
      </c>
      <c r="AA171" s="7">
        <v>49</v>
      </c>
      <c r="AB171" s="7">
        <v>1.1222000000000001</v>
      </c>
      <c r="AC171" s="7">
        <v>1</v>
      </c>
      <c r="AD171" s="7">
        <v>1.2558</v>
      </c>
      <c r="AE171" s="7">
        <v>1</v>
      </c>
      <c r="AF171" s="7">
        <f t="shared" si="13"/>
        <v>55.444600000000001</v>
      </c>
      <c r="AG171" s="7">
        <f t="shared" si="11"/>
        <v>47</v>
      </c>
      <c r="AH171" s="7">
        <f t="shared" si="12"/>
        <v>11</v>
      </c>
      <c r="AI171" s="7">
        <v>1</v>
      </c>
      <c r="AJ171" s="9">
        <v>0.50008101851851849</v>
      </c>
      <c r="AK171" s="9">
        <v>0.5015856481481481</v>
      </c>
      <c r="AL171" s="10">
        <v>1</v>
      </c>
      <c r="AM171" s="7">
        <v>0</v>
      </c>
      <c r="AR171" s="7">
        <v>1</v>
      </c>
      <c r="AS171" s="7">
        <v>0</v>
      </c>
      <c r="AV171" s="10">
        <v>0</v>
      </c>
      <c r="AW171" s="10"/>
      <c r="AX171" s="7" t="s">
        <v>56</v>
      </c>
      <c r="AY171" s="7" t="s">
        <v>57</v>
      </c>
    </row>
    <row r="172" spans="1:51" s="7" customFormat="1" x14ac:dyDescent="0.25">
      <c r="A172" s="7">
        <v>21113</v>
      </c>
      <c r="B172" s="7">
        <v>1</v>
      </c>
      <c r="C172" s="7">
        <v>171</v>
      </c>
      <c r="D172" s="8">
        <v>42356</v>
      </c>
      <c r="E172" s="7">
        <v>33</v>
      </c>
      <c r="F172" s="7">
        <v>0</v>
      </c>
      <c r="M172" s="9">
        <v>0.50166666666666659</v>
      </c>
      <c r="N172" s="9">
        <v>0.50331018518518522</v>
      </c>
      <c r="O172" s="7">
        <v>141</v>
      </c>
      <c r="P172" s="10">
        <f t="shared" si="10"/>
        <v>143.00000000000941</v>
      </c>
      <c r="R172" s="7">
        <v>56.225299999999997</v>
      </c>
      <c r="S172" s="7">
        <v>35</v>
      </c>
      <c r="T172" s="7">
        <v>1.5802</v>
      </c>
      <c r="U172" s="7">
        <v>55.3063</v>
      </c>
      <c r="V172" s="7">
        <v>16</v>
      </c>
      <c r="W172" s="7">
        <v>4.1993999999999997E-2</v>
      </c>
      <c r="X172" s="7">
        <v>0.59289999999999998</v>
      </c>
      <c r="Y172" s="7">
        <v>54</v>
      </c>
      <c r="Z172" s="7">
        <v>55.978200000000001</v>
      </c>
      <c r="AA172" s="7">
        <v>54</v>
      </c>
      <c r="AB172" s="7">
        <v>1.0366</v>
      </c>
      <c r="AC172" s="7">
        <v>1</v>
      </c>
      <c r="AD172" s="7">
        <v>1.234</v>
      </c>
      <c r="AE172" s="7">
        <v>1</v>
      </c>
      <c r="AF172" s="7">
        <f t="shared" si="13"/>
        <v>56.225299999999997</v>
      </c>
      <c r="AG172" s="7">
        <f t="shared" si="11"/>
        <v>54</v>
      </c>
      <c r="AH172" s="7">
        <f t="shared" si="12"/>
        <v>12</v>
      </c>
      <c r="AI172" s="7">
        <v>1</v>
      </c>
      <c r="AJ172" s="9">
        <v>0.50197916666666664</v>
      </c>
      <c r="AK172" s="9">
        <v>0.50361111111111112</v>
      </c>
      <c r="AL172" s="10">
        <v>1</v>
      </c>
      <c r="AM172" s="7">
        <v>0</v>
      </c>
      <c r="AR172" s="7">
        <v>0</v>
      </c>
      <c r="AS172" s="7">
        <v>0</v>
      </c>
      <c r="AV172" s="10">
        <v>0</v>
      </c>
      <c r="AW172" s="10"/>
      <c r="AX172" s="7" t="s">
        <v>59</v>
      </c>
    </row>
    <row r="173" spans="1:51" s="7" customFormat="1" x14ac:dyDescent="0.25">
      <c r="A173" s="7">
        <v>21113</v>
      </c>
      <c r="B173" s="7">
        <v>1</v>
      </c>
      <c r="C173" s="7">
        <v>172</v>
      </c>
      <c r="D173" s="8">
        <v>42356</v>
      </c>
      <c r="E173" s="7">
        <v>38</v>
      </c>
      <c r="F173" s="7">
        <v>0</v>
      </c>
      <c r="M173" s="9">
        <v>0.50375000000000003</v>
      </c>
      <c r="N173" s="9">
        <v>0.50534722222222228</v>
      </c>
      <c r="O173" s="7">
        <v>137</v>
      </c>
      <c r="P173" s="10">
        <f t="shared" si="10"/>
        <v>139.00000000000239</v>
      </c>
      <c r="R173" s="7">
        <v>56.393300000000004</v>
      </c>
      <c r="S173" s="7">
        <v>35</v>
      </c>
      <c r="T173" s="7">
        <v>1.587</v>
      </c>
      <c r="U173" s="7">
        <v>55.543500000000002</v>
      </c>
      <c r="V173" s="7">
        <v>24</v>
      </c>
      <c r="W173" s="7">
        <v>2.7171000000000001E-2</v>
      </c>
      <c r="X173" s="7">
        <v>0.71140000000000003</v>
      </c>
      <c r="Y173" s="7">
        <v>59</v>
      </c>
      <c r="Z173" s="7">
        <v>56.195599999999999</v>
      </c>
      <c r="AA173" s="7">
        <v>45</v>
      </c>
      <c r="AB173" s="7">
        <v>1.2487999999999999</v>
      </c>
      <c r="AC173" s="7">
        <v>1</v>
      </c>
      <c r="AD173" s="7">
        <v>1.2774000000000001</v>
      </c>
      <c r="AE173" s="7">
        <v>1</v>
      </c>
      <c r="AF173" s="7">
        <f t="shared" si="13"/>
        <v>56.393300000000004</v>
      </c>
      <c r="AG173" s="7">
        <f t="shared" si="11"/>
        <v>59</v>
      </c>
      <c r="AH173" s="7">
        <f t="shared" si="12"/>
        <v>12</v>
      </c>
      <c r="AI173" s="7">
        <v>1</v>
      </c>
      <c r="AJ173" s="9">
        <v>0.50405092592592593</v>
      </c>
      <c r="AK173" s="9">
        <v>0.50564814814814818</v>
      </c>
      <c r="AL173" s="10">
        <v>1</v>
      </c>
      <c r="AM173" s="7">
        <v>1</v>
      </c>
      <c r="AN173" s="9">
        <v>0.50459490740740742</v>
      </c>
      <c r="AO173" s="9">
        <v>0.50468750000000007</v>
      </c>
      <c r="AP173" s="7" t="s">
        <v>40</v>
      </c>
      <c r="AQ173" s="7" t="s">
        <v>61</v>
      </c>
      <c r="AR173" s="7">
        <v>1</v>
      </c>
      <c r="AS173" s="7">
        <v>1</v>
      </c>
      <c r="AV173" s="10" t="s">
        <v>44</v>
      </c>
      <c r="AW173" s="10"/>
      <c r="AX173" s="7" t="s">
        <v>62</v>
      </c>
      <c r="AY173" s="7" t="s">
        <v>60</v>
      </c>
    </row>
    <row r="174" spans="1:51" s="7" customFormat="1" x14ac:dyDescent="0.25">
      <c r="A174" s="7">
        <v>21113</v>
      </c>
      <c r="B174" s="7">
        <v>1</v>
      </c>
      <c r="C174" s="7">
        <v>173</v>
      </c>
      <c r="D174" s="8">
        <v>42356</v>
      </c>
      <c r="E174" s="7">
        <v>37</v>
      </c>
      <c r="F174" s="7">
        <v>0</v>
      </c>
      <c r="M174" s="9">
        <v>0.50577546296296294</v>
      </c>
      <c r="N174" s="9">
        <v>0.50748842592592591</v>
      </c>
      <c r="O174" s="7">
        <v>147</v>
      </c>
      <c r="P174" s="10">
        <f t="shared" si="10"/>
        <v>149.00000000000074</v>
      </c>
      <c r="R174" s="7">
        <v>56.3735</v>
      </c>
      <c r="S174" s="7">
        <v>36</v>
      </c>
      <c r="T174" s="7">
        <v>1.5481</v>
      </c>
      <c r="U174" s="7">
        <v>55.731200000000001</v>
      </c>
      <c r="V174" s="7">
        <v>31</v>
      </c>
      <c r="W174" s="7">
        <v>3.5059000000000002E-3</v>
      </c>
      <c r="X174" s="7">
        <v>0.59289999999999998</v>
      </c>
      <c r="Y174" s="7">
        <v>73</v>
      </c>
      <c r="Z174" s="7">
        <v>55.8399</v>
      </c>
      <c r="AA174" s="7">
        <v>40</v>
      </c>
      <c r="AB174" s="7">
        <v>1.3959999999999999</v>
      </c>
      <c r="AC174" s="7">
        <v>1</v>
      </c>
      <c r="AD174" s="7">
        <v>1.2517</v>
      </c>
      <c r="AE174" s="7">
        <v>1</v>
      </c>
      <c r="AF174" s="7">
        <f t="shared" si="13"/>
        <v>56.3735</v>
      </c>
      <c r="AG174" s="7">
        <f t="shared" si="11"/>
        <v>73</v>
      </c>
      <c r="AH174" s="7">
        <f t="shared" si="12"/>
        <v>12</v>
      </c>
      <c r="AI174" s="7">
        <v>1</v>
      </c>
      <c r="AJ174" s="9">
        <v>0.50607638888888895</v>
      </c>
      <c r="AK174" s="9">
        <v>0.50778935185185181</v>
      </c>
      <c r="AL174" s="10">
        <v>1</v>
      </c>
      <c r="AM174" s="7">
        <v>1</v>
      </c>
      <c r="AN174" s="9">
        <v>0.50722222222222224</v>
      </c>
      <c r="AO174" s="9">
        <v>0.50726851851851851</v>
      </c>
      <c r="AP174" s="7" t="s">
        <v>40</v>
      </c>
      <c r="AQ174" s="7" t="s">
        <v>48</v>
      </c>
      <c r="AR174" s="7">
        <v>1</v>
      </c>
      <c r="AS174" s="7">
        <v>1</v>
      </c>
      <c r="AV174" s="10">
        <v>1</v>
      </c>
      <c r="AW174" s="10" t="s">
        <v>43</v>
      </c>
      <c r="AX174" s="7" t="s">
        <v>63</v>
      </c>
      <c r="AY174" s="7" t="s">
        <v>64</v>
      </c>
    </row>
    <row r="175" spans="1:51" s="7" customFormat="1" x14ac:dyDescent="0.25">
      <c r="A175" s="7">
        <v>21113</v>
      </c>
      <c r="B175" s="7">
        <v>1</v>
      </c>
      <c r="C175" s="7">
        <v>174</v>
      </c>
      <c r="D175" s="8">
        <v>42356</v>
      </c>
      <c r="E175" s="7">
        <v>42</v>
      </c>
      <c r="F175" s="7">
        <v>0</v>
      </c>
      <c r="M175" s="9">
        <v>0.5079745370370371</v>
      </c>
      <c r="N175" s="9">
        <v>0.50974537037037038</v>
      </c>
      <c r="O175" s="7">
        <v>152</v>
      </c>
      <c r="P175" s="10">
        <f t="shared" si="10"/>
        <v>153.99999999999514</v>
      </c>
      <c r="R175" s="7">
        <v>56.403199999999998</v>
      </c>
      <c r="S175" s="7">
        <v>34</v>
      </c>
      <c r="T175" s="7">
        <v>1.6362000000000001</v>
      </c>
      <c r="U175" s="7">
        <v>55.632399999999997</v>
      </c>
      <c r="V175" s="7">
        <v>30</v>
      </c>
      <c r="W175" s="7">
        <v>2.4046999999999999E-2</v>
      </c>
      <c r="X175" s="7">
        <v>0.4743</v>
      </c>
      <c r="Y175" s="7">
        <v>77</v>
      </c>
      <c r="Z175" s="7">
        <v>56.3538</v>
      </c>
      <c r="AA175" s="7">
        <v>43</v>
      </c>
      <c r="AB175" s="7">
        <v>1.3106</v>
      </c>
      <c r="AC175" s="7">
        <v>1</v>
      </c>
      <c r="AD175" s="7">
        <v>1.2763</v>
      </c>
      <c r="AE175" s="7">
        <v>1</v>
      </c>
      <c r="AF175" s="7">
        <f t="shared" si="13"/>
        <v>56.403199999999998</v>
      </c>
      <c r="AG175" s="7">
        <f t="shared" si="11"/>
        <v>77</v>
      </c>
      <c r="AH175" s="7">
        <f t="shared" si="12"/>
        <v>12</v>
      </c>
      <c r="AI175" s="7">
        <v>1</v>
      </c>
      <c r="AJ175" s="9">
        <v>0.508275462962963</v>
      </c>
      <c r="AK175" s="9">
        <v>0.51004629629629628</v>
      </c>
      <c r="AL175" s="10">
        <v>1</v>
      </c>
      <c r="AM175" s="7">
        <v>0</v>
      </c>
      <c r="AN175" s="9">
        <v>0.50916666666666666</v>
      </c>
      <c r="AO175" s="9">
        <v>0.50927083333333334</v>
      </c>
      <c r="AP175" s="7" t="s">
        <v>40</v>
      </c>
      <c r="AR175" s="7">
        <v>0</v>
      </c>
      <c r="AS175" s="7">
        <v>0</v>
      </c>
      <c r="AV175" s="10">
        <v>0</v>
      </c>
      <c r="AW175" s="10"/>
      <c r="AX175" s="7" t="s">
        <v>58</v>
      </c>
    </row>
    <row r="176" spans="1:51" s="7" customFormat="1" x14ac:dyDescent="0.25">
      <c r="A176" s="7">
        <v>21113</v>
      </c>
      <c r="B176" s="7">
        <v>1</v>
      </c>
      <c r="C176" s="7">
        <v>175</v>
      </c>
      <c r="D176" s="8">
        <v>42356</v>
      </c>
      <c r="E176" s="7">
        <v>42</v>
      </c>
      <c r="F176" s="7">
        <v>0</v>
      </c>
      <c r="M176" s="9">
        <v>0.51023148148148145</v>
      </c>
      <c r="N176" s="9">
        <v>0.51192129629629635</v>
      </c>
      <c r="O176" s="7">
        <v>145</v>
      </c>
      <c r="P176" s="10">
        <f t="shared" si="10"/>
        <v>147.00000000000682</v>
      </c>
      <c r="R176" s="7">
        <v>56.492100000000001</v>
      </c>
      <c r="S176" s="7">
        <v>35</v>
      </c>
      <c r="T176" s="7">
        <v>1.5991</v>
      </c>
      <c r="U176" s="7">
        <v>55.968400000000003</v>
      </c>
      <c r="V176" s="7">
        <v>28</v>
      </c>
      <c r="W176" s="7">
        <v>1.7642999999999999E-3</v>
      </c>
      <c r="X176" s="7">
        <v>0.6028</v>
      </c>
      <c r="Y176" s="7">
        <v>75</v>
      </c>
      <c r="Z176" s="7">
        <v>56.017800000000001</v>
      </c>
      <c r="AA176" s="7">
        <v>37</v>
      </c>
      <c r="AB176" s="7">
        <v>1.514</v>
      </c>
      <c r="AC176" s="7">
        <v>1</v>
      </c>
      <c r="AD176" s="7">
        <v>1.2897000000000001</v>
      </c>
      <c r="AE176" s="7">
        <v>1</v>
      </c>
      <c r="AF176" s="7">
        <f t="shared" si="13"/>
        <v>56.492100000000001</v>
      </c>
      <c r="AG176" s="7">
        <f t="shared" si="11"/>
        <v>75</v>
      </c>
      <c r="AH176" s="7">
        <f t="shared" si="12"/>
        <v>12</v>
      </c>
      <c r="AI176" s="7">
        <v>1</v>
      </c>
      <c r="AJ176" s="9">
        <v>0.5105439814814815</v>
      </c>
      <c r="AK176" s="9">
        <v>0.51222222222222225</v>
      </c>
      <c r="AL176" s="10">
        <v>1</v>
      </c>
      <c r="AM176" s="7">
        <v>1</v>
      </c>
      <c r="AN176" s="9">
        <v>0.51118055555555553</v>
      </c>
      <c r="AO176" s="9">
        <v>0.51124999999999998</v>
      </c>
      <c r="AP176" s="7" t="s">
        <v>40</v>
      </c>
      <c r="AQ176" s="7" t="s">
        <v>48</v>
      </c>
      <c r="AR176" s="7">
        <v>2</v>
      </c>
      <c r="AS176" s="7">
        <v>2</v>
      </c>
      <c r="AV176" s="10">
        <v>2</v>
      </c>
      <c r="AW176" s="10" t="s">
        <v>66</v>
      </c>
      <c r="AX176" s="7" t="s">
        <v>58</v>
      </c>
      <c r="AY176" s="7" t="s">
        <v>65</v>
      </c>
    </row>
    <row r="177" spans="1:53" s="7" customFormat="1" x14ac:dyDescent="0.25">
      <c r="A177" s="7">
        <v>21113</v>
      </c>
      <c r="B177" s="7">
        <v>1</v>
      </c>
      <c r="C177" s="7">
        <v>176</v>
      </c>
      <c r="D177" s="8">
        <v>42356</v>
      </c>
      <c r="E177" s="7">
        <v>39</v>
      </c>
      <c r="F177" s="7">
        <v>0</v>
      </c>
      <c r="M177" s="9">
        <v>0.51237268518518519</v>
      </c>
      <c r="N177" s="9">
        <v>0.51412037037037039</v>
      </c>
      <c r="O177" s="7">
        <v>150</v>
      </c>
      <c r="P177" s="10">
        <f t="shared" si="10"/>
        <v>152.00000000000122</v>
      </c>
      <c r="R177" s="7">
        <v>56.412999999999997</v>
      </c>
      <c r="S177" s="7">
        <v>33</v>
      </c>
      <c r="T177" s="7">
        <v>1.6936</v>
      </c>
      <c r="U177" s="7">
        <v>55.889299999999999</v>
      </c>
      <c r="V177" s="7">
        <v>34</v>
      </c>
      <c r="W177" s="7">
        <v>-3.0806E-2</v>
      </c>
      <c r="X177" s="7">
        <v>0.8004</v>
      </c>
      <c r="Y177" s="7">
        <v>85</v>
      </c>
      <c r="Z177" s="7">
        <v>54.841900000000003</v>
      </c>
      <c r="AA177" s="7">
        <v>34</v>
      </c>
      <c r="AB177" s="7">
        <v>1.613</v>
      </c>
      <c r="AC177" s="7">
        <v>1</v>
      </c>
      <c r="AD177" s="7">
        <v>1.26</v>
      </c>
      <c r="AE177" s="7">
        <v>1</v>
      </c>
      <c r="AF177" s="7">
        <f t="shared" si="13"/>
        <v>56.412999999999997</v>
      </c>
      <c r="AG177" s="7">
        <f t="shared" si="11"/>
        <v>85</v>
      </c>
      <c r="AH177" s="7">
        <f t="shared" si="12"/>
        <v>12</v>
      </c>
      <c r="AI177" s="7">
        <v>1</v>
      </c>
      <c r="AJ177" s="9">
        <v>0.51267361111111109</v>
      </c>
      <c r="AK177" s="9">
        <v>0.51443287037037033</v>
      </c>
      <c r="AL177" s="10">
        <v>1</v>
      </c>
      <c r="AM177" s="7">
        <v>1</v>
      </c>
      <c r="AN177" s="9">
        <v>0.51340277777777776</v>
      </c>
      <c r="AO177" s="9">
        <v>0.51348379629629626</v>
      </c>
      <c r="AP177" s="7" t="s">
        <v>40</v>
      </c>
      <c r="AQ177" s="7" t="s">
        <v>69</v>
      </c>
      <c r="AR177" s="7">
        <v>2</v>
      </c>
      <c r="AS177" s="7">
        <v>2</v>
      </c>
      <c r="AV177" s="10">
        <v>2</v>
      </c>
      <c r="AW177" s="10" t="s">
        <v>70</v>
      </c>
      <c r="AX177" s="7" t="s">
        <v>58</v>
      </c>
      <c r="AY177" s="7" t="s">
        <v>67</v>
      </c>
      <c r="AZ177" s="9">
        <v>0.513738425925926</v>
      </c>
      <c r="BA177" s="9">
        <v>0.51396990740740744</v>
      </c>
    </row>
    <row r="178" spans="1:53" s="7" customFormat="1" x14ac:dyDescent="0.25">
      <c r="A178" s="7">
        <v>21113</v>
      </c>
      <c r="B178" s="7">
        <v>1</v>
      </c>
      <c r="C178" s="7">
        <v>177</v>
      </c>
      <c r="D178" s="8">
        <v>42356</v>
      </c>
      <c r="E178" s="7">
        <v>80</v>
      </c>
      <c r="F178" s="7">
        <v>0</v>
      </c>
      <c r="M178" s="9">
        <v>0.51504629629629628</v>
      </c>
      <c r="N178" s="9">
        <v>0.5163888888888889</v>
      </c>
      <c r="O178" s="7">
        <v>115</v>
      </c>
      <c r="P178" s="10">
        <f t="shared" si="10"/>
        <v>117.00000000000215</v>
      </c>
      <c r="R178" s="7">
        <v>55.859699999999997</v>
      </c>
      <c r="S178" s="7">
        <v>34</v>
      </c>
      <c r="T178" s="7">
        <v>1.6234999999999999</v>
      </c>
      <c r="U178" s="7">
        <v>55.197600000000001</v>
      </c>
      <c r="V178" s="7">
        <v>16</v>
      </c>
      <c r="W178" s="7">
        <v>3.0880999999999999E-2</v>
      </c>
      <c r="X178" s="7">
        <v>0.63239999999999996</v>
      </c>
      <c r="Y178" s="7">
        <v>51</v>
      </c>
      <c r="Z178" s="7">
        <v>55.691699999999997</v>
      </c>
      <c r="AA178" s="7">
        <v>32</v>
      </c>
      <c r="AB178" s="7">
        <v>1.7403999999999999</v>
      </c>
      <c r="AC178" s="7">
        <v>1</v>
      </c>
      <c r="AD178" s="7">
        <v>1.6957</v>
      </c>
      <c r="AE178" s="7">
        <v>1</v>
      </c>
      <c r="AF178" s="7">
        <f t="shared" si="13"/>
        <v>55.859699999999997</v>
      </c>
      <c r="AG178" s="7">
        <f t="shared" si="11"/>
        <v>51</v>
      </c>
      <c r="AH178" s="7">
        <f t="shared" si="12"/>
        <v>12</v>
      </c>
      <c r="AI178" s="7">
        <v>1</v>
      </c>
      <c r="AJ178" s="9">
        <v>0.51533564814814814</v>
      </c>
      <c r="AK178" s="9">
        <v>0.5166898148148148</v>
      </c>
      <c r="AL178" s="10">
        <v>1</v>
      </c>
      <c r="AM178" s="7">
        <v>1</v>
      </c>
      <c r="AN178" s="9">
        <v>0.51598379629629632</v>
      </c>
      <c r="AO178" s="9">
        <v>0.51616898148148149</v>
      </c>
      <c r="AP178" s="7" t="s">
        <v>40</v>
      </c>
      <c r="AQ178" s="7" t="s">
        <v>48</v>
      </c>
      <c r="AR178" s="7">
        <v>2</v>
      </c>
      <c r="AS178" s="7">
        <v>1</v>
      </c>
      <c r="AT178" s="9">
        <v>0.51615740740740745</v>
      </c>
      <c r="AU178" s="9">
        <v>0.51631944444444444</v>
      </c>
      <c r="AV178" s="10">
        <v>0</v>
      </c>
      <c r="AW178" s="10"/>
      <c r="AX178" s="7" t="s">
        <v>71</v>
      </c>
      <c r="AY178" s="7" t="s">
        <v>168</v>
      </c>
    </row>
    <row r="179" spans="1:53" s="7" customFormat="1" x14ac:dyDescent="0.25">
      <c r="A179" s="7">
        <v>21113</v>
      </c>
      <c r="B179" s="7">
        <v>1</v>
      </c>
      <c r="C179" s="7">
        <v>178</v>
      </c>
      <c r="D179" s="8">
        <v>42356</v>
      </c>
      <c r="E179" s="7">
        <v>46</v>
      </c>
      <c r="F179" s="7">
        <v>0</v>
      </c>
      <c r="M179" s="9">
        <v>0.51692129629629624</v>
      </c>
      <c r="N179" s="9">
        <v>0.51832175925925927</v>
      </c>
      <c r="O179" s="7">
        <v>120</v>
      </c>
      <c r="P179" s="10">
        <f t="shared" si="10"/>
        <v>122.00000000000612</v>
      </c>
      <c r="R179" s="7">
        <v>55.849800000000002</v>
      </c>
      <c r="S179" s="7">
        <v>32</v>
      </c>
      <c r="T179" s="7">
        <v>1.7234</v>
      </c>
      <c r="U179" s="7">
        <v>55.148200000000003</v>
      </c>
      <c r="V179" s="7">
        <v>20</v>
      </c>
      <c r="W179" s="7">
        <v>-5.9300000000000004E-3</v>
      </c>
      <c r="X179" s="7">
        <v>0.7016</v>
      </c>
      <c r="Y179" s="7">
        <v>54</v>
      </c>
      <c r="Z179" s="7">
        <v>55.029600000000002</v>
      </c>
      <c r="AA179" s="7">
        <v>36</v>
      </c>
      <c r="AB179" s="7">
        <v>1.5286</v>
      </c>
      <c r="AC179" s="7">
        <v>1</v>
      </c>
      <c r="AD179" s="7">
        <v>1.3833</v>
      </c>
      <c r="AE179" s="7">
        <v>1</v>
      </c>
      <c r="AF179" s="7">
        <f t="shared" si="13"/>
        <v>55.849800000000002</v>
      </c>
      <c r="AG179" s="7">
        <f t="shared" si="11"/>
        <v>54</v>
      </c>
      <c r="AH179" s="7">
        <f t="shared" si="12"/>
        <v>12</v>
      </c>
      <c r="AI179" s="7">
        <v>1</v>
      </c>
      <c r="AJ179" s="9">
        <v>0.51722222222222225</v>
      </c>
      <c r="AK179" s="9">
        <v>0.51862268518518517</v>
      </c>
      <c r="AL179" s="10">
        <v>1</v>
      </c>
      <c r="AM179" s="7">
        <v>1</v>
      </c>
      <c r="AN179" s="9">
        <v>0.5178935185185185</v>
      </c>
      <c r="AO179" s="9">
        <v>0.51795138888888892</v>
      </c>
      <c r="AP179" s="7" t="s">
        <v>40</v>
      </c>
      <c r="AQ179" s="7" t="s">
        <v>61</v>
      </c>
      <c r="AR179" s="7">
        <v>1</v>
      </c>
      <c r="AS179" s="7">
        <v>1</v>
      </c>
      <c r="AT179" s="9">
        <v>0.51795138888888892</v>
      </c>
      <c r="AU179" s="9">
        <v>0.51814814814814814</v>
      </c>
      <c r="AV179" s="10">
        <v>1</v>
      </c>
      <c r="AW179" s="10" t="s">
        <v>72</v>
      </c>
      <c r="AX179" s="7" t="s">
        <v>71</v>
      </c>
      <c r="AY179" s="7" t="s">
        <v>73</v>
      </c>
    </row>
    <row r="180" spans="1:53" s="7" customFormat="1" x14ac:dyDescent="0.25">
      <c r="A180" s="7">
        <v>21113</v>
      </c>
      <c r="B180" s="7">
        <v>1</v>
      </c>
      <c r="C180" s="7">
        <v>179</v>
      </c>
      <c r="D180" s="8">
        <v>42356</v>
      </c>
      <c r="E180" s="7">
        <v>49</v>
      </c>
      <c r="F180" s="7">
        <v>0</v>
      </c>
      <c r="M180" s="9">
        <v>0.51888888888888884</v>
      </c>
      <c r="N180" s="9">
        <v>0.5204050925925926</v>
      </c>
      <c r="O180" s="7">
        <v>130</v>
      </c>
      <c r="P180" s="10">
        <f t="shared" si="10"/>
        <v>132.00000000000449</v>
      </c>
      <c r="R180" s="7">
        <v>55.632399999999997</v>
      </c>
      <c r="S180" s="7">
        <v>31</v>
      </c>
      <c r="T180" s="7">
        <v>1.7783</v>
      </c>
      <c r="U180" s="7">
        <v>55.128500000000003</v>
      </c>
      <c r="V180" s="7">
        <v>14</v>
      </c>
      <c r="W180" s="7">
        <v>-2.8286000000000001E-3</v>
      </c>
      <c r="X180" s="7">
        <v>0.50390000000000001</v>
      </c>
      <c r="Y180" s="7">
        <v>61</v>
      </c>
      <c r="Z180" s="7">
        <v>55.088900000000002</v>
      </c>
      <c r="AA180" s="7">
        <v>40</v>
      </c>
      <c r="AB180" s="7">
        <v>1.3772</v>
      </c>
      <c r="AC180" s="7">
        <v>1</v>
      </c>
      <c r="AD180" s="7">
        <v>1.3769</v>
      </c>
      <c r="AE180" s="7">
        <v>1</v>
      </c>
      <c r="AF180" s="7">
        <f t="shared" si="13"/>
        <v>55.632399999999997</v>
      </c>
      <c r="AG180" s="7">
        <f t="shared" si="11"/>
        <v>61</v>
      </c>
      <c r="AH180" s="7">
        <f t="shared" si="12"/>
        <v>12</v>
      </c>
      <c r="AI180" s="7">
        <v>1</v>
      </c>
      <c r="AJ180" s="9">
        <v>0.51918981481481474</v>
      </c>
      <c r="AK180" s="9">
        <v>0.52069444444444446</v>
      </c>
      <c r="AL180" s="10">
        <v>1</v>
      </c>
      <c r="AM180" s="7">
        <v>0</v>
      </c>
      <c r="AR180" s="7">
        <v>0</v>
      </c>
      <c r="AS180" s="7">
        <v>0</v>
      </c>
      <c r="AV180" s="10"/>
      <c r="AW180" s="10"/>
      <c r="AX180" s="7" t="s">
        <v>71</v>
      </c>
      <c r="AY180" s="7" t="s">
        <v>74</v>
      </c>
    </row>
    <row r="181" spans="1:53" s="7" customFormat="1" x14ac:dyDescent="0.25">
      <c r="A181" s="7">
        <v>21113</v>
      </c>
      <c r="B181" s="7">
        <v>1</v>
      </c>
      <c r="C181" s="7">
        <v>180</v>
      </c>
      <c r="D181" s="8">
        <v>42356</v>
      </c>
      <c r="E181" s="7">
        <v>40</v>
      </c>
      <c r="F181" s="7">
        <v>0</v>
      </c>
      <c r="M181" s="9">
        <v>0.52086805555555549</v>
      </c>
      <c r="N181" s="9">
        <v>0.52243055555555562</v>
      </c>
      <c r="O181" s="7">
        <v>134</v>
      </c>
      <c r="P181" s="10">
        <f t="shared" si="10"/>
        <v>136.00000000001151</v>
      </c>
      <c r="R181" s="7">
        <v>55.177900000000001</v>
      </c>
      <c r="S181" s="7">
        <v>32</v>
      </c>
      <c r="T181" s="7">
        <v>1.7095</v>
      </c>
      <c r="U181" s="7">
        <v>54.703600000000002</v>
      </c>
      <c r="V181" s="7">
        <v>22</v>
      </c>
      <c r="W181" s="7">
        <v>1.7513999999999998E-2</v>
      </c>
      <c r="X181" s="7">
        <v>0.35570000000000002</v>
      </c>
      <c r="Y181" s="7">
        <v>61</v>
      </c>
      <c r="Z181" s="7">
        <v>55.088900000000002</v>
      </c>
      <c r="AA181" s="7">
        <v>43</v>
      </c>
      <c r="AB181" s="7">
        <v>1.2810999999999999</v>
      </c>
      <c r="AC181" s="7">
        <v>1</v>
      </c>
      <c r="AD181" s="7">
        <v>1.2985</v>
      </c>
      <c r="AE181" s="7">
        <v>1</v>
      </c>
      <c r="AF181" s="7">
        <f t="shared" si="13"/>
        <v>55.177900000000001</v>
      </c>
      <c r="AG181" s="7">
        <f t="shared" si="11"/>
        <v>61</v>
      </c>
      <c r="AH181" s="7">
        <f t="shared" si="12"/>
        <v>12</v>
      </c>
      <c r="AI181" s="7">
        <v>1</v>
      </c>
      <c r="AJ181" s="9">
        <v>0.52118055555555554</v>
      </c>
      <c r="AK181" s="9">
        <v>0.52273148148148152</v>
      </c>
      <c r="AL181" s="10">
        <v>1</v>
      </c>
      <c r="AM181" s="7">
        <v>0</v>
      </c>
      <c r="AV181" s="10"/>
      <c r="AW181" s="10"/>
      <c r="AX181" s="7" t="s">
        <v>71</v>
      </c>
      <c r="AY181" s="7" t="s">
        <v>75</v>
      </c>
    </row>
    <row r="182" spans="1:53" s="7" customFormat="1" x14ac:dyDescent="0.25">
      <c r="A182" s="7">
        <v>21113</v>
      </c>
      <c r="B182" s="7">
        <v>1</v>
      </c>
      <c r="C182" s="7">
        <v>181</v>
      </c>
      <c r="D182" s="8">
        <v>42356</v>
      </c>
      <c r="E182" s="7">
        <v>47</v>
      </c>
      <c r="F182" s="7">
        <v>0</v>
      </c>
      <c r="M182" s="9">
        <v>0.522974537037037</v>
      </c>
      <c r="N182" s="9">
        <v>0.52460648148148148</v>
      </c>
      <c r="O182" s="7">
        <v>140</v>
      </c>
      <c r="P182" s="10">
        <f t="shared" si="10"/>
        <v>142.00000000000284</v>
      </c>
      <c r="R182" s="7">
        <v>55.800400000000003</v>
      </c>
      <c r="S182" s="7">
        <v>33</v>
      </c>
      <c r="T182" s="7">
        <v>1.6349</v>
      </c>
      <c r="U182" s="7">
        <v>53.952599999999997</v>
      </c>
      <c r="V182" s="7">
        <v>23</v>
      </c>
      <c r="W182" s="7">
        <v>7.9908999999999994E-2</v>
      </c>
      <c r="X182" s="7">
        <v>1.5415000000000001</v>
      </c>
      <c r="Y182" s="7">
        <v>67</v>
      </c>
      <c r="Z182" s="7">
        <v>55.790500000000002</v>
      </c>
      <c r="AA182" s="7">
        <v>42</v>
      </c>
      <c r="AB182" s="7">
        <v>1.3283</v>
      </c>
      <c r="AC182" s="7">
        <v>1</v>
      </c>
      <c r="AD182" s="7">
        <v>1.3357000000000001</v>
      </c>
      <c r="AE182" s="7">
        <v>1</v>
      </c>
      <c r="AF182" s="7">
        <f t="shared" si="13"/>
        <v>55.800400000000003</v>
      </c>
      <c r="AG182" s="7">
        <f t="shared" si="11"/>
        <v>67</v>
      </c>
      <c r="AH182" s="7">
        <f t="shared" si="12"/>
        <v>12</v>
      </c>
      <c r="AI182" s="7">
        <v>1</v>
      </c>
      <c r="AJ182" s="9">
        <v>0.5232754629629629</v>
      </c>
      <c r="AK182" s="9">
        <v>0.52490740740740738</v>
      </c>
      <c r="AL182" s="10">
        <v>1</v>
      </c>
      <c r="AM182" s="7">
        <v>0</v>
      </c>
      <c r="AV182" s="10"/>
      <c r="AW182" s="10"/>
      <c r="AX182" s="7" t="s">
        <v>76</v>
      </c>
    </row>
    <row r="183" spans="1:53" s="7" customFormat="1" x14ac:dyDescent="0.25">
      <c r="A183" s="7">
        <v>21113</v>
      </c>
      <c r="B183" s="7">
        <v>1</v>
      </c>
      <c r="C183" s="7">
        <v>182</v>
      </c>
      <c r="D183" s="8">
        <v>42356</v>
      </c>
      <c r="E183" s="7">
        <v>43</v>
      </c>
      <c r="F183" s="7">
        <v>0</v>
      </c>
      <c r="M183" s="9">
        <v>0.52510416666666659</v>
      </c>
      <c r="N183" s="9">
        <v>0.52678240740740734</v>
      </c>
      <c r="O183" s="7">
        <v>144</v>
      </c>
      <c r="P183" s="10">
        <f t="shared" si="10"/>
        <v>146.00000000000028</v>
      </c>
      <c r="R183" s="7">
        <v>55.879399999999997</v>
      </c>
      <c r="S183" s="7">
        <v>33</v>
      </c>
      <c r="T183" s="7">
        <v>1.6712</v>
      </c>
      <c r="U183" s="7">
        <v>55.148200000000003</v>
      </c>
      <c r="V183" s="7">
        <v>22</v>
      </c>
      <c r="W183" s="7">
        <v>1.5723000000000001E-2</v>
      </c>
      <c r="X183" s="7">
        <v>0.71150000000000002</v>
      </c>
      <c r="Y183" s="7">
        <v>67</v>
      </c>
      <c r="Z183" s="7">
        <v>55.494100000000003</v>
      </c>
      <c r="AA183" s="7">
        <v>46</v>
      </c>
      <c r="AB183" s="7">
        <v>1.2063999999999999</v>
      </c>
      <c r="AC183" s="7">
        <v>1</v>
      </c>
      <c r="AD183" s="7">
        <v>1.2986</v>
      </c>
      <c r="AE183" s="7">
        <v>1</v>
      </c>
      <c r="AF183" s="7">
        <f t="shared" si="13"/>
        <v>55.879399999999997</v>
      </c>
      <c r="AG183" s="7">
        <f t="shared" si="11"/>
        <v>67</v>
      </c>
      <c r="AH183" s="7">
        <f t="shared" si="12"/>
        <v>12</v>
      </c>
      <c r="AI183" s="7">
        <v>1</v>
      </c>
      <c r="AJ183" s="9">
        <v>0.5254050925925926</v>
      </c>
      <c r="AK183" s="9">
        <v>0.52708333333333335</v>
      </c>
      <c r="AL183" s="10">
        <v>1</v>
      </c>
      <c r="AM183" s="7">
        <v>0</v>
      </c>
      <c r="AV183" s="10"/>
      <c r="AW183" s="10"/>
      <c r="AX183" s="7" t="s">
        <v>77</v>
      </c>
    </row>
    <row r="184" spans="1:53" s="7" customFormat="1" x14ac:dyDescent="0.25">
      <c r="A184" s="7">
        <v>21113</v>
      </c>
      <c r="B184" s="7">
        <v>1</v>
      </c>
      <c r="C184" s="7">
        <v>183</v>
      </c>
      <c r="D184" s="8">
        <v>42356</v>
      </c>
      <c r="E184" s="7">
        <v>103</v>
      </c>
      <c r="F184" s="7">
        <v>0</v>
      </c>
      <c r="M184" s="9">
        <v>0.52797453703703701</v>
      </c>
      <c r="N184" s="9">
        <v>0.52962962962962956</v>
      </c>
      <c r="O184" s="7">
        <v>142</v>
      </c>
      <c r="P184" s="10">
        <f t="shared" si="10"/>
        <v>143.99999999999676</v>
      </c>
      <c r="R184" s="7">
        <v>56.195700000000002</v>
      </c>
      <c r="S184" s="7">
        <v>35</v>
      </c>
      <c r="T184" s="7">
        <v>1.5596000000000001</v>
      </c>
      <c r="U184" s="7">
        <v>54.585000000000001</v>
      </c>
      <c r="V184" s="7">
        <v>20</v>
      </c>
      <c r="W184" s="7">
        <v>6.5214999999999995E-2</v>
      </c>
      <c r="X184" s="7">
        <v>1.0968</v>
      </c>
      <c r="Y184" s="7">
        <v>68</v>
      </c>
      <c r="Z184" s="7">
        <v>55.889299999999999</v>
      </c>
      <c r="AA184" s="7">
        <v>41</v>
      </c>
      <c r="AB184" s="7">
        <v>1.3632</v>
      </c>
      <c r="AC184" s="7">
        <v>1</v>
      </c>
      <c r="AD184" s="7">
        <v>1.7254</v>
      </c>
      <c r="AE184" s="7">
        <v>1</v>
      </c>
      <c r="AF184" s="7">
        <f t="shared" si="13"/>
        <v>56.195700000000002</v>
      </c>
      <c r="AG184" s="7">
        <f t="shared" si="11"/>
        <v>68</v>
      </c>
      <c r="AH184" s="7">
        <f t="shared" si="12"/>
        <v>12</v>
      </c>
      <c r="AI184" s="7">
        <v>1</v>
      </c>
      <c r="AJ184" s="9">
        <v>0.52828703703703705</v>
      </c>
      <c r="AK184" s="9">
        <v>0.52993055555555557</v>
      </c>
      <c r="AL184" s="10">
        <v>1</v>
      </c>
      <c r="AM184" s="7">
        <v>1</v>
      </c>
      <c r="AN184" s="9">
        <v>0.52883101851851855</v>
      </c>
      <c r="AO184" s="9">
        <v>0.52902777777777776</v>
      </c>
      <c r="AP184" s="7" t="s">
        <v>40</v>
      </c>
      <c r="AQ184" s="7" t="s">
        <v>48</v>
      </c>
      <c r="AR184" s="7">
        <v>1</v>
      </c>
      <c r="AS184" s="7">
        <v>0</v>
      </c>
      <c r="AV184" s="10"/>
      <c r="AW184" s="10"/>
      <c r="AX184" s="7" t="s">
        <v>71</v>
      </c>
      <c r="AY184" s="7" t="s">
        <v>78</v>
      </c>
    </row>
    <row r="185" spans="1:53" s="7" customFormat="1" x14ac:dyDescent="0.25">
      <c r="A185" s="7">
        <v>21113</v>
      </c>
      <c r="B185" s="7">
        <v>1</v>
      </c>
      <c r="C185" s="7">
        <v>184</v>
      </c>
      <c r="D185" s="8">
        <v>42356</v>
      </c>
      <c r="E185" s="7">
        <v>51</v>
      </c>
      <c r="F185" s="7">
        <v>0</v>
      </c>
      <c r="M185" s="9">
        <v>0.53021990740740743</v>
      </c>
      <c r="N185" s="9">
        <v>0.53190972222222221</v>
      </c>
      <c r="O185" s="7">
        <v>145</v>
      </c>
      <c r="P185" s="10">
        <f t="shared" si="10"/>
        <v>146.99999999999724</v>
      </c>
      <c r="R185" s="7">
        <v>56.136400000000002</v>
      </c>
      <c r="S185" s="7">
        <v>37</v>
      </c>
      <c r="T185" s="7">
        <v>1.44</v>
      </c>
      <c r="U185" s="7">
        <v>53.2806</v>
      </c>
      <c r="V185" s="7">
        <v>14</v>
      </c>
      <c r="W185" s="7">
        <v>0.17574999999999999</v>
      </c>
      <c r="X185" s="7">
        <v>1.9862</v>
      </c>
      <c r="Y185" s="7">
        <v>56</v>
      </c>
      <c r="Z185" s="7">
        <v>55.741100000000003</v>
      </c>
      <c r="AA185" s="7">
        <v>54</v>
      </c>
      <c r="AB185" s="7">
        <v>1.0322</v>
      </c>
      <c r="AC185" s="7">
        <v>1</v>
      </c>
      <c r="AD185" s="7">
        <v>1.3516999999999999</v>
      </c>
      <c r="AE185" s="7">
        <v>1</v>
      </c>
      <c r="AF185" s="7">
        <f t="shared" si="13"/>
        <v>56.136400000000002</v>
      </c>
      <c r="AG185" s="7">
        <f t="shared" si="11"/>
        <v>56</v>
      </c>
      <c r="AH185" s="7">
        <f t="shared" si="12"/>
        <v>12</v>
      </c>
      <c r="AI185" s="7">
        <v>1</v>
      </c>
      <c r="AJ185" s="9">
        <v>0.53053240740740748</v>
      </c>
      <c r="AK185" s="9">
        <v>0.53221064814814811</v>
      </c>
      <c r="AL185" s="10">
        <v>1</v>
      </c>
      <c r="AM185" s="7">
        <v>0</v>
      </c>
      <c r="AN185" s="9">
        <v>0.53149305555555559</v>
      </c>
      <c r="AO185" s="9">
        <v>0.53160879629629632</v>
      </c>
      <c r="AP185" s="7" t="s">
        <v>40</v>
      </c>
      <c r="AQ185" s="7" t="s">
        <v>48</v>
      </c>
      <c r="AR185" s="7">
        <v>0</v>
      </c>
      <c r="AS185" s="7">
        <v>1</v>
      </c>
      <c r="AV185" s="10">
        <v>1</v>
      </c>
      <c r="AW185" s="10" t="s">
        <v>80</v>
      </c>
      <c r="AX185" s="7" t="s">
        <v>79</v>
      </c>
    </row>
    <row r="186" spans="1:53" s="7" customFormat="1" x14ac:dyDescent="0.25">
      <c r="A186" s="7">
        <v>21113</v>
      </c>
      <c r="B186" s="7">
        <v>1</v>
      </c>
      <c r="C186" s="7">
        <v>185</v>
      </c>
      <c r="D186" s="8">
        <v>42356</v>
      </c>
      <c r="E186" s="7">
        <v>39</v>
      </c>
      <c r="F186" s="7">
        <v>0</v>
      </c>
      <c r="M186" s="9">
        <v>0.53236111111111117</v>
      </c>
      <c r="N186" s="9">
        <v>0.53403935185185192</v>
      </c>
      <c r="O186" s="7">
        <v>144</v>
      </c>
      <c r="P186" s="10">
        <f t="shared" si="10"/>
        <v>146.00000000000028</v>
      </c>
      <c r="R186" s="7">
        <v>57.035600000000002</v>
      </c>
      <c r="S186" s="7">
        <v>35</v>
      </c>
      <c r="T186" s="7">
        <v>1.6052999999999999</v>
      </c>
      <c r="U186" s="7">
        <v>56.1858</v>
      </c>
      <c r="V186" s="7">
        <v>27</v>
      </c>
      <c r="W186" s="7">
        <v>3.1474000000000002E-2</v>
      </c>
      <c r="X186" s="7">
        <v>0.62250000000000005</v>
      </c>
      <c r="Y186" s="7">
        <v>65</v>
      </c>
      <c r="Z186" s="7">
        <v>57.035600000000002</v>
      </c>
      <c r="AA186" s="7">
        <v>46</v>
      </c>
      <c r="AB186" s="7">
        <v>1.2399</v>
      </c>
      <c r="AC186" s="7">
        <v>1</v>
      </c>
      <c r="AD186" s="7">
        <v>1.2707999999999999</v>
      </c>
      <c r="AE186" s="7">
        <v>1</v>
      </c>
      <c r="AF186" s="7">
        <f t="shared" si="13"/>
        <v>57.035600000000002</v>
      </c>
      <c r="AG186" s="7">
        <f t="shared" si="11"/>
        <v>65</v>
      </c>
      <c r="AH186" s="7">
        <f t="shared" si="12"/>
        <v>12</v>
      </c>
      <c r="AI186" s="7">
        <v>1</v>
      </c>
      <c r="AJ186" s="9">
        <v>0.53267361111111111</v>
      </c>
      <c r="AK186" s="9">
        <v>0.53434027777777782</v>
      </c>
      <c r="AL186" s="10">
        <v>1</v>
      </c>
      <c r="AM186" s="7">
        <v>0</v>
      </c>
      <c r="AP186" s="7" t="s">
        <v>40</v>
      </c>
      <c r="AQ186" s="7" t="s">
        <v>48</v>
      </c>
      <c r="AR186" s="7">
        <v>0</v>
      </c>
      <c r="AS186" s="7">
        <v>1</v>
      </c>
      <c r="AT186" s="9">
        <v>0.53327546296296291</v>
      </c>
      <c r="AU186" s="9">
        <v>0.53354166666666669</v>
      </c>
      <c r="AV186" s="10">
        <v>1</v>
      </c>
      <c r="AW186" s="10" t="s">
        <v>80</v>
      </c>
      <c r="AX186" s="7" t="s">
        <v>58</v>
      </c>
    </row>
    <row r="187" spans="1:53" s="7" customFormat="1" x14ac:dyDescent="0.25">
      <c r="A187" s="7">
        <v>21113</v>
      </c>
      <c r="B187" s="7">
        <v>1</v>
      </c>
      <c r="C187" s="7">
        <v>186</v>
      </c>
      <c r="D187" s="8">
        <v>42356</v>
      </c>
      <c r="E187" s="7">
        <v>70</v>
      </c>
      <c r="F187" s="7">
        <v>0</v>
      </c>
      <c r="M187" s="9">
        <v>0.53484953703703708</v>
      </c>
      <c r="N187" s="9">
        <v>0.53660879629629632</v>
      </c>
      <c r="O187" s="7">
        <v>151</v>
      </c>
      <c r="P187" s="10">
        <f t="shared" si="10"/>
        <v>152.99999999999818</v>
      </c>
      <c r="R187" s="7">
        <v>57.1937</v>
      </c>
      <c r="S187" s="7">
        <v>36</v>
      </c>
      <c r="T187" s="7">
        <v>1.5808</v>
      </c>
      <c r="U187" s="7">
        <v>56.9071</v>
      </c>
      <c r="V187" s="7">
        <v>36</v>
      </c>
      <c r="W187" s="7">
        <v>-2.7500000000000002E-4</v>
      </c>
      <c r="X187" s="7">
        <v>0.72130000000000005</v>
      </c>
      <c r="Y187" s="7">
        <v>80</v>
      </c>
      <c r="Z187" s="7">
        <v>56.897199999999998</v>
      </c>
      <c r="AA187" s="7">
        <v>37</v>
      </c>
      <c r="AB187" s="7">
        <v>1.5378000000000001</v>
      </c>
      <c r="AC187" s="7">
        <v>1</v>
      </c>
      <c r="AD187" s="7">
        <v>1.4636</v>
      </c>
      <c r="AE187" s="7">
        <v>1</v>
      </c>
      <c r="AF187" s="7">
        <f t="shared" si="13"/>
        <v>57.1937</v>
      </c>
      <c r="AG187" s="7">
        <f t="shared" si="11"/>
        <v>80</v>
      </c>
      <c r="AH187" s="7">
        <f t="shared" si="12"/>
        <v>12</v>
      </c>
      <c r="AI187" s="7">
        <v>1</v>
      </c>
      <c r="AJ187" s="9">
        <v>0.53515046296296298</v>
      </c>
      <c r="AK187" s="9">
        <v>0.53690972222222222</v>
      </c>
      <c r="AL187" s="10">
        <v>1</v>
      </c>
      <c r="AM187" s="7">
        <v>0</v>
      </c>
      <c r="AP187" s="7" t="s">
        <v>40</v>
      </c>
      <c r="AQ187" s="7" t="s">
        <v>48</v>
      </c>
      <c r="AR187" s="7">
        <v>0</v>
      </c>
      <c r="AS187" s="7">
        <v>1</v>
      </c>
      <c r="AT187" s="9">
        <v>0.53644675925925933</v>
      </c>
      <c r="AU187" s="9">
        <v>0.53646990740740741</v>
      </c>
      <c r="AV187" s="10">
        <v>1</v>
      </c>
      <c r="AW187" s="10" t="s">
        <v>80</v>
      </c>
      <c r="AX187" s="7" t="s">
        <v>58</v>
      </c>
      <c r="AY187" s="7" t="s">
        <v>81</v>
      </c>
    </row>
    <row r="188" spans="1:53" s="7" customFormat="1" x14ac:dyDescent="0.25">
      <c r="A188" s="7">
        <v>21113</v>
      </c>
      <c r="B188" s="7">
        <v>1</v>
      </c>
      <c r="C188" s="7">
        <v>187</v>
      </c>
      <c r="D188" s="8">
        <v>42356</v>
      </c>
      <c r="E188" s="7">
        <v>51</v>
      </c>
      <c r="F188" s="7">
        <v>0</v>
      </c>
      <c r="M188" s="9">
        <v>0.53719907407407408</v>
      </c>
      <c r="N188" s="9">
        <v>0.53886574074074078</v>
      </c>
      <c r="O188" s="7">
        <v>143</v>
      </c>
      <c r="P188" s="10">
        <f t="shared" si="10"/>
        <v>145.00000000000333</v>
      </c>
      <c r="R188" s="7">
        <v>57.005899999999997</v>
      </c>
      <c r="S188" s="7">
        <v>35</v>
      </c>
      <c r="T188" s="7">
        <v>1.6124000000000001</v>
      </c>
      <c r="U188" s="7">
        <v>56.4328</v>
      </c>
      <c r="V188" s="7">
        <v>26</v>
      </c>
      <c r="W188" s="7">
        <v>-3.8077E-4</v>
      </c>
      <c r="X188" s="7">
        <v>0.57310000000000005</v>
      </c>
      <c r="Y188" s="7">
        <v>69</v>
      </c>
      <c r="Z188" s="7">
        <v>56.422899999999998</v>
      </c>
      <c r="AA188" s="7">
        <v>41</v>
      </c>
      <c r="AB188" s="7">
        <v>1.3762000000000001</v>
      </c>
      <c r="AC188" s="7">
        <v>1</v>
      </c>
      <c r="AD188" s="7">
        <v>1.3566</v>
      </c>
      <c r="AE188" s="7">
        <v>1</v>
      </c>
      <c r="AF188" s="7">
        <f t="shared" si="13"/>
        <v>57.005899999999997</v>
      </c>
      <c r="AG188" s="7">
        <f t="shared" si="11"/>
        <v>69</v>
      </c>
      <c r="AH188" s="7">
        <f t="shared" si="12"/>
        <v>12</v>
      </c>
      <c r="AI188" s="7">
        <v>1</v>
      </c>
      <c r="AJ188" s="9">
        <v>0.53751157407407402</v>
      </c>
      <c r="AK188" s="9">
        <v>0.53916666666666668</v>
      </c>
      <c r="AL188" s="10">
        <v>1</v>
      </c>
      <c r="AM188" s="7">
        <v>0</v>
      </c>
      <c r="AP188" s="7" t="s">
        <v>40</v>
      </c>
      <c r="AQ188" s="7" t="s">
        <v>48</v>
      </c>
      <c r="AR188" s="7">
        <v>1</v>
      </c>
      <c r="AS188" s="7">
        <v>1</v>
      </c>
      <c r="AT188" s="9">
        <v>0.53822916666666665</v>
      </c>
      <c r="AU188" s="9">
        <v>0.53842592592592597</v>
      </c>
      <c r="AV188" s="10">
        <v>0</v>
      </c>
      <c r="AW188" s="10"/>
      <c r="AX188" s="7" t="s">
        <v>58</v>
      </c>
      <c r="AY188" s="7" t="s">
        <v>82</v>
      </c>
    </row>
    <row r="189" spans="1:53" s="7" customFormat="1" x14ac:dyDescent="0.25">
      <c r="A189" s="7">
        <v>21113</v>
      </c>
      <c r="B189" s="7">
        <v>1</v>
      </c>
      <c r="C189" s="7">
        <v>188</v>
      </c>
      <c r="D189" s="8">
        <v>42356</v>
      </c>
      <c r="E189" s="7">
        <v>76</v>
      </c>
      <c r="F189" s="7">
        <v>0</v>
      </c>
      <c r="M189" s="9">
        <v>0.5397453703703704</v>
      </c>
      <c r="N189" s="9">
        <v>0.54056712962962961</v>
      </c>
      <c r="O189" s="7">
        <v>70</v>
      </c>
      <c r="P189" s="10">
        <f t="shared" si="10"/>
        <v>71.999999999995111</v>
      </c>
      <c r="R189" s="7">
        <v>4.7035999999999998</v>
      </c>
      <c r="S189" s="7">
        <v>21</v>
      </c>
      <c r="T189" s="7">
        <v>0.22398000000000001</v>
      </c>
      <c r="U189" s="7">
        <v>4.7035999999999998</v>
      </c>
      <c r="V189" s="7">
        <v>0</v>
      </c>
      <c r="Y189" s="7">
        <v>0</v>
      </c>
      <c r="Z189" s="7">
        <v>4.7035999999999998</v>
      </c>
      <c r="AA189" s="7">
        <v>51</v>
      </c>
      <c r="AB189" s="7">
        <v>9.2227000000000003E-2</v>
      </c>
      <c r="AC189" s="7">
        <v>0</v>
      </c>
      <c r="AD189" s="7">
        <v>2.0857000000000001</v>
      </c>
      <c r="AE189" s="7">
        <v>0</v>
      </c>
      <c r="AF189" s="7" t="str">
        <f t="shared" si="13"/>
        <v/>
      </c>
      <c r="AG189" s="7">
        <f t="shared" si="11"/>
        <v>0</v>
      </c>
      <c r="AH189" s="7">
        <f t="shared" si="12"/>
        <v>12</v>
      </c>
      <c r="AI189" s="7">
        <v>1</v>
      </c>
      <c r="AJ189" s="9">
        <v>0.5400462962962963</v>
      </c>
      <c r="AK189" s="9">
        <v>0.5408680555555555</v>
      </c>
      <c r="AL189" s="10">
        <v>0</v>
      </c>
      <c r="AV189" s="10"/>
      <c r="AW189" s="10"/>
      <c r="AY189" s="7" t="s">
        <v>83</v>
      </c>
    </row>
    <row r="190" spans="1:53" s="7" customFormat="1" x14ac:dyDescent="0.25">
      <c r="A190" s="7">
        <v>21113</v>
      </c>
      <c r="B190" s="7">
        <v>1</v>
      </c>
      <c r="C190" s="7">
        <v>189</v>
      </c>
      <c r="D190" s="8">
        <v>42356</v>
      </c>
      <c r="E190" s="7">
        <v>16</v>
      </c>
      <c r="F190" s="7">
        <v>0</v>
      </c>
      <c r="M190" s="9">
        <v>0.54075231481481478</v>
      </c>
      <c r="N190" s="9">
        <v>0.54156250000000006</v>
      </c>
      <c r="O190" s="7">
        <v>69</v>
      </c>
      <c r="P190" s="10">
        <f t="shared" si="10"/>
        <v>71.000000000007745</v>
      </c>
      <c r="R190" s="7">
        <v>8.0632000000000001</v>
      </c>
      <c r="S190" s="7">
        <v>24</v>
      </c>
      <c r="T190" s="7">
        <v>0.33596999999999999</v>
      </c>
      <c r="U190" s="7">
        <v>8.0632000000000001</v>
      </c>
      <c r="V190" s="7">
        <v>0</v>
      </c>
      <c r="Y190" s="7">
        <v>0</v>
      </c>
      <c r="Z190" s="7">
        <v>8.0632000000000001</v>
      </c>
      <c r="AA190" s="7">
        <v>47</v>
      </c>
      <c r="AB190" s="7">
        <v>0.17155999999999999</v>
      </c>
      <c r="AC190" s="7">
        <v>0</v>
      </c>
      <c r="AD190" s="7">
        <v>1.2319</v>
      </c>
      <c r="AE190" s="7">
        <v>0</v>
      </c>
      <c r="AF190" s="7" t="str">
        <f t="shared" si="13"/>
        <v/>
      </c>
      <c r="AG190" s="7">
        <f t="shared" si="11"/>
        <v>0</v>
      </c>
      <c r="AH190" s="7">
        <f t="shared" si="12"/>
        <v>12</v>
      </c>
      <c r="AI190" s="7">
        <v>1</v>
      </c>
      <c r="AJ190" s="9">
        <v>0.54105324074074079</v>
      </c>
      <c r="AK190" s="9">
        <v>0.54186342592592596</v>
      </c>
      <c r="AL190" s="10">
        <v>0</v>
      </c>
      <c r="AV190" s="10"/>
      <c r="AW190" s="10"/>
    </row>
    <row r="191" spans="1:53" x14ac:dyDescent="0.25">
      <c r="A191">
        <v>21113</v>
      </c>
      <c r="B191">
        <v>1</v>
      </c>
      <c r="C191">
        <v>190</v>
      </c>
      <c r="D191" s="1">
        <v>42356</v>
      </c>
      <c r="E191">
        <v>36</v>
      </c>
      <c r="F191">
        <v>0</v>
      </c>
      <c r="M191" s="2">
        <v>0.54197916666666668</v>
      </c>
      <c r="N191" s="2">
        <v>0.54368055555555561</v>
      </c>
      <c r="O191">
        <v>146</v>
      </c>
      <c r="P191" s="3">
        <f t="shared" si="10"/>
        <v>148.00000000000381</v>
      </c>
      <c r="R191">
        <v>55.889299999999999</v>
      </c>
      <c r="S191">
        <v>37</v>
      </c>
      <c r="T191">
        <v>1.4555</v>
      </c>
      <c r="U191">
        <v>53.8538</v>
      </c>
      <c r="V191">
        <v>26</v>
      </c>
      <c r="W191">
        <v>7.0307999999999995E-2</v>
      </c>
      <c r="X191">
        <v>2.0354999999999999</v>
      </c>
      <c r="Y191">
        <v>63</v>
      </c>
      <c r="Z191">
        <v>55.681800000000003</v>
      </c>
      <c r="AA191">
        <v>48</v>
      </c>
      <c r="AB191">
        <v>1.1599999999999999</v>
      </c>
      <c r="AC191">
        <v>1</v>
      </c>
      <c r="AD191">
        <v>1.2465999999999999</v>
      </c>
      <c r="AE191">
        <v>1</v>
      </c>
      <c r="AF191">
        <f t="shared" si="13"/>
        <v>55.889299999999999</v>
      </c>
      <c r="AG191">
        <f t="shared" si="11"/>
        <v>63</v>
      </c>
      <c r="AH191">
        <f t="shared" si="12"/>
        <v>13</v>
      </c>
      <c r="AI191">
        <v>1</v>
      </c>
      <c r="AJ191" s="2"/>
    </row>
    <row r="192" spans="1:53" x14ac:dyDescent="0.25">
      <c r="A192">
        <v>21113</v>
      </c>
      <c r="B192">
        <v>1</v>
      </c>
      <c r="C192">
        <v>191</v>
      </c>
      <c r="D192" s="1">
        <v>42356</v>
      </c>
      <c r="E192">
        <v>35</v>
      </c>
      <c r="F192">
        <v>0</v>
      </c>
      <c r="M192" s="2">
        <v>0.54408564814814808</v>
      </c>
      <c r="N192" s="2">
        <v>0.54582175925925924</v>
      </c>
      <c r="O192">
        <v>149</v>
      </c>
      <c r="P192" s="3">
        <f t="shared" si="10"/>
        <v>151.00000000000426</v>
      </c>
      <c r="R192">
        <v>56.67</v>
      </c>
      <c r="S192">
        <v>37</v>
      </c>
      <c r="T192">
        <v>1.5164</v>
      </c>
      <c r="U192">
        <v>56.106699999999996</v>
      </c>
      <c r="V192">
        <v>30</v>
      </c>
      <c r="W192">
        <v>3.2932999999999999E-3</v>
      </c>
      <c r="X192">
        <v>1.5218</v>
      </c>
      <c r="Y192">
        <v>82</v>
      </c>
      <c r="Z192">
        <v>56.205500000000001</v>
      </c>
      <c r="AA192">
        <v>32</v>
      </c>
      <c r="AB192">
        <v>1.7564</v>
      </c>
      <c r="AC192">
        <v>1</v>
      </c>
      <c r="AD192">
        <v>1.2349000000000001</v>
      </c>
      <c r="AE192">
        <v>1</v>
      </c>
      <c r="AF192">
        <f t="shared" si="13"/>
        <v>56.67</v>
      </c>
      <c r="AG192">
        <f t="shared" si="11"/>
        <v>82</v>
      </c>
      <c r="AH192">
        <f t="shared" si="12"/>
        <v>13</v>
      </c>
      <c r="AI192">
        <v>0</v>
      </c>
      <c r="AL192"/>
      <c r="AV192"/>
      <c r="AW192"/>
    </row>
    <row r="193" spans="1:49" x14ac:dyDescent="0.25">
      <c r="A193">
        <v>21113</v>
      </c>
      <c r="B193">
        <v>1</v>
      </c>
      <c r="C193">
        <v>192</v>
      </c>
      <c r="D193" s="1">
        <v>42356</v>
      </c>
      <c r="E193">
        <v>44</v>
      </c>
      <c r="F193">
        <v>0</v>
      </c>
      <c r="M193" s="2">
        <v>0.54633101851851851</v>
      </c>
      <c r="N193" s="2">
        <v>0.5479398148148148</v>
      </c>
      <c r="O193">
        <v>138</v>
      </c>
      <c r="P193" s="3">
        <f t="shared" si="10"/>
        <v>139.99999999999935</v>
      </c>
      <c r="R193">
        <v>56.818199999999997</v>
      </c>
      <c r="S193">
        <v>34</v>
      </c>
      <c r="T193">
        <v>1.6633</v>
      </c>
      <c r="U193">
        <v>56.551400000000001</v>
      </c>
      <c r="V193">
        <v>37</v>
      </c>
      <c r="W193">
        <v>1.0675999999999999E-3</v>
      </c>
      <c r="X193">
        <v>0.36570000000000003</v>
      </c>
      <c r="Y193">
        <v>68</v>
      </c>
      <c r="Z193">
        <v>56.590899999999998</v>
      </c>
      <c r="AA193">
        <v>38</v>
      </c>
      <c r="AB193">
        <v>1.4892000000000001</v>
      </c>
      <c r="AC193">
        <v>1</v>
      </c>
      <c r="AD193">
        <v>1.3188</v>
      </c>
      <c r="AE193">
        <v>1</v>
      </c>
      <c r="AF193">
        <f t="shared" si="13"/>
        <v>56.818199999999997</v>
      </c>
      <c r="AG193">
        <f t="shared" si="11"/>
        <v>68</v>
      </c>
      <c r="AH193">
        <f t="shared" si="12"/>
        <v>13</v>
      </c>
      <c r="AI193">
        <v>0</v>
      </c>
      <c r="AL193"/>
      <c r="AV193"/>
      <c r="AW193"/>
    </row>
    <row r="194" spans="1:49" x14ac:dyDescent="0.25">
      <c r="A194">
        <v>21113</v>
      </c>
      <c r="B194">
        <v>1</v>
      </c>
      <c r="C194">
        <v>193</v>
      </c>
      <c r="D194" s="1">
        <v>42356</v>
      </c>
      <c r="E194">
        <v>43</v>
      </c>
      <c r="F194">
        <v>0</v>
      </c>
      <c r="M194" s="2">
        <v>0.54843750000000002</v>
      </c>
      <c r="N194" s="2">
        <v>0.55008101851851854</v>
      </c>
      <c r="O194">
        <v>141</v>
      </c>
      <c r="P194" s="3">
        <f t="shared" si="10"/>
        <v>142.99999999999983</v>
      </c>
      <c r="R194">
        <v>57.292499999999997</v>
      </c>
      <c r="S194">
        <v>33</v>
      </c>
      <c r="T194">
        <v>1.7248000000000001</v>
      </c>
      <c r="U194">
        <v>56.917000000000002</v>
      </c>
      <c r="V194">
        <v>28</v>
      </c>
      <c r="W194">
        <v>3.1749999999999999E-3</v>
      </c>
      <c r="X194">
        <v>0.96840000000000004</v>
      </c>
      <c r="Y194">
        <v>73</v>
      </c>
      <c r="Z194">
        <v>57.005899999999997</v>
      </c>
      <c r="AA194">
        <v>37</v>
      </c>
      <c r="AB194">
        <v>1.5407</v>
      </c>
      <c r="AC194">
        <v>1</v>
      </c>
      <c r="AD194">
        <v>1.3049999999999999</v>
      </c>
      <c r="AE194">
        <v>1</v>
      </c>
      <c r="AF194">
        <f t="shared" si="13"/>
        <v>57.292499999999997</v>
      </c>
      <c r="AG194">
        <f t="shared" si="11"/>
        <v>73</v>
      </c>
      <c r="AH194">
        <f t="shared" si="12"/>
        <v>13</v>
      </c>
      <c r="AI194">
        <v>0</v>
      </c>
      <c r="AL194"/>
      <c r="AV194"/>
      <c r="AW194"/>
    </row>
    <row r="195" spans="1:49" x14ac:dyDescent="0.25">
      <c r="A195">
        <v>21113</v>
      </c>
      <c r="B195">
        <v>1</v>
      </c>
      <c r="C195">
        <v>194</v>
      </c>
      <c r="D195" s="1">
        <v>42356</v>
      </c>
      <c r="E195">
        <v>38</v>
      </c>
      <c r="F195">
        <v>0</v>
      </c>
      <c r="M195" s="2">
        <v>0.55052083333333335</v>
      </c>
      <c r="N195" s="2">
        <v>0.55209490740740741</v>
      </c>
      <c r="O195">
        <v>135</v>
      </c>
      <c r="P195" s="3">
        <f t="shared" ref="P195:P258" si="14">(N195-M195)*24*60*60+1</f>
        <v>136.99999999999886</v>
      </c>
      <c r="R195">
        <v>57.569200000000002</v>
      </c>
      <c r="S195">
        <v>32</v>
      </c>
      <c r="T195">
        <v>1.7786999999999999</v>
      </c>
      <c r="U195">
        <v>56.917000000000002</v>
      </c>
      <c r="V195">
        <v>20</v>
      </c>
      <c r="W195">
        <v>-1.8775E-2</v>
      </c>
      <c r="X195">
        <v>0.99809999999999999</v>
      </c>
      <c r="Y195">
        <v>67</v>
      </c>
      <c r="Z195">
        <v>56.541499999999999</v>
      </c>
      <c r="AA195">
        <v>38</v>
      </c>
      <c r="AB195">
        <v>1.4879</v>
      </c>
      <c r="AC195">
        <v>1</v>
      </c>
      <c r="AD195">
        <v>1.2815000000000001</v>
      </c>
      <c r="AE195">
        <v>1</v>
      </c>
      <c r="AF195">
        <f t="shared" si="13"/>
        <v>57.569200000000002</v>
      </c>
      <c r="AG195">
        <f t="shared" ref="AG195:AG258" si="15">IF(AE195=1,Y195,0)</f>
        <v>67</v>
      </c>
      <c r="AH195">
        <f t="shared" ref="AH195:AH258" si="16">HOUR(M195)</f>
        <v>13</v>
      </c>
      <c r="AI195">
        <v>0</v>
      </c>
      <c r="AL195"/>
      <c r="AV195"/>
      <c r="AW195"/>
    </row>
    <row r="196" spans="1:49" x14ac:dyDescent="0.25">
      <c r="A196">
        <v>21113</v>
      </c>
      <c r="B196">
        <v>1</v>
      </c>
      <c r="C196">
        <v>195</v>
      </c>
      <c r="D196" s="1">
        <v>42356</v>
      </c>
      <c r="E196">
        <v>37</v>
      </c>
      <c r="F196">
        <v>0</v>
      </c>
      <c r="M196" s="2">
        <v>0.55252314814814818</v>
      </c>
      <c r="N196" s="2">
        <v>0.55414351851851851</v>
      </c>
      <c r="O196">
        <v>139</v>
      </c>
      <c r="P196" s="3">
        <f t="shared" si="14"/>
        <v>140.99999999999631</v>
      </c>
      <c r="R196">
        <v>57.717399999999998</v>
      </c>
      <c r="S196">
        <v>33</v>
      </c>
      <c r="T196">
        <v>1.7209000000000001</v>
      </c>
      <c r="U196">
        <v>56.788499999999999</v>
      </c>
      <c r="V196">
        <v>10</v>
      </c>
      <c r="W196">
        <v>4.8419999999999998E-2</v>
      </c>
      <c r="X196">
        <v>0.92889999999999995</v>
      </c>
      <c r="Y196">
        <v>22</v>
      </c>
      <c r="Z196">
        <v>57.2727</v>
      </c>
      <c r="AA196">
        <v>86</v>
      </c>
      <c r="AB196">
        <v>0.66596</v>
      </c>
      <c r="AC196">
        <v>1</v>
      </c>
      <c r="AD196">
        <v>1.2662</v>
      </c>
      <c r="AE196">
        <v>1</v>
      </c>
      <c r="AF196">
        <f t="shared" si="13"/>
        <v>57.717399999999998</v>
      </c>
      <c r="AG196">
        <f t="shared" si="15"/>
        <v>22</v>
      </c>
      <c r="AH196">
        <f t="shared" si="16"/>
        <v>13</v>
      </c>
      <c r="AI196">
        <v>0</v>
      </c>
      <c r="AL196"/>
      <c r="AV196"/>
      <c r="AW196"/>
    </row>
    <row r="197" spans="1:49" x14ac:dyDescent="0.25">
      <c r="A197">
        <v>21113</v>
      </c>
      <c r="B197">
        <v>1</v>
      </c>
      <c r="C197">
        <v>196</v>
      </c>
      <c r="D197" s="1">
        <v>42356</v>
      </c>
      <c r="E197">
        <v>8</v>
      </c>
      <c r="F197">
        <v>0</v>
      </c>
      <c r="M197" s="2">
        <v>0.55423611111111104</v>
      </c>
      <c r="N197" s="2">
        <v>0.55478009259259264</v>
      </c>
      <c r="O197">
        <v>46</v>
      </c>
      <c r="P197" s="3">
        <f t="shared" si="14"/>
        <v>48.000000000010544</v>
      </c>
      <c r="R197">
        <v>4.2095000000000002</v>
      </c>
      <c r="S197">
        <v>10</v>
      </c>
      <c r="T197">
        <v>0.42094999999999999</v>
      </c>
      <c r="U197">
        <v>4.2095000000000002</v>
      </c>
      <c r="V197">
        <v>0</v>
      </c>
      <c r="Y197">
        <v>0</v>
      </c>
      <c r="Z197">
        <v>4.2095000000000002</v>
      </c>
      <c r="AA197">
        <v>38</v>
      </c>
      <c r="AB197">
        <v>0.11078</v>
      </c>
      <c r="AC197">
        <v>0</v>
      </c>
      <c r="AD197">
        <v>1.1738999999999999</v>
      </c>
      <c r="AE197">
        <v>0</v>
      </c>
      <c r="AF197" t="str">
        <f t="shared" si="13"/>
        <v/>
      </c>
      <c r="AG197">
        <f t="shared" si="15"/>
        <v>0</v>
      </c>
      <c r="AH197">
        <f t="shared" si="16"/>
        <v>13</v>
      </c>
      <c r="AI197">
        <v>0</v>
      </c>
      <c r="AL197"/>
      <c r="AV197"/>
      <c r="AW197"/>
    </row>
    <row r="198" spans="1:49" x14ac:dyDescent="0.25">
      <c r="A198">
        <v>21113</v>
      </c>
      <c r="B198">
        <v>1</v>
      </c>
      <c r="C198">
        <v>197</v>
      </c>
      <c r="D198" s="1">
        <v>42356</v>
      </c>
      <c r="E198">
        <v>17</v>
      </c>
      <c r="F198">
        <v>0</v>
      </c>
      <c r="M198" s="2">
        <v>0.55497685185185186</v>
      </c>
      <c r="N198" s="2">
        <v>0.55585648148148148</v>
      </c>
      <c r="O198">
        <v>75</v>
      </c>
      <c r="P198" s="3">
        <f t="shared" si="14"/>
        <v>76.999999999999091</v>
      </c>
      <c r="R198">
        <v>9.9406999999999996</v>
      </c>
      <c r="S198">
        <v>37</v>
      </c>
      <c r="T198">
        <v>0.26867000000000002</v>
      </c>
      <c r="U198">
        <v>9.9406999999999996</v>
      </c>
      <c r="V198">
        <v>0</v>
      </c>
      <c r="Y198">
        <v>0</v>
      </c>
      <c r="Z198">
        <v>9.9406999999999996</v>
      </c>
      <c r="AA198">
        <v>40</v>
      </c>
      <c r="AB198">
        <v>0.24851999999999999</v>
      </c>
      <c r="AC198">
        <v>0</v>
      </c>
      <c r="AD198">
        <v>1.2266999999999999</v>
      </c>
      <c r="AE198">
        <v>0</v>
      </c>
      <c r="AF198" t="str">
        <f t="shared" si="13"/>
        <v/>
      </c>
      <c r="AG198">
        <f t="shared" si="15"/>
        <v>0</v>
      </c>
      <c r="AH198">
        <f t="shared" si="16"/>
        <v>13</v>
      </c>
      <c r="AI198">
        <v>0</v>
      </c>
      <c r="AL198"/>
      <c r="AV198"/>
      <c r="AW198"/>
    </row>
    <row r="199" spans="1:49" x14ac:dyDescent="0.25">
      <c r="A199">
        <v>21113</v>
      </c>
      <c r="B199">
        <v>1</v>
      </c>
      <c r="C199">
        <v>198</v>
      </c>
      <c r="D199" s="1">
        <v>42356</v>
      </c>
      <c r="E199">
        <v>40</v>
      </c>
      <c r="F199">
        <v>0</v>
      </c>
      <c r="M199" s="2">
        <v>0.55631944444444448</v>
      </c>
      <c r="N199" s="2">
        <v>0.55756944444444445</v>
      </c>
      <c r="O199">
        <v>107</v>
      </c>
      <c r="P199" s="3">
        <f t="shared" si="14"/>
        <v>108.9999999999977</v>
      </c>
      <c r="R199">
        <v>57.865600000000001</v>
      </c>
      <c r="S199">
        <v>36</v>
      </c>
      <c r="T199">
        <v>1.57</v>
      </c>
      <c r="U199">
        <v>56.521700000000003</v>
      </c>
      <c r="V199">
        <v>14</v>
      </c>
      <c r="W199">
        <v>2.3293000000000001E-2</v>
      </c>
      <c r="X199">
        <v>1.3439000000000001</v>
      </c>
      <c r="Y199">
        <v>32</v>
      </c>
      <c r="Z199">
        <v>56.847799999999999</v>
      </c>
      <c r="AA199">
        <v>41</v>
      </c>
      <c r="AB199">
        <v>1.3865000000000001</v>
      </c>
      <c r="AC199">
        <v>1</v>
      </c>
      <c r="AD199">
        <v>1.3737999999999999</v>
      </c>
      <c r="AE199">
        <v>1</v>
      </c>
      <c r="AF199">
        <f t="shared" si="13"/>
        <v>57.865600000000001</v>
      </c>
      <c r="AG199">
        <f t="shared" si="15"/>
        <v>32</v>
      </c>
      <c r="AH199">
        <f t="shared" si="16"/>
        <v>13</v>
      </c>
      <c r="AI199">
        <v>0</v>
      </c>
      <c r="AL199"/>
      <c r="AV199"/>
      <c r="AW199"/>
    </row>
    <row r="200" spans="1:49" x14ac:dyDescent="0.25">
      <c r="A200">
        <v>21113</v>
      </c>
      <c r="B200">
        <v>1</v>
      </c>
      <c r="C200">
        <v>199</v>
      </c>
      <c r="D200" s="1">
        <v>42356</v>
      </c>
      <c r="E200">
        <v>45</v>
      </c>
      <c r="F200">
        <v>0</v>
      </c>
      <c r="M200" s="2">
        <v>0.55809027777777775</v>
      </c>
      <c r="N200" s="2">
        <v>0.55950231481481483</v>
      </c>
      <c r="O200">
        <v>121</v>
      </c>
      <c r="P200" s="3">
        <f t="shared" si="14"/>
        <v>123.00000000000308</v>
      </c>
      <c r="R200">
        <v>55.869599999999998</v>
      </c>
      <c r="S200">
        <v>34</v>
      </c>
      <c r="T200">
        <v>1.6135999999999999</v>
      </c>
      <c r="U200">
        <v>54.861699999999999</v>
      </c>
      <c r="V200">
        <v>18</v>
      </c>
      <c r="W200">
        <v>-4.9410999999999997E-2</v>
      </c>
      <c r="X200">
        <v>2.7273000000000001</v>
      </c>
      <c r="Y200">
        <v>57</v>
      </c>
      <c r="Z200">
        <v>53.972299999999997</v>
      </c>
      <c r="AA200">
        <v>32</v>
      </c>
      <c r="AB200">
        <v>1.6866000000000001</v>
      </c>
      <c r="AC200">
        <v>1</v>
      </c>
      <c r="AD200">
        <v>1.3718999999999999</v>
      </c>
      <c r="AE200">
        <v>1</v>
      </c>
      <c r="AF200">
        <f t="shared" si="13"/>
        <v>55.869599999999998</v>
      </c>
      <c r="AG200">
        <f t="shared" si="15"/>
        <v>57</v>
      </c>
      <c r="AH200">
        <f t="shared" si="16"/>
        <v>13</v>
      </c>
      <c r="AI200">
        <v>0</v>
      </c>
      <c r="AL200"/>
      <c r="AV200"/>
      <c r="AW200"/>
    </row>
    <row r="201" spans="1:49" x14ac:dyDescent="0.25">
      <c r="A201">
        <v>21113</v>
      </c>
      <c r="B201">
        <v>1</v>
      </c>
      <c r="C201">
        <v>200</v>
      </c>
      <c r="D201" s="1">
        <v>42356</v>
      </c>
      <c r="E201">
        <v>41</v>
      </c>
      <c r="F201">
        <v>0</v>
      </c>
      <c r="M201" s="2">
        <v>0.55997685185185186</v>
      </c>
      <c r="N201" s="2">
        <v>0.56140046296296298</v>
      </c>
      <c r="O201">
        <v>122</v>
      </c>
      <c r="P201" s="3">
        <f t="shared" si="14"/>
        <v>124.00000000000004</v>
      </c>
      <c r="R201">
        <v>52.914999999999999</v>
      </c>
      <c r="S201">
        <v>31</v>
      </c>
      <c r="T201">
        <v>1.6744000000000001</v>
      </c>
      <c r="U201">
        <v>51.9071</v>
      </c>
      <c r="V201">
        <v>13</v>
      </c>
      <c r="W201">
        <v>-3.8E-3</v>
      </c>
      <c r="X201">
        <v>1.0079</v>
      </c>
      <c r="Y201">
        <v>56</v>
      </c>
      <c r="Z201">
        <v>51.857700000000001</v>
      </c>
      <c r="AA201">
        <v>37</v>
      </c>
      <c r="AB201">
        <v>1.4016</v>
      </c>
      <c r="AC201">
        <v>1</v>
      </c>
      <c r="AD201">
        <v>1.3361000000000001</v>
      </c>
      <c r="AE201">
        <v>1</v>
      </c>
      <c r="AF201">
        <f t="shared" si="13"/>
        <v>52.914999999999999</v>
      </c>
      <c r="AG201">
        <f t="shared" si="15"/>
        <v>56</v>
      </c>
      <c r="AH201">
        <f t="shared" si="16"/>
        <v>13</v>
      </c>
      <c r="AI201">
        <v>0</v>
      </c>
      <c r="AL201"/>
      <c r="AV201"/>
      <c r="AW201"/>
    </row>
    <row r="202" spans="1:49" x14ac:dyDescent="0.25">
      <c r="A202">
        <v>21113</v>
      </c>
      <c r="B202">
        <v>1</v>
      </c>
      <c r="C202">
        <v>201</v>
      </c>
      <c r="D202" s="1">
        <v>42356</v>
      </c>
      <c r="E202">
        <v>41</v>
      </c>
      <c r="F202">
        <v>0</v>
      </c>
      <c r="M202" s="2">
        <v>0.56187500000000001</v>
      </c>
      <c r="N202" s="2">
        <v>0.56346064814814811</v>
      </c>
      <c r="O202">
        <v>136</v>
      </c>
      <c r="P202" s="3">
        <f t="shared" si="14"/>
        <v>137.99999999999585</v>
      </c>
      <c r="R202">
        <v>52.233199999999997</v>
      </c>
      <c r="S202">
        <v>31</v>
      </c>
      <c r="T202">
        <v>1.6473</v>
      </c>
      <c r="U202">
        <v>51.0672</v>
      </c>
      <c r="V202">
        <v>25</v>
      </c>
      <c r="W202">
        <v>3.7547999999999998E-2</v>
      </c>
      <c r="X202">
        <v>0.73119999999999996</v>
      </c>
      <c r="Y202">
        <v>78</v>
      </c>
      <c r="Z202">
        <v>52.005899999999997</v>
      </c>
      <c r="AA202">
        <v>29</v>
      </c>
      <c r="AB202">
        <v>1.7932999999999999</v>
      </c>
      <c r="AC202">
        <v>1</v>
      </c>
      <c r="AD202">
        <v>1.3015000000000001</v>
      </c>
      <c r="AE202">
        <v>1</v>
      </c>
      <c r="AF202">
        <f t="shared" si="13"/>
        <v>52.233199999999997</v>
      </c>
      <c r="AG202">
        <f t="shared" si="15"/>
        <v>78</v>
      </c>
      <c r="AH202">
        <f t="shared" si="16"/>
        <v>13</v>
      </c>
      <c r="AI202">
        <v>0</v>
      </c>
      <c r="AL202"/>
      <c r="AV202"/>
      <c r="AW202"/>
    </row>
    <row r="203" spans="1:49" x14ac:dyDescent="0.25">
      <c r="A203">
        <v>21113</v>
      </c>
      <c r="B203">
        <v>1</v>
      </c>
      <c r="C203">
        <v>202</v>
      </c>
      <c r="D203" s="1">
        <v>42356</v>
      </c>
      <c r="E203">
        <v>45</v>
      </c>
      <c r="F203">
        <v>0</v>
      </c>
      <c r="M203" s="2">
        <v>0.56398148148148153</v>
      </c>
      <c r="N203" s="2">
        <v>0.56546296296296295</v>
      </c>
      <c r="O203">
        <v>127</v>
      </c>
      <c r="P203" s="3">
        <f t="shared" si="14"/>
        <v>128.99999999999443</v>
      </c>
      <c r="R203">
        <v>52.895299999999999</v>
      </c>
      <c r="S203">
        <v>35</v>
      </c>
      <c r="T203">
        <v>1.4762999999999999</v>
      </c>
      <c r="U203">
        <v>51.67</v>
      </c>
      <c r="V203">
        <v>20</v>
      </c>
      <c r="W203">
        <v>5.237E-2</v>
      </c>
      <c r="X203">
        <v>1.0475000000000001</v>
      </c>
      <c r="Y203">
        <v>57</v>
      </c>
      <c r="Z203">
        <v>52.717399999999998</v>
      </c>
      <c r="AA203">
        <v>37</v>
      </c>
      <c r="AB203">
        <v>1.4248000000000001</v>
      </c>
      <c r="AC203">
        <v>1</v>
      </c>
      <c r="AD203">
        <v>1.3543000000000001</v>
      </c>
      <c r="AE203">
        <v>1</v>
      </c>
      <c r="AF203">
        <f t="shared" si="13"/>
        <v>52.895299999999999</v>
      </c>
      <c r="AG203">
        <f t="shared" si="15"/>
        <v>57</v>
      </c>
      <c r="AH203">
        <f t="shared" si="16"/>
        <v>13</v>
      </c>
      <c r="AI203">
        <v>0</v>
      </c>
      <c r="AL203"/>
      <c r="AV203"/>
      <c r="AW203"/>
    </row>
    <row r="204" spans="1:49" x14ac:dyDescent="0.25">
      <c r="A204">
        <v>21113</v>
      </c>
      <c r="B204">
        <v>1</v>
      </c>
      <c r="C204">
        <v>203</v>
      </c>
      <c r="D204" s="1">
        <v>42356</v>
      </c>
      <c r="E204">
        <v>26</v>
      </c>
      <c r="F204">
        <v>0</v>
      </c>
      <c r="M204" s="2">
        <v>0.56576388888888884</v>
      </c>
      <c r="N204" s="2">
        <v>0.56649305555555551</v>
      </c>
      <c r="O204">
        <v>62</v>
      </c>
      <c r="P204" s="3">
        <f t="shared" si="14"/>
        <v>64.000000000000256</v>
      </c>
      <c r="R204">
        <v>7.085</v>
      </c>
      <c r="S204">
        <v>23</v>
      </c>
      <c r="T204">
        <v>0.30803999999999998</v>
      </c>
      <c r="U204">
        <v>7.085</v>
      </c>
      <c r="V204">
        <v>0</v>
      </c>
      <c r="Y204">
        <v>0</v>
      </c>
      <c r="Z204">
        <v>7.085</v>
      </c>
      <c r="AA204">
        <v>41</v>
      </c>
      <c r="AB204">
        <v>0.17280000000000001</v>
      </c>
      <c r="AC204">
        <v>0</v>
      </c>
      <c r="AD204">
        <v>1.4194</v>
      </c>
      <c r="AE204">
        <v>0</v>
      </c>
      <c r="AF204" t="str">
        <f t="shared" si="13"/>
        <v/>
      </c>
      <c r="AG204">
        <f t="shared" si="15"/>
        <v>0</v>
      </c>
      <c r="AH204">
        <f t="shared" si="16"/>
        <v>13</v>
      </c>
      <c r="AI204">
        <v>0</v>
      </c>
      <c r="AL204"/>
      <c r="AV204"/>
      <c r="AW204"/>
    </row>
    <row r="205" spans="1:49" x14ac:dyDescent="0.25">
      <c r="A205">
        <v>21113</v>
      </c>
      <c r="B205">
        <v>1</v>
      </c>
      <c r="C205">
        <v>204</v>
      </c>
      <c r="D205" s="1">
        <v>42356</v>
      </c>
      <c r="E205">
        <v>32</v>
      </c>
      <c r="F205">
        <v>0</v>
      </c>
      <c r="M205" s="2">
        <v>0.56686342592592587</v>
      </c>
      <c r="N205" s="2">
        <v>0.5681828703703703</v>
      </c>
      <c r="O205">
        <v>113</v>
      </c>
      <c r="P205" s="3">
        <f t="shared" si="14"/>
        <v>114.99999999999864</v>
      </c>
      <c r="R205">
        <v>51.7194</v>
      </c>
      <c r="S205">
        <v>30</v>
      </c>
      <c r="T205">
        <v>1.6639999999999999</v>
      </c>
      <c r="U205">
        <v>49.920900000000003</v>
      </c>
      <c r="V205">
        <v>16</v>
      </c>
      <c r="W205">
        <v>9.8819000000000004E-2</v>
      </c>
      <c r="X205">
        <v>1.5118</v>
      </c>
      <c r="Y205">
        <v>37</v>
      </c>
      <c r="Z205">
        <v>51.502000000000002</v>
      </c>
      <c r="AA205">
        <v>48</v>
      </c>
      <c r="AB205">
        <v>1.073</v>
      </c>
      <c r="AC205">
        <v>1</v>
      </c>
      <c r="AD205">
        <v>1.2831999999999999</v>
      </c>
      <c r="AE205">
        <v>1</v>
      </c>
      <c r="AF205">
        <f t="shared" ref="AF205:AF268" si="17">IF(AE205=1,R205,"")</f>
        <v>51.7194</v>
      </c>
      <c r="AG205">
        <f t="shared" si="15"/>
        <v>37</v>
      </c>
      <c r="AH205">
        <f t="shared" si="16"/>
        <v>13</v>
      </c>
      <c r="AI205">
        <v>0</v>
      </c>
      <c r="AL205"/>
      <c r="AV205"/>
      <c r="AW205"/>
    </row>
    <row r="206" spans="1:49" x14ac:dyDescent="0.25">
      <c r="A206">
        <v>21113</v>
      </c>
      <c r="B206">
        <v>1</v>
      </c>
      <c r="C206">
        <v>205</v>
      </c>
      <c r="D206" s="1">
        <v>42356</v>
      </c>
      <c r="E206">
        <v>34</v>
      </c>
      <c r="F206">
        <v>0</v>
      </c>
      <c r="M206" s="2">
        <v>0.56857638888888895</v>
      </c>
      <c r="N206" s="2">
        <v>0.57013888888888886</v>
      </c>
      <c r="O206">
        <v>134</v>
      </c>
      <c r="P206" s="3">
        <f t="shared" si="14"/>
        <v>135.99999999999233</v>
      </c>
      <c r="R206">
        <v>52.865600000000001</v>
      </c>
      <c r="S206">
        <v>32</v>
      </c>
      <c r="T206">
        <v>1.5943000000000001</v>
      </c>
      <c r="U206">
        <v>51.017800000000001</v>
      </c>
      <c r="V206">
        <v>31</v>
      </c>
      <c r="W206">
        <v>5.0680999999999997E-2</v>
      </c>
      <c r="X206">
        <v>0.58299999999999996</v>
      </c>
      <c r="Y206">
        <v>69</v>
      </c>
      <c r="Z206">
        <v>52.588900000000002</v>
      </c>
      <c r="AA206">
        <v>35</v>
      </c>
      <c r="AB206">
        <v>1.5024999999999999</v>
      </c>
      <c r="AC206">
        <v>1</v>
      </c>
      <c r="AD206">
        <v>1.2537</v>
      </c>
      <c r="AE206">
        <v>1</v>
      </c>
      <c r="AF206">
        <f t="shared" si="17"/>
        <v>52.865600000000001</v>
      </c>
      <c r="AG206">
        <f t="shared" si="15"/>
        <v>69</v>
      </c>
      <c r="AH206">
        <f t="shared" si="16"/>
        <v>13</v>
      </c>
      <c r="AI206">
        <v>0</v>
      </c>
      <c r="AL206"/>
      <c r="AV206"/>
      <c r="AW206"/>
    </row>
    <row r="207" spans="1:49" x14ac:dyDescent="0.25">
      <c r="A207">
        <v>21113</v>
      </c>
      <c r="B207">
        <v>1</v>
      </c>
      <c r="C207">
        <v>206</v>
      </c>
      <c r="D207" s="1">
        <v>42356</v>
      </c>
      <c r="E207">
        <v>48</v>
      </c>
      <c r="F207">
        <v>0</v>
      </c>
      <c r="M207" s="2">
        <v>0.5706944444444445</v>
      </c>
      <c r="N207" s="2">
        <v>0.57218749999999996</v>
      </c>
      <c r="O207">
        <v>128</v>
      </c>
      <c r="P207" s="3">
        <f t="shared" si="14"/>
        <v>129.99999999999139</v>
      </c>
      <c r="R207">
        <v>53.8142</v>
      </c>
      <c r="S207">
        <v>32</v>
      </c>
      <c r="T207">
        <v>1.6418999999999999</v>
      </c>
      <c r="U207">
        <v>52.539499999999997</v>
      </c>
      <c r="V207">
        <v>26</v>
      </c>
      <c r="W207">
        <v>3.0785E-2</v>
      </c>
      <c r="X207">
        <v>0.4743</v>
      </c>
      <c r="Y207">
        <v>54</v>
      </c>
      <c r="Z207">
        <v>53.3399</v>
      </c>
      <c r="AA207">
        <v>44</v>
      </c>
      <c r="AB207">
        <v>1.2122999999999999</v>
      </c>
      <c r="AC207">
        <v>1</v>
      </c>
      <c r="AD207">
        <v>1.375</v>
      </c>
      <c r="AE207">
        <v>1</v>
      </c>
      <c r="AF207">
        <f t="shared" si="17"/>
        <v>53.8142</v>
      </c>
      <c r="AG207">
        <f t="shared" si="15"/>
        <v>54</v>
      </c>
      <c r="AH207">
        <f t="shared" si="16"/>
        <v>13</v>
      </c>
      <c r="AI207">
        <v>0</v>
      </c>
      <c r="AL207"/>
      <c r="AV207"/>
      <c r="AW207"/>
    </row>
    <row r="208" spans="1:49" x14ac:dyDescent="0.25">
      <c r="A208">
        <v>21113</v>
      </c>
      <c r="B208">
        <v>1</v>
      </c>
      <c r="C208">
        <v>207</v>
      </c>
      <c r="D208" s="1">
        <v>42356</v>
      </c>
      <c r="E208">
        <v>40</v>
      </c>
      <c r="F208">
        <v>0</v>
      </c>
      <c r="M208" s="2">
        <v>0.57265046296296296</v>
      </c>
      <c r="N208" s="2">
        <v>0.57417824074074075</v>
      </c>
      <c r="O208">
        <v>131</v>
      </c>
      <c r="P208" s="3">
        <f t="shared" si="14"/>
        <v>133.00000000000145</v>
      </c>
      <c r="R208">
        <v>54.4071</v>
      </c>
      <c r="S208">
        <v>32</v>
      </c>
      <c r="T208">
        <v>1.6782999999999999</v>
      </c>
      <c r="U208">
        <v>53.705500000000001</v>
      </c>
      <c r="V208">
        <v>24</v>
      </c>
      <c r="W208">
        <v>5.7666999999999996E-3</v>
      </c>
      <c r="X208">
        <v>0.4743</v>
      </c>
      <c r="Y208">
        <v>54</v>
      </c>
      <c r="Z208">
        <v>53.843899999999998</v>
      </c>
      <c r="AA208">
        <v>47</v>
      </c>
      <c r="AB208">
        <v>1.1456</v>
      </c>
      <c r="AC208">
        <v>1</v>
      </c>
      <c r="AD208">
        <v>1.3052999999999999</v>
      </c>
      <c r="AE208">
        <v>1</v>
      </c>
      <c r="AF208">
        <f t="shared" si="17"/>
        <v>54.4071</v>
      </c>
      <c r="AG208">
        <f t="shared" si="15"/>
        <v>54</v>
      </c>
      <c r="AH208">
        <f t="shared" si="16"/>
        <v>13</v>
      </c>
      <c r="AI208">
        <v>0</v>
      </c>
      <c r="AL208"/>
      <c r="AV208"/>
      <c r="AW208"/>
    </row>
    <row r="209" spans="1:49" x14ac:dyDescent="0.25">
      <c r="A209">
        <v>21113</v>
      </c>
      <c r="B209">
        <v>1</v>
      </c>
      <c r="C209">
        <v>208</v>
      </c>
      <c r="D209" s="1">
        <v>42356</v>
      </c>
      <c r="E209">
        <v>40</v>
      </c>
      <c r="F209">
        <v>0</v>
      </c>
      <c r="M209" s="2">
        <v>0.57464120370370375</v>
      </c>
      <c r="N209" s="2">
        <v>0.57612268518518517</v>
      </c>
      <c r="O209">
        <v>127</v>
      </c>
      <c r="P209" s="3">
        <f t="shared" si="14"/>
        <v>128.99999999999443</v>
      </c>
      <c r="R209">
        <v>54.822099999999999</v>
      </c>
      <c r="S209">
        <v>34</v>
      </c>
      <c r="T209">
        <v>1.5931999999999999</v>
      </c>
      <c r="U209">
        <v>54.17</v>
      </c>
      <c r="V209">
        <v>14</v>
      </c>
      <c r="W209">
        <v>2.8229000000000001E-2</v>
      </c>
      <c r="X209">
        <v>0.59279999999999999</v>
      </c>
      <c r="Y209">
        <v>40</v>
      </c>
      <c r="Z209">
        <v>54.565199999999997</v>
      </c>
      <c r="AA209">
        <v>55</v>
      </c>
      <c r="AB209">
        <v>0.99209000000000003</v>
      </c>
      <c r="AC209">
        <v>1</v>
      </c>
      <c r="AD209">
        <v>1.3149999999999999</v>
      </c>
      <c r="AE209">
        <v>1</v>
      </c>
      <c r="AF209">
        <f t="shared" si="17"/>
        <v>54.822099999999999</v>
      </c>
      <c r="AG209">
        <f t="shared" si="15"/>
        <v>40</v>
      </c>
      <c r="AH209">
        <f t="shared" si="16"/>
        <v>13</v>
      </c>
      <c r="AI209">
        <v>0</v>
      </c>
      <c r="AL209"/>
      <c r="AV209"/>
      <c r="AW209"/>
    </row>
    <row r="210" spans="1:49" x14ac:dyDescent="0.25">
      <c r="A210">
        <v>21113</v>
      </c>
      <c r="B210">
        <v>1</v>
      </c>
      <c r="C210">
        <v>209</v>
      </c>
      <c r="D210" s="1">
        <v>42356</v>
      </c>
      <c r="E210">
        <v>23</v>
      </c>
      <c r="F210">
        <v>0</v>
      </c>
      <c r="M210" s="2">
        <v>0.57638888888888895</v>
      </c>
      <c r="N210" s="2">
        <v>0.57721064814814815</v>
      </c>
      <c r="O210">
        <v>70</v>
      </c>
      <c r="P210" s="3">
        <f t="shared" si="14"/>
        <v>71.999999999995111</v>
      </c>
      <c r="R210">
        <v>11.847799999999999</v>
      </c>
      <c r="S210">
        <v>38</v>
      </c>
      <c r="T210">
        <v>0.31178</v>
      </c>
      <c r="U210">
        <v>11.847799999999999</v>
      </c>
      <c r="V210">
        <v>0</v>
      </c>
      <c r="Y210">
        <v>0</v>
      </c>
      <c r="Z210">
        <v>11.847799999999999</v>
      </c>
      <c r="AA210">
        <v>34</v>
      </c>
      <c r="AB210">
        <v>0.34845999999999999</v>
      </c>
      <c r="AC210">
        <v>0</v>
      </c>
      <c r="AD210">
        <v>1.3286</v>
      </c>
      <c r="AE210">
        <v>0</v>
      </c>
      <c r="AF210" t="str">
        <f t="shared" si="17"/>
        <v/>
      </c>
      <c r="AG210">
        <f t="shared" si="15"/>
        <v>0</v>
      </c>
      <c r="AH210">
        <f t="shared" si="16"/>
        <v>13</v>
      </c>
      <c r="AI210">
        <v>0</v>
      </c>
      <c r="AL210"/>
      <c r="AV210"/>
      <c r="AW210"/>
    </row>
    <row r="211" spans="1:49" x14ac:dyDescent="0.25">
      <c r="A211">
        <v>21113</v>
      </c>
      <c r="B211">
        <v>1</v>
      </c>
      <c r="C211">
        <v>210</v>
      </c>
      <c r="D211" s="1">
        <v>42356</v>
      </c>
      <c r="E211">
        <v>20</v>
      </c>
      <c r="F211">
        <v>0</v>
      </c>
      <c r="M211" s="2">
        <v>0.5774421296296296</v>
      </c>
      <c r="N211" s="2">
        <v>0.57843750000000005</v>
      </c>
      <c r="O211">
        <v>85</v>
      </c>
      <c r="P211" s="3">
        <f t="shared" si="14"/>
        <v>87.000000000007049</v>
      </c>
      <c r="R211">
        <v>16.709499999999998</v>
      </c>
      <c r="S211">
        <v>41</v>
      </c>
      <c r="T211">
        <v>0.40755000000000002</v>
      </c>
      <c r="U211">
        <v>16.709499999999998</v>
      </c>
      <c r="V211">
        <v>0</v>
      </c>
      <c r="Y211">
        <v>0</v>
      </c>
      <c r="Z211">
        <v>16.709499999999998</v>
      </c>
      <c r="AA211">
        <v>46</v>
      </c>
      <c r="AB211">
        <v>0.36325000000000002</v>
      </c>
      <c r="AC211">
        <v>0</v>
      </c>
      <c r="AD211">
        <v>1.2353000000000001</v>
      </c>
      <c r="AE211">
        <v>0</v>
      </c>
      <c r="AF211" t="str">
        <f t="shared" si="17"/>
        <v/>
      </c>
      <c r="AG211">
        <f t="shared" si="15"/>
        <v>0</v>
      </c>
      <c r="AH211">
        <f t="shared" si="16"/>
        <v>13</v>
      </c>
      <c r="AI211">
        <v>0</v>
      </c>
      <c r="AL211"/>
      <c r="AV211"/>
      <c r="AW211"/>
    </row>
    <row r="212" spans="1:49" x14ac:dyDescent="0.25">
      <c r="A212">
        <v>21113</v>
      </c>
      <c r="B212">
        <v>1</v>
      </c>
      <c r="C212">
        <v>211</v>
      </c>
      <c r="D212" s="1">
        <v>42356</v>
      </c>
      <c r="E212">
        <v>28</v>
      </c>
      <c r="F212">
        <v>0</v>
      </c>
      <c r="M212" s="2">
        <v>0.57876157407407403</v>
      </c>
      <c r="N212" s="2">
        <v>0.58032407407407405</v>
      </c>
      <c r="O212">
        <v>134</v>
      </c>
      <c r="P212" s="3">
        <f t="shared" si="14"/>
        <v>136.00000000000193</v>
      </c>
      <c r="R212">
        <v>55.869599999999998</v>
      </c>
      <c r="S212">
        <v>35</v>
      </c>
      <c r="T212">
        <v>1.5697000000000001</v>
      </c>
      <c r="U212">
        <v>54.9407</v>
      </c>
      <c r="V212">
        <v>23</v>
      </c>
      <c r="W212">
        <v>2.7925999999999999E-2</v>
      </c>
      <c r="X212">
        <v>0.57310000000000005</v>
      </c>
      <c r="Y212">
        <v>60</v>
      </c>
      <c r="Z212">
        <v>55.582999999999998</v>
      </c>
      <c r="AA212">
        <v>41</v>
      </c>
      <c r="AB212">
        <v>1.3556999999999999</v>
      </c>
      <c r="AC212">
        <v>1</v>
      </c>
      <c r="AD212">
        <v>1.2090000000000001</v>
      </c>
      <c r="AE212">
        <v>1</v>
      </c>
      <c r="AF212">
        <f t="shared" si="17"/>
        <v>55.869599999999998</v>
      </c>
      <c r="AG212">
        <f t="shared" si="15"/>
        <v>60</v>
      </c>
      <c r="AH212">
        <f t="shared" si="16"/>
        <v>13</v>
      </c>
      <c r="AI212">
        <v>0</v>
      </c>
      <c r="AL212"/>
      <c r="AV212"/>
      <c r="AW212"/>
    </row>
    <row r="213" spans="1:49" x14ac:dyDescent="0.25">
      <c r="A213">
        <v>21113</v>
      </c>
      <c r="B213">
        <v>1</v>
      </c>
      <c r="C213">
        <v>212</v>
      </c>
      <c r="D213" s="1">
        <v>42356</v>
      </c>
      <c r="E213">
        <v>40</v>
      </c>
      <c r="F213">
        <v>0</v>
      </c>
      <c r="M213" s="2">
        <v>0.58078703703703705</v>
      </c>
      <c r="N213" s="2">
        <v>0.58212962962962966</v>
      </c>
      <c r="O213">
        <v>115</v>
      </c>
      <c r="P213" s="3">
        <f t="shared" si="14"/>
        <v>117.00000000000215</v>
      </c>
      <c r="R213">
        <v>56.057299999999998</v>
      </c>
      <c r="S213">
        <v>33</v>
      </c>
      <c r="T213">
        <v>1.6523000000000001</v>
      </c>
      <c r="U213">
        <v>54.525700000000001</v>
      </c>
      <c r="V213">
        <v>11</v>
      </c>
      <c r="W213">
        <v>0.13385</v>
      </c>
      <c r="X213">
        <v>1.5316000000000001</v>
      </c>
      <c r="Y213">
        <v>23</v>
      </c>
      <c r="Z213">
        <v>55.997999999999998</v>
      </c>
      <c r="AA213">
        <v>61</v>
      </c>
      <c r="AB213">
        <v>0.91800000000000004</v>
      </c>
      <c r="AC213">
        <v>1</v>
      </c>
      <c r="AD213">
        <v>1.3478000000000001</v>
      </c>
      <c r="AE213">
        <v>1</v>
      </c>
      <c r="AF213">
        <f t="shared" si="17"/>
        <v>56.057299999999998</v>
      </c>
      <c r="AG213">
        <f t="shared" si="15"/>
        <v>23</v>
      </c>
      <c r="AH213">
        <f t="shared" si="16"/>
        <v>13</v>
      </c>
      <c r="AI213">
        <v>0</v>
      </c>
      <c r="AL213"/>
      <c r="AV213"/>
      <c r="AW213"/>
    </row>
    <row r="214" spans="1:49" x14ac:dyDescent="0.25">
      <c r="A214">
        <v>21113</v>
      </c>
      <c r="B214">
        <v>1</v>
      </c>
      <c r="C214">
        <v>213</v>
      </c>
      <c r="D214" s="1">
        <v>42356</v>
      </c>
      <c r="E214">
        <v>26</v>
      </c>
      <c r="F214">
        <v>0</v>
      </c>
      <c r="M214" s="2">
        <v>0.58243055555555556</v>
      </c>
      <c r="N214" s="2">
        <v>0.58391203703703709</v>
      </c>
      <c r="O214">
        <v>127</v>
      </c>
      <c r="P214" s="3">
        <f t="shared" si="14"/>
        <v>129.00000000000404</v>
      </c>
      <c r="R214">
        <v>55.810299999999998</v>
      </c>
      <c r="S214">
        <v>33</v>
      </c>
      <c r="T214">
        <v>1.6385000000000001</v>
      </c>
      <c r="U214">
        <v>54.071100000000001</v>
      </c>
      <c r="V214">
        <v>14</v>
      </c>
      <c r="W214">
        <v>9.035E-2</v>
      </c>
      <c r="X214">
        <v>1.7392000000000001</v>
      </c>
      <c r="Y214">
        <v>52</v>
      </c>
      <c r="Z214">
        <v>55.335999999999999</v>
      </c>
      <c r="AA214">
        <v>44</v>
      </c>
      <c r="AB214">
        <v>1.2576000000000001</v>
      </c>
      <c r="AC214">
        <v>1</v>
      </c>
      <c r="AD214">
        <v>1.2047000000000001</v>
      </c>
      <c r="AE214">
        <v>1</v>
      </c>
      <c r="AF214">
        <f t="shared" si="17"/>
        <v>55.810299999999998</v>
      </c>
      <c r="AG214">
        <f t="shared" si="15"/>
        <v>52</v>
      </c>
      <c r="AH214">
        <f t="shared" si="16"/>
        <v>13</v>
      </c>
      <c r="AI214">
        <v>0</v>
      </c>
      <c r="AL214"/>
      <c r="AV214"/>
      <c r="AW214"/>
    </row>
    <row r="215" spans="1:49" x14ac:dyDescent="0.25">
      <c r="A215">
        <v>21113</v>
      </c>
      <c r="B215">
        <v>1</v>
      </c>
      <c r="C215">
        <v>214</v>
      </c>
      <c r="D215" s="1">
        <v>42356</v>
      </c>
      <c r="E215">
        <v>33</v>
      </c>
      <c r="F215">
        <v>0</v>
      </c>
      <c r="M215" s="2">
        <v>0.58429398148148148</v>
      </c>
      <c r="N215" s="2">
        <v>0.58584490740740736</v>
      </c>
      <c r="O215">
        <v>133</v>
      </c>
      <c r="P215" s="3">
        <f t="shared" si="14"/>
        <v>134.99999999999537</v>
      </c>
      <c r="R215">
        <v>55.3063</v>
      </c>
      <c r="S215">
        <v>34</v>
      </c>
      <c r="T215">
        <v>1.6165</v>
      </c>
      <c r="U215">
        <v>54.960500000000003</v>
      </c>
      <c r="V215">
        <v>22</v>
      </c>
      <c r="W215">
        <v>-4.4999999999999999E-4</v>
      </c>
      <c r="X215">
        <v>0.64229999999999998</v>
      </c>
      <c r="Y215">
        <v>68</v>
      </c>
      <c r="Z215">
        <v>54.950600000000001</v>
      </c>
      <c r="AA215">
        <v>33</v>
      </c>
      <c r="AB215">
        <v>1.6652</v>
      </c>
      <c r="AC215">
        <v>1</v>
      </c>
      <c r="AD215">
        <v>1.2481</v>
      </c>
      <c r="AE215">
        <v>1</v>
      </c>
      <c r="AF215">
        <f t="shared" si="17"/>
        <v>55.3063</v>
      </c>
      <c r="AG215">
        <f t="shared" si="15"/>
        <v>68</v>
      </c>
      <c r="AH215">
        <f t="shared" si="16"/>
        <v>14</v>
      </c>
      <c r="AI215">
        <v>0</v>
      </c>
      <c r="AL215"/>
      <c r="AV215"/>
      <c r="AW215"/>
    </row>
    <row r="216" spans="1:49" x14ac:dyDescent="0.25">
      <c r="A216">
        <v>21113</v>
      </c>
      <c r="B216">
        <v>1</v>
      </c>
      <c r="C216">
        <v>215</v>
      </c>
      <c r="D216" s="1">
        <v>42356</v>
      </c>
      <c r="E216">
        <v>35</v>
      </c>
      <c r="F216">
        <v>0</v>
      </c>
      <c r="M216" s="2">
        <v>0.58625000000000005</v>
      </c>
      <c r="N216" s="2">
        <v>0.58769675925925924</v>
      </c>
      <c r="O216">
        <v>124</v>
      </c>
      <c r="P216" s="3">
        <f t="shared" si="14"/>
        <v>125.99999999999396</v>
      </c>
      <c r="R216">
        <v>55.474299999999999</v>
      </c>
      <c r="S216">
        <v>33</v>
      </c>
      <c r="T216">
        <v>1.6556</v>
      </c>
      <c r="U216">
        <v>54.634399999999999</v>
      </c>
      <c r="V216">
        <v>18</v>
      </c>
      <c r="W216">
        <v>-6.5878000000000006E-2</v>
      </c>
      <c r="X216">
        <v>0.91900000000000004</v>
      </c>
      <c r="Y216">
        <v>60</v>
      </c>
      <c r="Z216">
        <v>53.448599999999999</v>
      </c>
      <c r="AA216">
        <v>33</v>
      </c>
      <c r="AB216">
        <v>1.6196999999999999</v>
      </c>
      <c r="AC216">
        <v>1</v>
      </c>
      <c r="AD216">
        <v>1.2823</v>
      </c>
      <c r="AE216">
        <v>1</v>
      </c>
      <c r="AF216">
        <f t="shared" si="17"/>
        <v>55.474299999999999</v>
      </c>
      <c r="AG216">
        <f t="shared" si="15"/>
        <v>60</v>
      </c>
      <c r="AH216">
        <f t="shared" si="16"/>
        <v>14</v>
      </c>
      <c r="AI216">
        <v>0</v>
      </c>
      <c r="AL216"/>
      <c r="AV216"/>
      <c r="AW216"/>
    </row>
    <row r="217" spans="1:49" x14ac:dyDescent="0.25">
      <c r="A217">
        <v>21113</v>
      </c>
      <c r="B217">
        <v>1</v>
      </c>
      <c r="C217">
        <v>216</v>
      </c>
      <c r="D217" s="1">
        <v>42356</v>
      </c>
      <c r="E217">
        <v>39</v>
      </c>
      <c r="F217">
        <v>0</v>
      </c>
      <c r="M217" s="2">
        <v>0.5881481481481482</v>
      </c>
      <c r="N217" s="2">
        <v>0.58969907407407407</v>
      </c>
      <c r="O217">
        <v>133</v>
      </c>
      <c r="P217" s="3">
        <f t="shared" si="14"/>
        <v>134.99999999999537</v>
      </c>
      <c r="R217">
        <v>55.928899999999999</v>
      </c>
      <c r="S217">
        <v>32</v>
      </c>
      <c r="T217">
        <v>1.7146999999999999</v>
      </c>
      <c r="U217">
        <v>54.871499999999997</v>
      </c>
      <c r="V217">
        <v>15</v>
      </c>
      <c r="W217">
        <v>5.9952999999999999E-2</v>
      </c>
      <c r="X217">
        <v>0.66210000000000002</v>
      </c>
      <c r="Y217">
        <v>64</v>
      </c>
      <c r="Z217">
        <v>55.770800000000001</v>
      </c>
      <c r="AA217">
        <v>39</v>
      </c>
      <c r="AB217">
        <v>1.43</v>
      </c>
      <c r="AC217">
        <v>1</v>
      </c>
      <c r="AD217">
        <v>1.2931999999999999</v>
      </c>
      <c r="AE217">
        <v>1</v>
      </c>
      <c r="AF217">
        <f t="shared" si="17"/>
        <v>55.928899999999999</v>
      </c>
      <c r="AG217">
        <f t="shared" si="15"/>
        <v>64</v>
      </c>
      <c r="AH217">
        <f t="shared" si="16"/>
        <v>14</v>
      </c>
      <c r="AI217">
        <v>0</v>
      </c>
      <c r="AL217"/>
      <c r="AV217"/>
      <c r="AW217"/>
    </row>
    <row r="218" spans="1:49" x14ac:dyDescent="0.25">
      <c r="A218">
        <v>21113</v>
      </c>
      <c r="B218">
        <v>1</v>
      </c>
      <c r="C218">
        <v>217</v>
      </c>
      <c r="D218" s="1">
        <v>42356</v>
      </c>
      <c r="E218">
        <v>15</v>
      </c>
      <c r="F218">
        <v>0</v>
      </c>
      <c r="M218" s="2">
        <v>0.58987268518518521</v>
      </c>
      <c r="N218" s="2">
        <v>0.59039351851851851</v>
      </c>
      <c r="O218">
        <v>44</v>
      </c>
      <c r="P218" s="3">
        <f t="shared" si="14"/>
        <v>45.999999999997442</v>
      </c>
      <c r="R218">
        <v>9.1996000000000002</v>
      </c>
      <c r="S218">
        <v>19</v>
      </c>
      <c r="T218">
        <v>0.48419000000000001</v>
      </c>
      <c r="U218">
        <v>9.1996000000000002</v>
      </c>
      <c r="V218">
        <v>0</v>
      </c>
      <c r="Y218">
        <v>0</v>
      </c>
      <c r="Z218">
        <v>9.1996000000000002</v>
      </c>
      <c r="AA218">
        <v>27</v>
      </c>
      <c r="AB218">
        <v>0.34072999999999998</v>
      </c>
      <c r="AC218">
        <v>0</v>
      </c>
      <c r="AD218">
        <v>1.3409</v>
      </c>
      <c r="AE218">
        <v>0</v>
      </c>
      <c r="AF218" t="str">
        <f t="shared" si="17"/>
        <v/>
      </c>
      <c r="AG218">
        <f t="shared" si="15"/>
        <v>0</v>
      </c>
      <c r="AH218">
        <f t="shared" si="16"/>
        <v>14</v>
      </c>
      <c r="AI218">
        <v>0</v>
      </c>
      <c r="AL218"/>
      <c r="AV218"/>
      <c r="AW218"/>
    </row>
    <row r="219" spans="1:49" x14ac:dyDescent="0.25">
      <c r="A219">
        <v>21113</v>
      </c>
      <c r="B219">
        <v>1</v>
      </c>
      <c r="C219">
        <v>218</v>
      </c>
      <c r="D219" s="1">
        <v>42356</v>
      </c>
      <c r="E219">
        <v>26</v>
      </c>
      <c r="F219">
        <v>0</v>
      </c>
      <c r="M219" s="2">
        <v>0.59069444444444441</v>
      </c>
      <c r="N219" s="2">
        <v>0.59221064814814817</v>
      </c>
      <c r="O219">
        <v>130</v>
      </c>
      <c r="P219" s="3">
        <f t="shared" si="14"/>
        <v>132.00000000000449</v>
      </c>
      <c r="R219">
        <v>56.749000000000002</v>
      </c>
      <c r="S219">
        <v>36</v>
      </c>
      <c r="T219">
        <v>1.5305</v>
      </c>
      <c r="U219">
        <v>55.098799999999997</v>
      </c>
      <c r="V219">
        <v>15</v>
      </c>
      <c r="W219">
        <v>9.1566999999999996E-2</v>
      </c>
      <c r="X219">
        <v>1.3537999999999999</v>
      </c>
      <c r="Y219">
        <v>55</v>
      </c>
      <c r="Z219">
        <v>56.472299999999997</v>
      </c>
      <c r="AA219">
        <v>41</v>
      </c>
      <c r="AB219">
        <v>1.3774</v>
      </c>
      <c r="AC219">
        <v>1</v>
      </c>
      <c r="AD219">
        <v>1.2</v>
      </c>
      <c r="AE219">
        <v>1</v>
      </c>
      <c r="AF219">
        <f t="shared" si="17"/>
        <v>56.749000000000002</v>
      </c>
      <c r="AG219">
        <f t="shared" si="15"/>
        <v>55</v>
      </c>
      <c r="AH219">
        <f t="shared" si="16"/>
        <v>14</v>
      </c>
      <c r="AI219">
        <v>0</v>
      </c>
      <c r="AL219"/>
      <c r="AV219"/>
      <c r="AW219"/>
    </row>
    <row r="220" spans="1:49" x14ac:dyDescent="0.25">
      <c r="A220">
        <v>21113</v>
      </c>
      <c r="B220">
        <v>1</v>
      </c>
      <c r="C220">
        <v>219</v>
      </c>
      <c r="D220" s="1">
        <v>42356</v>
      </c>
      <c r="E220">
        <v>33</v>
      </c>
      <c r="F220">
        <v>0</v>
      </c>
      <c r="M220" s="2">
        <v>0.59259259259259256</v>
      </c>
      <c r="N220" s="2">
        <v>0.59381944444444446</v>
      </c>
      <c r="O220">
        <v>105</v>
      </c>
      <c r="P220" s="3">
        <f t="shared" si="14"/>
        <v>107.00000000000378</v>
      </c>
      <c r="R220">
        <v>26.788499999999999</v>
      </c>
      <c r="S220">
        <v>60</v>
      </c>
      <c r="T220">
        <v>0.44647999999999999</v>
      </c>
      <c r="U220">
        <v>26.788499999999999</v>
      </c>
      <c r="V220">
        <v>0</v>
      </c>
      <c r="Y220">
        <v>0</v>
      </c>
      <c r="Z220">
        <v>26.788499999999999</v>
      </c>
      <c r="AA220">
        <v>47</v>
      </c>
      <c r="AB220">
        <v>0.56996999999999998</v>
      </c>
      <c r="AC220">
        <v>0</v>
      </c>
      <c r="AD220">
        <v>1.3143</v>
      </c>
      <c r="AE220">
        <v>0</v>
      </c>
      <c r="AF220" t="str">
        <f t="shared" si="17"/>
        <v/>
      </c>
      <c r="AG220">
        <f t="shared" si="15"/>
        <v>0</v>
      </c>
      <c r="AH220">
        <f t="shared" si="16"/>
        <v>14</v>
      </c>
      <c r="AI220">
        <v>0</v>
      </c>
      <c r="AL220"/>
      <c r="AV220"/>
      <c r="AW220"/>
    </row>
    <row r="221" spans="1:49" x14ac:dyDescent="0.25">
      <c r="A221">
        <v>21113</v>
      </c>
      <c r="B221">
        <v>1</v>
      </c>
      <c r="C221">
        <v>220</v>
      </c>
      <c r="D221" s="1">
        <v>42356</v>
      </c>
      <c r="E221">
        <v>30</v>
      </c>
      <c r="F221">
        <v>0</v>
      </c>
      <c r="M221" s="2">
        <v>0.59416666666666662</v>
      </c>
      <c r="N221" s="2">
        <v>0.59576388888888887</v>
      </c>
      <c r="O221">
        <v>137</v>
      </c>
      <c r="P221" s="3">
        <f t="shared" si="14"/>
        <v>139.00000000000239</v>
      </c>
      <c r="R221">
        <v>56.650199999999998</v>
      </c>
      <c r="S221">
        <v>36</v>
      </c>
      <c r="T221">
        <v>1.5495000000000001</v>
      </c>
      <c r="U221">
        <v>55.7806</v>
      </c>
      <c r="V221">
        <v>25</v>
      </c>
      <c r="W221">
        <v>7.1159999999999999E-3</v>
      </c>
      <c r="X221">
        <v>0.82020000000000004</v>
      </c>
      <c r="Y221">
        <v>63</v>
      </c>
      <c r="Z221">
        <v>55.958500000000001</v>
      </c>
      <c r="AA221">
        <v>40</v>
      </c>
      <c r="AB221">
        <v>1.399</v>
      </c>
      <c r="AC221">
        <v>1</v>
      </c>
      <c r="AD221">
        <v>1.2190000000000001</v>
      </c>
      <c r="AE221">
        <v>1</v>
      </c>
      <c r="AF221">
        <f t="shared" si="17"/>
        <v>56.650199999999998</v>
      </c>
      <c r="AG221">
        <f t="shared" si="15"/>
        <v>63</v>
      </c>
      <c r="AH221">
        <f t="shared" si="16"/>
        <v>14</v>
      </c>
      <c r="AI221">
        <v>0</v>
      </c>
      <c r="AL221"/>
      <c r="AV221"/>
      <c r="AW221"/>
    </row>
    <row r="222" spans="1:49" x14ac:dyDescent="0.25">
      <c r="A222">
        <v>21113</v>
      </c>
      <c r="B222">
        <v>1</v>
      </c>
      <c r="C222">
        <v>221</v>
      </c>
      <c r="D222" s="1">
        <v>42356</v>
      </c>
      <c r="E222">
        <v>34</v>
      </c>
      <c r="F222">
        <v>0</v>
      </c>
      <c r="M222" s="2">
        <v>0.59615740740740741</v>
      </c>
      <c r="N222" s="2">
        <v>0.59762731481481479</v>
      </c>
      <c r="O222">
        <v>126</v>
      </c>
      <c r="P222" s="3">
        <f t="shared" si="14"/>
        <v>127.99999999999747</v>
      </c>
      <c r="R222">
        <v>55.217399999999998</v>
      </c>
      <c r="S222">
        <v>34</v>
      </c>
      <c r="T222">
        <v>1.5944</v>
      </c>
      <c r="U222">
        <v>54.209499999999998</v>
      </c>
      <c r="V222">
        <v>22</v>
      </c>
      <c r="W222">
        <v>-8.0864000000000005E-3</v>
      </c>
      <c r="X222">
        <v>0.96840000000000004</v>
      </c>
      <c r="Y222">
        <v>59</v>
      </c>
      <c r="Z222">
        <v>54.031599999999997</v>
      </c>
      <c r="AA222">
        <v>35</v>
      </c>
      <c r="AB222">
        <v>1.5438000000000001</v>
      </c>
      <c r="AC222">
        <v>1</v>
      </c>
      <c r="AD222">
        <v>1.2698</v>
      </c>
      <c r="AE222">
        <v>1</v>
      </c>
      <c r="AF222">
        <f t="shared" si="17"/>
        <v>55.217399999999998</v>
      </c>
      <c r="AG222">
        <f t="shared" si="15"/>
        <v>59</v>
      </c>
      <c r="AH222">
        <f t="shared" si="16"/>
        <v>14</v>
      </c>
      <c r="AI222">
        <v>0</v>
      </c>
      <c r="AL222"/>
      <c r="AV222"/>
      <c r="AW222"/>
    </row>
    <row r="223" spans="1:49" x14ac:dyDescent="0.25">
      <c r="A223">
        <v>21113</v>
      </c>
      <c r="B223">
        <v>1</v>
      </c>
      <c r="C223">
        <v>222</v>
      </c>
      <c r="D223" s="1">
        <v>42356</v>
      </c>
      <c r="E223">
        <v>36</v>
      </c>
      <c r="F223">
        <v>0</v>
      </c>
      <c r="M223" s="2">
        <v>0.59804398148148141</v>
      </c>
      <c r="N223" s="2">
        <v>0.59966435185185185</v>
      </c>
      <c r="O223">
        <v>139</v>
      </c>
      <c r="P223" s="3">
        <f t="shared" si="14"/>
        <v>141.00000000000591</v>
      </c>
      <c r="R223">
        <v>50.83</v>
      </c>
      <c r="S223">
        <v>32</v>
      </c>
      <c r="T223">
        <v>1.5612999999999999</v>
      </c>
      <c r="U223">
        <v>49.960500000000003</v>
      </c>
      <c r="V223">
        <v>25</v>
      </c>
      <c r="W223">
        <v>-0.17075000000000001</v>
      </c>
      <c r="X223">
        <v>0.86950000000000005</v>
      </c>
      <c r="Y223">
        <v>80</v>
      </c>
      <c r="Z223">
        <v>45.691699999999997</v>
      </c>
      <c r="AA223">
        <v>29</v>
      </c>
      <c r="AB223">
        <v>1.5755999999999999</v>
      </c>
      <c r="AC223">
        <v>1</v>
      </c>
      <c r="AD223">
        <v>1.2589999999999999</v>
      </c>
      <c r="AE223">
        <v>1</v>
      </c>
      <c r="AF223">
        <f t="shared" si="17"/>
        <v>50.83</v>
      </c>
      <c r="AG223">
        <f t="shared" si="15"/>
        <v>80</v>
      </c>
      <c r="AH223">
        <f t="shared" si="16"/>
        <v>14</v>
      </c>
      <c r="AI223">
        <v>0</v>
      </c>
      <c r="AL223"/>
      <c r="AV223"/>
      <c r="AW223"/>
    </row>
    <row r="224" spans="1:49" x14ac:dyDescent="0.25">
      <c r="A224">
        <v>21113</v>
      </c>
      <c r="B224">
        <v>1</v>
      </c>
      <c r="C224">
        <v>223</v>
      </c>
      <c r="D224" s="1">
        <v>42356</v>
      </c>
      <c r="E224">
        <v>32</v>
      </c>
      <c r="F224">
        <v>0</v>
      </c>
      <c r="M224" s="2">
        <v>0.60003472222222221</v>
      </c>
      <c r="N224" s="2">
        <v>0.60149305555555554</v>
      </c>
      <c r="O224">
        <v>125</v>
      </c>
      <c r="P224" s="3">
        <f t="shared" si="14"/>
        <v>127.00000000000051</v>
      </c>
      <c r="R224">
        <v>46.027700000000003</v>
      </c>
      <c r="S224">
        <v>27</v>
      </c>
      <c r="T224">
        <v>1.6465000000000001</v>
      </c>
      <c r="U224">
        <v>44.456499999999998</v>
      </c>
      <c r="V224">
        <v>24</v>
      </c>
      <c r="W224">
        <v>5.5995999999999997E-2</v>
      </c>
      <c r="X224">
        <v>0.39529999999999998</v>
      </c>
      <c r="Y224">
        <v>66</v>
      </c>
      <c r="Z224">
        <v>45.800400000000003</v>
      </c>
      <c r="AA224">
        <v>34</v>
      </c>
      <c r="AB224">
        <v>1.3471</v>
      </c>
      <c r="AC224">
        <v>1</v>
      </c>
      <c r="AD224">
        <v>1.256</v>
      </c>
      <c r="AE224">
        <v>1</v>
      </c>
      <c r="AF224">
        <f t="shared" si="17"/>
        <v>46.027700000000003</v>
      </c>
      <c r="AG224">
        <f t="shared" si="15"/>
        <v>66</v>
      </c>
      <c r="AH224">
        <f t="shared" si="16"/>
        <v>14</v>
      </c>
      <c r="AI224">
        <v>0</v>
      </c>
      <c r="AL224"/>
      <c r="AV224"/>
      <c r="AW224"/>
    </row>
    <row r="225" spans="1:49" x14ac:dyDescent="0.25">
      <c r="A225">
        <v>21113</v>
      </c>
      <c r="B225">
        <v>1</v>
      </c>
      <c r="C225">
        <v>224</v>
      </c>
      <c r="D225" s="1">
        <v>42356</v>
      </c>
      <c r="E225">
        <v>31</v>
      </c>
      <c r="F225">
        <v>0</v>
      </c>
      <c r="M225" s="2">
        <v>0.60185185185185186</v>
      </c>
      <c r="N225" s="2">
        <v>0.60328703703703701</v>
      </c>
      <c r="O225">
        <v>123</v>
      </c>
      <c r="P225" s="3">
        <f t="shared" si="14"/>
        <v>124.999999999997</v>
      </c>
      <c r="R225">
        <v>46.946599999999997</v>
      </c>
      <c r="S225">
        <v>30</v>
      </c>
      <c r="T225">
        <v>1.556</v>
      </c>
      <c r="U225">
        <v>46.6798</v>
      </c>
      <c r="V225">
        <v>17</v>
      </c>
      <c r="W225">
        <v>-0.11509</v>
      </c>
      <c r="X225">
        <v>0.93869999999999998</v>
      </c>
      <c r="Y225">
        <v>67</v>
      </c>
      <c r="Z225">
        <v>44.723300000000002</v>
      </c>
      <c r="AA225">
        <v>28</v>
      </c>
      <c r="AB225">
        <v>1.5972999999999999</v>
      </c>
      <c r="AC225">
        <v>1</v>
      </c>
      <c r="AD225">
        <v>1.252</v>
      </c>
      <c r="AE225">
        <v>1</v>
      </c>
      <c r="AF225">
        <f t="shared" si="17"/>
        <v>46.946599999999997</v>
      </c>
      <c r="AG225">
        <f t="shared" si="15"/>
        <v>67</v>
      </c>
      <c r="AH225">
        <f t="shared" si="16"/>
        <v>14</v>
      </c>
      <c r="AI225">
        <v>0</v>
      </c>
      <c r="AL225"/>
      <c r="AV225"/>
      <c r="AW225"/>
    </row>
    <row r="226" spans="1:49" x14ac:dyDescent="0.25">
      <c r="A226">
        <v>21113</v>
      </c>
      <c r="B226">
        <v>1</v>
      </c>
      <c r="C226">
        <v>225</v>
      </c>
      <c r="D226" s="1">
        <v>42356</v>
      </c>
      <c r="E226">
        <v>32</v>
      </c>
      <c r="F226">
        <v>0</v>
      </c>
      <c r="M226" s="2">
        <v>0.60365740740740736</v>
      </c>
      <c r="N226" s="2">
        <v>0.60506944444444444</v>
      </c>
      <c r="O226">
        <v>121</v>
      </c>
      <c r="P226" s="3">
        <f t="shared" si="14"/>
        <v>123.00000000000308</v>
      </c>
      <c r="R226">
        <v>44.9407</v>
      </c>
      <c r="S226">
        <v>27</v>
      </c>
      <c r="T226">
        <v>1.6473</v>
      </c>
      <c r="U226">
        <v>44.476300000000002</v>
      </c>
      <c r="V226">
        <v>21</v>
      </c>
      <c r="W226">
        <v>-3.1057000000000001E-2</v>
      </c>
      <c r="X226">
        <v>0.52370000000000005</v>
      </c>
      <c r="Y226">
        <v>61</v>
      </c>
      <c r="Z226">
        <v>43.824100000000001</v>
      </c>
      <c r="AA226">
        <v>35</v>
      </c>
      <c r="AB226">
        <v>1.2521</v>
      </c>
      <c r="AC226">
        <v>1</v>
      </c>
      <c r="AD226">
        <v>1.2645</v>
      </c>
      <c r="AE226">
        <v>1</v>
      </c>
      <c r="AF226">
        <f t="shared" si="17"/>
        <v>44.9407</v>
      </c>
      <c r="AG226">
        <f t="shared" si="15"/>
        <v>61</v>
      </c>
      <c r="AH226">
        <f t="shared" si="16"/>
        <v>14</v>
      </c>
      <c r="AI226">
        <v>0</v>
      </c>
      <c r="AL226"/>
      <c r="AV226"/>
      <c r="AW226"/>
    </row>
    <row r="227" spans="1:49" x14ac:dyDescent="0.25">
      <c r="A227">
        <v>21113</v>
      </c>
      <c r="B227">
        <v>1</v>
      </c>
      <c r="C227">
        <v>226</v>
      </c>
      <c r="D227" s="1">
        <v>42356</v>
      </c>
      <c r="E227">
        <v>36</v>
      </c>
      <c r="F227">
        <v>0</v>
      </c>
      <c r="M227" s="2">
        <v>0.60548611111111106</v>
      </c>
      <c r="N227" s="2">
        <v>0.6069444444444444</v>
      </c>
      <c r="O227">
        <v>125</v>
      </c>
      <c r="P227" s="3">
        <f t="shared" si="14"/>
        <v>127.00000000000051</v>
      </c>
      <c r="R227">
        <v>44.130400000000002</v>
      </c>
      <c r="S227">
        <v>27</v>
      </c>
      <c r="T227">
        <v>1.5979000000000001</v>
      </c>
      <c r="U227">
        <v>43.142299999999999</v>
      </c>
      <c r="V227">
        <v>20</v>
      </c>
      <c r="W227">
        <v>1.9269999999999999E-2</v>
      </c>
      <c r="X227">
        <v>0.98809999999999998</v>
      </c>
      <c r="Y227">
        <v>62</v>
      </c>
      <c r="Z227">
        <v>43.527700000000003</v>
      </c>
      <c r="AA227">
        <v>38</v>
      </c>
      <c r="AB227">
        <v>1.1455</v>
      </c>
      <c r="AC227">
        <v>1</v>
      </c>
      <c r="AD227">
        <v>1.288</v>
      </c>
      <c r="AE227">
        <v>1</v>
      </c>
      <c r="AF227">
        <f t="shared" si="17"/>
        <v>44.130400000000002</v>
      </c>
      <c r="AG227">
        <f t="shared" si="15"/>
        <v>62</v>
      </c>
      <c r="AH227">
        <f t="shared" si="16"/>
        <v>14</v>
      </c>
      <c r="AI227">
        <v>0</v>
      </c>
      <c r="AL227"/>
      <c r="AV227"/>
      <c r="AW227"/>
    </row>
    <row r="228" spans="1:49" x14ac:dyDescent="0.25">
      <c r="A228">
        <v>21113</v>
      </c>
      <c r="B228">
        <v>1</v>
      </c>
      <c r="C228">
        <v>227</v>
      </c>
      <c r="D228" s="1">
        <v>42356</v>
      </c>
      <c r="E228">
        <v>27</v>
      </c>
      <c r="F228">
        <v>0</v>
      </c>
      <c r="M228" s="2">
        <v>0.60725694444444445</v>
      </c>
      <c r="N228" s="2">
        <v>0.6086921296296296</v>
      </c>
      <c r="O228">
        <v>123</v>
      </c>
      <c r="P228" s="3">
        <f t="shared" si="14"/>
        <v>124.999999999997</v>
      </c>
      <c r="R228">
        <v>44.594900000000003</v>
      </c>
      <c r="S228">
        <v>28</v>
      </c>
      <c r="T228">
        <v>1.5355000000000001</v>
      </c>
      <c r="U228">
        <v>42.994100000000003</v>
      </c>
      <c r="V228">
        <v>23</v>
      </c>
      <c r="W228">
        <v>5.4990999999999998E-2</v>
      </c>
      <c r="X228">
        <v>0.74109999999999998</v>
      </c>
      <c r="Y228">
        <v>64</v>
      </c>
      <c r="Z228">
        <v>44.258899999999997</v>
      </c>
      <c r="AA228">
        <v>33</v>
      </c>
      <c r="AB228">
        <v>1.3411999999999999</v>
      </c>
      <c r="AC228">
        <v>1</v>
      </c>
      <c r="AD228">
        <v>1.2195</v>
      </c>
      <c r="AE228">
        <v>1</v>
      </c>
      <c r="AF228">
        <f t="shared" si="17"/>
        <v>44.594900000000003</v>
      </c>
      <c r="AG228">
        <f t="shared" si="15"/>
        <v>64</v>
      </c>
      <c r="AH228">
        <f t="shared" si="16"/>
        <v>14</v>
      </c>
      <c r="AI228">
        <v>0</v>
      </c>
      <c r="AL228"/>
      <c r="AV228"/>
      <c r="AW228"/>
    </row>
    <row r="229" spans="1:49" x14ac:dyDescent="0.25">
      <c r="A229">
        <v>21113</v>
      </c>
      <c r="B229">
        <v>1</v>
      </c>
      <c r="C229">
        <v>228</v>
      </c>
      <c r="D229" s="1">
        <v>42356</v>
      </c>
      <c r="E229">
        <v>29</v>
      </c>
      <c r="F229">
        <v>0</v>
      </c>
      <c r="M229" s="2">
        <v>0.60902777777777783</v>
      </c>
      <c r="N229" s="2">
        <v>0.6104398148148148</v>
      </c>
      <c r="O229">
        <v>121</v>
      </c>
      <c r="P229" s="3">
        <f t="shared" si="14"/>
        <v>122.99999999999349</v>
      </c>
      <c r="R229">
        <v>45.662100000000002</v>
      </c>
      <c r="S229">
        <v>28</v>
      </c>
      <c r="T229">
        <v>1.6275999999999999</v>
      </c>
      <c r="U229">
        <v>45.573099999999997</v>
      </c>
      <c r="V229">
        <v>20</v>
      </c>
      <c r="W229">
        <v>-0.11759</v>
      </c>
      <c r="X229">
        <v>0.45450000000000002</v>
      </c>
      <c r="Y229">
        <v>64</v>
      </c>
      <c r="Z229">
        <v>43.221299999999999</v>
      </c>
      <c r="AA229">
        <v>31</v>
      </c>
      <c r="AB229">
        <v>1.3942000000000001</v>
      </c>
      <c r="AC229">
        <v>1</v>
      </c>
      <c r="AD229">
        <v>1.2397</v>
      </c>
      <c r="AE229">
        <v>1</v>
      </c>
      <c r="AF229">
        <f t="shared" si="17"/>
        <v>45.662100000000002</v>
      </c>
      <c r="AG229">
        <f t="shared" si="15"/>
        <v>64</v>
      </c>
      <c r="AH229">
        <f t="shared" si="16"/>
        <v>14</v>
      </c>
      <c r="AI229">
        <v>0</v>
      </c>
      <c r="AL229"/>
      <c r="AV229"/>
      <c r="AW229"/>
    </row>
    <row r="230" spans="1:49" x14ac:dyDescent="0.25">
      <c r="A230">
        <v>21113</v>
      </c>
      <c r="B230">
        <v>1</v>
      </c>
      <c r="C230">
        <v>229</v>
      </c>
      <c r="D230" s="1">
        <v>42356</v>
      </c>
      <c r="E230">
        <v>31</v>
      </c>
      <c r="F230">
        <v>0</v>
      </c>
      <c r="M230" s="2">
        <v>0.61079861111111111</v>
      </c>
      <c r="N230" s="2">
        <v>0.61223379629629626</v>
      </c>
      <c r="O230">
        <v>123</v>
      </c>
      <c r="P230" s="3">
        <f t="shared" si="14"/>
        <v>124.999999999997</v>
      </c>
      <c r="R230">
        <v>45.019799999999996</v>
      </c>
      <c r="S230">
        <v>29</v>
      </c>
      <c r="T230">
        <v>1.5343</v>
      </c>
      <c r="U230">
        <v>44.496000000000002</v>
      </c>
      <c r="V230">
        <v>16</v>
      </c>
      <c r="W230">
        <v>-6.2375E-2</v>
      </c>
      <c r="X230">
        <v>0.52380000000000004</v>
      </c>
      <c r="Y230">
        <v>60</v>
      </c>
      <c r="Z230">
        <v>43.497999999999998</v>
      </c>
      <c r="AA230">
        <v>36</v>
      </c>
      <c r="AB230">
        <v>1.2082999999999999</v>
      </c>
      <c r="AC230">
        <v>1</v>
      </c>
      <c r="AD230">
        <v>1.252</v>
      </c>
      <c r="AE230">
        <v>1</v>
      </c>
      <c r="AF230">
        <f t="shared" si="17"/>
        <v>45.019799999999996</v>
      </c>
      <c r="AG230">
        <f t="shared" si="15"/>
        <v>60</v>
      </c>
      <c r="AH230">
        <f t="shared" si="16"/>
        <v>14</v>
      </c>
      <c r="AI230">
        <v>0</v>
      </c>
      <c r="AL230"/>
      <c r="AV230"/>
      <c r="AW230"/>
    </row>
    <row r="231" spans="1:49" x14ac:dyDescent="0.25">
      <c r="A231">
        <v>21113</v>
      </c>
      <c r="B231">
        <v>1</v>
      </c>
      <c r="C231">
        <v>230</v>
      </c>
      <c r="D231" s="1">
        <v>42356</v>
      </c>
      <c r="E231">
        <v>29</v>
      </c>
      <c r="F231">
        <v>0</v>
      </c>
      <c r="M231" s="2">
        <v>0.61256944444444439</v>
      </c>
      <c r="N231" s="2">
        <v>0.61402777777777773</v>
      </c>
      <c r="O231">
        <v>125</v>
      </c>
      <c r="P231" s="3">
        <f t="shared" si="14"/>
        <v>127.00000000000051</v>
      </c>
      <c r="R231">
        <v>46.996000000000002</v>
      </c>
      <c r="S231">
        <v>29</v>
      </c>
      <c r="T231">
        <v>1.5446</v>
      </c>
      <c r="U231">
        <v>44.792499999999997</v>
      </c>
      <c r="V231">
        <v>11</v>
      </c>
      <c r="W231">
        <v>0.16888</v>
      </c>
      <c r="X231">
        <v>1.3043</v>
      </c>
      <c r="Y231">
        <v>53</v>
      </c>
      <c r="Z231">
        <v>46.650199999999998</v>
      </c>
      <c r="AA231">
        <v>45</v>
      </c>
      <c r="AB231">
        <v>1.0367</v>
      </c>
      <c r="AC231">
        <v>1</v>
      </c>
      <c r="AD231">
        <v>1.232</v>
      </c>
      <c r="AE231">
        <v>1</v>
      </c>
      <c r="AF231">
        <f t="shared" si="17"/>
        <v>46.996000000000002</v>
      </c>
      <c r="AG231">
        <f t="shared" si="15"/>
        <v>53</v>
      </c>
      <c r="AH231">
        <f t="shared" si="16"/>
        <v>14</v>
      </c>
      <c r="AI231">
        <v>0</v>
      </c>
      <c r="AL231"/>
      <c r="AV231"/>
      <c r="AW231"/>
    </row>
    <row r="232" spans="1:49" x14ac:dyDescent="0.25">
      <c r="A232">
        <v>21113</v>
      </c>
      <c r="B232">
        <v>1</v>
      </c>
      <c r="C232">
        <v>231</v>
      </c>
      <c r="D232" s="1">
        <v>42356</v>
      </c>
      <c r="E232">
        <v>31</v>
      </c>
      <c r="F232">
        <v>0</v>
      </c>
      <c r="M232" s="2">
        <v>0.61438657407407404</v>
      </c>
      <c r="N232" s="2">
        <v>0.61592592592592588</v>
      </c>
      <c r="O232">
        <v>132</v>
      </c>
      <c r="P232" s="3">
        <f t="shared" si="14"/>
        <v>133.99999999999841</v>
      </c>
      <c r="R232">
        <v>51.561300000000003</v>
      </c>
      <c r="S232">
        <v>33</v>
      </c>
      <c r="T232">
        <v>1.54</v>
      </c>
      <c r="U232">
        <v>50.8202</v>
      </c>
      <c r="V232">
        <v>25</v>
      </c>
      <c r="W232">
        <v>2.6876000000000001E-2</v>
      </c>
      <c r="X232">
        <v>0.61260000000000003</v>
      </c>
      <c r="Y232">
        <v>55</v>
      </c>
      <c r="Z232">
        <v>51.492100000000001</v>
      </c>
      <c r="AA232">
        <v>46</v>
      </c>
      <c r="AB232">
        <v>1.1194</v>
      </c>
      <c r="AC232">
        <v>1</v>
      </c>
      <c r="AD232">
        <v>1.2347999999999999</v>
      </c>
      <c r="AE232">
        <v>1</v>
      </c>
      <c r="AF232">
        <f t="shared" si="17"/>
        <v>51.561300000000003</v>
      </c>
      <c r="AG232">
        <f t="shared" si="15"/>
        <v>55</v>
      </c>
      <c r="AH232">
        <f t="shared" si="16"/>
        <v>14</v>
      </c>
      <c r="AI232">
        <v>0</v>
      </c>
      <c r="AL232"/>
      <c r="AV232"/>
      <c r="AW232"/>
    </row>
    <row r="233" spans="1:49" x14ac:dyDescent="0.25">
      <c r="A233">
        <v>21113</v>
      </c>
      <c r="B233">
        <v>1</v>
      </c>
      <c r="C233">
        <v>232</v>
      </c>
      <c r="D233" s="1">
        <v>42356</v>
      </c>
      <c r="E233">
        <v>15</v>
      </c>
      <c r="F233">
        <v>0</v>
      </c>
      <c r="M233" s="2">
        <v>0.61609953703703701</v>
      </c>
      <c r="N233" s="2">
        <v>0.61694444444444441</v>
      </c>
      <c r="O233">
        <v>72</v>
      </c>
      <c r="P233" s="3">
        <f t="shared" si="14"/>
        <v>73.999999999998622</v>
      </c>
      <c r="R233">
        <v>11.758900000000001</v>
      </c>
      <c r="S233">
        <v>34</v>
      </c>
      <c r="T233">
        <v>0.34584999999999999</v>
      </c>
      <c r="U233">
        <v>11.758900000000001</v>
      </c>
      <c r="V233">
        <v>0</v>
      </c>
      <c r="Y233">
        <v>0</v>
      </c>
      <c r="Z233">
        <v>11.758900000000001</v>
      </c>
      <c r="AA233">
        <v>40</v>
      </c>
      <c r="AB233">
        <v>0.29397000000000001</v>
      </c>
      <c r="AC233">
        <v>0</v>
      </c>
      <c r="AD233">
        <v>1.2082999999999999</v>
      </c>
      <c r="AE233">
        <v>0</v>
      </c>
      <c r="AF233" t="str">
        <f t="shared" si="17"/>
        <v/>
      </c>
      <c r="AG233">
        <f t="shared" si="15"/>
        <v>0</v>
      </c>
      <c r="AH233">
        <f t="shared" si="16"/>
        <v>14</v>
      </c>
      <c r="AI233">
        <v>0</v>
      </c>
      <c r="AL233"/>
      <c r="AV233"/>
      <c r="AW233"/>
    </row>
    <row r="234" spans="1:49" x14ac:dyDescent="0.25">
      <c r="A234">
        <v>21113</v>
      </c>
      <c r="B234">
        <v>1</v>
      </c>
      <c r="C234">
        <v>233</v>
      </c>
      <c r="D234" s="1">
        <v>42356</v>
      </c>
      <c r="E234">
        <v>34</v>
      </c>
      <c r="F234">
        <v>0</v>
      </c>
      <c r="M234" s="2">
        <v>0.61733796296296295</v>
      </c>
      <c r="N234" s="2">
        <v>0.6189351851851852</v>
      </c>
      <c r="O234">
        <v>137</v>
      </c>
      <c r="P234" s="3">
        <f t="shared" si="14"/>
        <v>139.00000000000239</v>
      </c>
      <c r="R234">
        <v>52.262799999999999</v>
      </c>
      <c r="S234">
        <v>35</v>
      </c>
      <c r="T234">
        <v>1.4593</v>
      </c>
      <c r="U234">
        <v>51.077100000000002</v>
      </c>
      <c r="V234">
        <v>14</v>
      </c>
      <c r="W234">
        <v>1.9057000000000001E-2</v>
      </c>
      <c r="X234">
        <v>1.3340000000000001</v>
      </c>
      <c r="Y234">
        <v>62</v>
      </c>
      <c r="Z234">
        <v>51.343899999999998</v>
      </c>
      <c r="AA234">
        <v>42</v>
      </c>
      <c r="AB234">
        <v>1.2224999999999999</v>
      </c>
      <c r="AC234">
        <v>1</v>
      </c>
      <c r="AD234">
        <v>1.2482</v>
      </c>
      <c r="AE234">
        <v>1</v>
      </c>
      <c r="AF234">
        <f t="shared" si="17"/>
        <v>52.262799999999999</v>
      </c>
      <c r="AG234">
        <f t="shared" si="15"/>
        <v>62</v>
      </c>
      <c r="AH234">
        <f t="shared" si="16"/>
        <v>14</v>
      </c>
      <c r="AI234">
        <v>0</v>
      </c>
      <c r="AL234"/>
      <c r="AV234"/>
      <c r="AW234"/>
    </row>
    <row r="235" spans="1:49" x14ac:dyDescent="0.25">
      <c r="A235">
        <v>21113</v>
      </c>
      <c r="B235">
        <v>1</v>
      </c>
      <c r="C235">
        <v>234</v>
      </c>
      <c r="D235" s="1">
        <v>42356</v>
      </c>
      <c r="E235">
        <v>29</v>
      </c>
      <c r="F235">
        <v>0</v>
      </c>
      <c r="M235" s="2">
        <v>0.61927083333333333</v>
      </c>
      <c r="N235" s="2">
        <v>0.62038194444444439</v>
      </c>
      <c r="O235">
        <v>95</v>
      </c>
      <c r="P235" s="3">
        <f t="shared" si="14"/>
        <v>96.999999999995822</v>
      </c>
      <c r="R235">
        <v>15.5336</v>
      </c>
      <c r="S235">
        <v>47</v>
      </c>
      <c r="T235">
        <v>0.33050000000000002</v>
      </c>
      <c r="U235">
        <v>15.5336</v>
      </c>
      <c r="V235">
        <v>0</v>
      </c>
      <c r="Y235">
        <v>0</v>
      </c>
      <c r="Z235">
        <v>15.5336</v>
      </c>
      <c r="AA235">
        <v>50</v>
      </c>
      <c r="AB235">
        <v>0.31067</v>
      </c>
      <c r="AC235">
        <v>0</v>
      </c>
      <c r="AD235">
        <v>1.3052999999999999</v>
      </c>
      <c r="AE235">
        <v>0</v>
      </c>
      <c r="AF235" t="str">
        <f t="shared" si="17"/>
        <v/>
      </c>
      <c r="AG235">
        <f t="shared" si="15"/>
        <v>0</v>
      </c>
      <c r="AH235">
        <f t="shared" si="16"/>
        <v>14</v>
      </c>
      <c r="AI235">
        <v>0</v>
      </c>
      <c r="AL235"/>
      <c r="AV235"/>
      <c r="AW235"/>
    </row>
    <row r="236" spans="1:49" x14ac:dyDescent="0.25">
      <c r="A236">
        <v>21113</v>
      </c>
      <c r="B236">
        <v>1</v>
      </c>
      <c r="C236">
        <v>235</v>
      </c>
      <c r="D236" s="1">
        <v>42356</v>
      </c>
      <c r="E236">
        <v>25</v>
      </c>
      <c r="F236">
        <v>0</v>
      </c>
      <c r="M236" s="2">
        <v>0.62067129629629625</v>
      </c>
      <c r="N236" s="2">
        <v>0.62228009259259254</v>
      </c>
      <c r="O236">
        <v>138</v>
      </c>
      <c r="P236" s="3">
        <f t="shared" si="14"/>
        <v>139.99999999999935</v>
      </c>
      <c r="R236">
        <v>51.452599999999997</v>
      </c>
      <c r="S236">
        <v>41</v>
      </c>
      <c r="T236">
        <v>1.2516</v>
      </c>
      <c r="U236">
        <v>51.3142</v>
      </c>
      <c r="V236">
        <v>28</v>
      </c>
      <c r="W236">
        <v>-7.0571000000000002E-3</v>
      </c>
      <c r="X236">
        <v>0.51390000000000002</v>
      </c>
      <c r="Y236">
        <v>65</v>
      </c>
      <c r="Z236">
        <v>51.116599999999998</v>
      </c>
      <c r="AA236">
        <v>34</v>
      </c>
      <c r="AB236">
        <v>1.5034000000000001</v>
      </c>
      <c r="AC236">
        <v>1</v>
      </c>
      <c r="AD236">
        <v>1.1812</v>
      </c>
      <c r="AE236">
        <v>1</v>
      </c>
      <c r="AF236">
        <f t="shared" si="17"/>
        <v>51.452599999999997</v>
      </c>
      <c r="AG236">
        <f t="shared" si="15"/>
        <v>65</v>
      </c>
      <c r="AH236">
        <f t="shared" si="16"/>
        <v>14</v>
      </c>
      <c r="AI236">
        <v>0</v>
      </c>
      <c r="AL236"/>
      <c r="AV236"/>
      <c r="AW236"/>
    </row>
    <row r="237" spans="1:49" x14ac:dyDescent="0.25">
      <c r="A237">
        <v>21113</v>
      </c>
      <c r="B237">
        <v>1</v>
      </c>
      <c r="C237">
        <v>236</v>
      </c>
      <c r="D237" s="1">
        <v>42356</v>
      </c>
      <c r="E237">
        <v>34</v>
      </c>
      <c r="F237">
        <v>0</v>
      </c>
      <c r="M237" s="2">
        <v>0.62267361111111108</v>
      </c>
      <c r="N237" s="2">
        <v>0.62414351851851857</v>
      </c>
      <c r="O237">
        <v>126</v>
      </c>
      <c r="P237" s="3">
        <f t="shared" si="14"/>
        <v>128.00000000000705</v>
      </c>
      <c r="R237">
        <v>52.351799999999997</v>
      </c>
      <c r="S237">
        <v>35</v>
      </c>
      <c r="T237">
        <v>1.4393</v>
      </c>
      <c r="U237">
        <v>50.375500000000002</v>
      </c>
      <c r="V237">
        <v>24</v>
      </c>
      <c r="W237">
        <v>7.7816999999999997E-2</v>
      </c>
      <c r="X237">
        <v>1.1858</v>
      </c>
      <c r="Y237">
        <v>63</v>
      </c>
      <c r="Z237">
        <v>52.243099999999998</v>
      </c>
      <c r="AA237">
        <v>30</v>
      </c>
      <c r="AB237">
        <v>1.7414000000000001</v>
      </c>
      <c r="AC237">
        <v>1</v>
      </c>
      <c r="AD237">
        <v>1.2698</v>
      </c>
      <c r="AE237">
        <v>1</v>
      </c>
      <c r="AF237">
        <f t="shared" si="17"/>
        <v>52.351799999999997</v>
      </c>
      <c r="AG237">
        <f t="shared" si="15"/>
        <v>63</v>
      </c>
      <c r="AH237">
        <f t="shared" si="16"/>
        <v>14</v>
      </c>
      <c r="AI237">
        <v>0</v>
      </c>
      <c r="AL237"/>
      <c r="AV237"/>
      <c r="AW237"/>
    </row>
    <row r="238" spans="1:49" x14ac:dyDescent="0.25">
      <c r="A238">
        <v>21113</v>
      </c>
      <c r="B238">
        <v>1</v>
      </c>
      <c r="C238">
        <v>237</v>
      </c>
      <c r="D238" s="1">
        <v>42356</v>
      </c>
      <c r="E238">
        <v>40</v>
      </c>
      <c r="F238">
        <v>0</v>
      </c>
      <c r="M238" s="2">
        <v>0.62460648148148146</v>
      </c>
      <c r="N238" s="2">
        <v>0.62603009259259257</v>
      </c>
      <c r="O238">
        <v>122</v>
      </c>
      <c r="P238" s="3">
        <f t="shared" si="14"/>
        <v>124.00000000000004</v>
      </c>
      <c r="R238">
        <v>52.667999999999999</v>
      </c>
      <c r="S238">
        <v>32</v>
      </c>
      <c r="T238">
        <v>1.5954999999999999</v>
      </c>
      <c r="U238">
        <v>51.057299999999998</v>
      </c>
      <c r="V238">
        <v>13</v>
      </c>
      <c r="W238">
        <v>0.10718</v>
      </c>
      <c r="X238">
        <v>1.5513999999999999</v>
      </c>
      <c r="Y238">
        <v>52</v>
      </c>
      <c r="Z238">
        <v>52.450600000000001</v>
      </c>
      <c r="AA238">
        <v>40</v>
      </c>
      <c r="AB238">
        <v>1.3112999999999999</v>
      </c>
      <c r="AC238">
        <v>1</v>
      </c>
      <c r="AD238">
        <v>1.3279000000000001</v>
      </c>
      <c r="AE238">
        <v>1</v>
      </c>
      <c r="AF238">
        <f t="shared" si="17"/>
        <v>52.667999999999999</v>
      </c>
      <c r="AG238">
        <f t="shared" si="15"/>
        <v>52</v>
      </c>
      <c r="AH238">
        <f t="shared" si="16"/>
        <v>14</v>
      </c>
      <c r="AI238">
        <v>0</v>
      </c>
      <c r="AL238"/>
      <c r="AV238"/>
      <c r="AW238"/>
    </row>
    <row r="239" spans="1:49" x14ac:dyDescent="0.25">
      <c r="A239">
        <v>21113</v>
      </c>
      <c r="B239">
        <v>1</v>
      </c>
      <c r="C239">
        <v>238</v>
      </c>
      <c r="D239" s="1">
        <v>42356</v>
      </c>
      <c r="E239">
        <v>34</v>
      </c>
      <c r="F239">
        <v>0</v>
      </c>
      <c r="M239" s="2">
        <v>0.62642361111111111</v>
      </c>
      <c r="N239" s="2">
        <v>0.62788194444444445</v>
      </c>
      <c r="O239">
        <v>125</v>
      </c>
      <c r="P239" s="3">
        <f t="shared" si="14"/>
        <v>127.00000000000051</v>
      </c>
      <c r="R239">
        <v>52.233199999999997</v>
      </c>
      <c r="S239">
        <v>33</v>
      </c>
      <c r="T239">
        <v>1.5544</v>
      </c>
      <c r="U239">
        <v>51.294499999999999</v>
      </c>
      <c r="V239">
        <v>24</v>
      </c>
      <c r="W239">
        <v>3.0879E-2</v>
      </c>
      <c r="X239">
        <v>0.93869999999999998</v>
      </c>
      <c r="Y239">
        <v>59</v>
      </c>
      <c r="Z239">
        <v>52.035600000000002</v>
      </c>
      <c r="AA239">
        <v>35</v>
      </c>
      <c r="AB239">
        <v>1.4866999999999999</v>
      </c>
      <c r="AC239">
        <v>1</v>
      </c>
      <c r="AD239">
        <v>1.272</v>
      </c>
      <c r="AE239">
        <v>1</v>
      </c>
      <c r="AF239">
        <f t="shared" si="17"/>
        <v>52.233199999999997</v>
      </c>
      <c r="AG239">
        <f t="shared" si="15"/>
        <v>59</v>
      </c>
      <c r="AH239">
        <f t="shared" si="16"/>
        <v>15</v>
      </c>
      <c r="AI239">
        <v>0</v>
      </c>
      <c r="AL239"/>
      <c r="AV239"/>
      <c r="AW239"/>
    </row>
    <row r="240" spans="1:49" x14ac:dyDescent="0.25">
      <c r="A240">
        <v>21113</v>
      </c>
      <c r="B240">
        <v>1</v>
      </c>
      <c r="C240">
        <v>239</v>
      </c>
      <c r="D240" s="1">
        <v>42356</v>
      </c>
      <c r="E240">
        <v>33</v>
      </c>
      <c r="F240">
        <v>0</v>
      </c>
      <c r="M240" s="2">
        <v>0.62826388888888884</v>
      </c>
      <c r="N240" s="2">
        <v>0.6297800925925926</v>
      </c>
      <c r="O240">
        <v>130</v>
      </c>
      <c r="P240" s="3">
        <f t="shared" si="14"/>
        <v>132.00000000000449</v>
      </c>
      <c r="R240">
        <v>52.114600000000003</v>
      </c>
      <c r="S240">
        <v>32</v>
      </c>
      <c r="T240">
        <v>1.5946</v>
      </c>
      <c r="U240">
        <v>51.027700000000003</v>
      </c>
      <c r="V240">
        <v>15</v>
      </c>
      <c r="W240">
        <v>1.3133000000000001E-3</v>
      </c>
      <c r="X240">
        <v>1.0869</v>
      </c>
      <c r="Y240">
        <v>66</v>
      </c>
      <c r="Z240">
        <v>51.047400000000003</v>
      </c>
      <c r="AA240">
        <v>34</v>
      </c>
      <c r="AB240">
        <v>1.5014000000000001</v>
      </c>
      <c r="AC240">
        <v>1</v>
      </c>
      <c r="AD240">
        <v>1.2538</v>
      </c>
      <c r="AE240">
        <v>1</v>
      </c>
      <c r="AF240">
        <f t="shared" si="17"/>
        <v>52.114600000000003</v>
      </c>
      <c r="AG240">
        <f t="shared" si="15"/>
        <v>66</v>
      </c>
      <c r="AH240">
        <f t="shared" si="16"/>
        <v>15</v>
      </c>
      <c r="AI240">
        <v>0</v>
      </c>
      <c r="AL240"/>
      <c r="AV240"/>
      <c r="AW240"/>
    </row>
    <row r="241" spans="1:49" x14ac:dyDescent="0.25">
      <c r="A241">
        <v>21113</v>
      </c>
      <c r="B241">
        <v>1</v>
      </c>
      <c r="C241">
        <v>240</v>
      </c>
      <c r="D241" s="1">
        <v>42356</v>
      </c>
      <c r="E241">
        <v>19</v>
      </c>
      <c r="F241">
        <v>0</v>
      </c>
      <c r="M241" s="2">
        <v>0.63</v>
      </c>
      <c r="N241" s="2">
        <v>0.6306828703703703</v>
      </c>
      <c r="O241">
        <v>58</v>
      </c>
      <c r="P241" s="3">
        <f t="shared" si="14"/>
        <v>59.999999999993236</v>
      </c>
      <c r="R241">
        <v>14.9605</v>
      </c>
      <c r="S241">
        <v>32</v>
      </c>
      <c r="T241">
        <v>0.46751999999999999</v>
      </c>
      <c r="U241">
        <v>14.9605</v>
      </c>
      <c r="V241">
        <v>0</v>
      </c>
      <c r="Y241">
        <v>0</v>
      </c>
      <c r="Z241">
        <v>14.9605</v>
      </c>
      <c r="AA241">
        <v>28</v>
      </c>
      <c r="AB241">
        <v>0.5343</v>
      </c>
      <c r="AC241">
        <v>0</v>
      </c>
      <c r="AD241">
        <v>1.3275999999999999</v>
      </c>
      <c r="AE241">
        <v>0</v>
      </c>
      <c r="AF241" t="str">
        <f t="shared" si="17"/>
        <v/>
      </c>
      <c r="AG241">
        <f t="shared" si="15"/>
        <v>0</v>
      </c>
      <c r="AH241">
        <f t="shared" si="16"/>
        <v>15</v>
      </c>
      <c r="AI241">
        <v>0</v>
      </c>
      <c r="AL241"/>
      <c r="AV241"/>
      <c r="AW241"/>
    </row>
    <row r="242" spans="1:49" x14ac:dyDescent="0.25">
      <c r="A242">
        <v>21113</v>
      </c>
      <c r="B242">
        <v>1</v>
      </c>
      <c r="C242">
        <v>241</v>
      </c>
      <c r="D242" s="1">
        <v>42356</v>
      </c>
      <c r="E242">
        <v>27</v>
      </c>
      <c r="F242">
        <v>0</v>
      </c>
      <c r="M242" s="2">
        <v>0.63099537037037035</v>
      </c>
      <c r="N242" s="2">
        <v>0.63246527777777783</v>
      </c>
      <c r="O242">
        <v>126</v>
      </c>
      <c r="P242" s="3">
        <f t="shared" si="14"/>
        <v>128.00000000000705</v>
      </c>
      <c r="R242">
        <v>50.079099999999997</v>
      </c>
      <c r="S242">
        <v>33</v>
      </c>
      <c r="T242">
        <v>1.4849000000000001</v>
      </c>
      <c r="U242">
        <v>49.002000000000002</v>
      </c>
      <c r="V242">
        <v>12</v>
      </c>
      <c r="W242">
        <v>-2.5524999999999999E-2</v>
      </c>
      <c r="X242">
        <v>1.0770999999999999</v>
      </c>
      <c r="Y242">
        <v>53</v>
      </c>
      <c r="Z242">
        <v>48.695700000000002</v>
      </c>
      <c r="AA242">
        <v>42</v>
      </c>
      <c r="AB242">
        <v>1.1594</v>
      </c>
      <c r="AC242">
        <v>1</v>
      </c>
      <c r="AD242">
        <v>1.2142999999999999</v>
      </c>
      <c r="AE242">
        <v>1</v>
      </c>
      <c r="AF242">
        <f t="shared" si="17"/>
        <v>50.079099999999997</v>
      </c>
      <c r="AG242">
        <f t="shared" si="15"/>
        <v>53</v>
      </c>
      <c r="AH242">
        <f t="shared" si="16"/>
        <v>15</v>
      </c>
      <c r="AI242">
        <v>0</v>
      </c>
      <c r="AL242"/>
      <c r="AV242"/>
      <c r="AW242"/>
    </row>
    <row r="243" spans="1:49" x14ac:dyDescent="0.25">
      <c r="A243">
        <v>21113</v>
      </c>
      <c r="B243">
        <v>1</v>
      </c>
      <c r="C243">
        <v>242</v>
      </c>
      <c r="D243" s="1">
        <v>42356</v>
      </c>
      <c r="E243">
        <v>32</v>
      </c>
      <c r="F243">
        <v>0</v>
      </c>
      <c r="M243" s="2">
        <v>0.63283564814814819</v>
      </c>
      <c r="N243" s="2">
        <v>0.63423611111111111</v>
      </c>
      <c r="O243">
        <v>120</v>
      </c>
      <c r="P243" s="3">
        <f t="shared" si="14"/>
        <v>121.99999999999653</v>
      </c>
      <c r="R243">
        <v>47.974299999999999</v>
      </c>
      <c r="S243">
        <v>32</v>
      </c>
      <c r="T243">
        <v>1.4658</v>
      </c>
      <c r="U243">
        <v>46.9071</v>
      </c>
      <c r="V243">
        <v>15</v>
      </c>
      <c r="W243">
        <v>-1.7127E-2</v>
      </c>
      <c r="X243">
        <v>1.0671999999999999</v>
      </c>
      <c r="Y243">
        <v>54</v>
      </c>
      <c r="Z243">
        <v>46.650199999999998</v>
      </c>
      <c r="AA243">
        <v>36</v>
      </c>
      <c r="AB243">
        <v>1.2958000000000001</v>
      </c>
      <c r="AC243">
        <v>1</v>
      </c>
      <c r="AD243">
        <v>1.2666999999999999</v>
      </c>
      <c r="AE243">
        <v>1</v>
      </c>
      <c r="AF243">
        <f t="shared" si="17"/>
        <v>47.974299999999999</v>
      </c>
      <c r="AG243">
        <f t="shared" si="15"/>
        <v>54</v>
      </c>
      <c r="AH243">
        <f t="shared" si="16"/>
        <v>15</v>
      </c>
      <c r="AI243">
        <v>0</v>
      </c>
      <c r="AL243"/>
      <c r="AV243"/>
      <c r="AW243"/>
    </row>
    <row r="244" spans="1:49" x14ac:dyDescent="0.25">
      <c r="A244">
        <v>21113</v>
      </c>
      <c r="B244">
        <v>1</v>
      </c>
      <c r="C244">
        <v>243</v>
      </c>
      <c r="D244" s="1">
        <v>42356</v>
      </c>
      <c r="E244">
        <v>15</v>
      </c>
      <c r="F244">
        <v>0</v>
      </c>
      <c r="M244" s="2">
        <v>0.63440972222222225</v>
      </c>
      <c r="N244" s="2">
        <v>0.63509259259259265</v>
      </c>
      <c r="O244">
        <v>58</v>
      </c>
      <c r="P244" s="3">
        <f t="shared" si="14"/>
        <v>60.000000000002828</v>
      </c>
      <c r="R244">
        <v>12.905099999999999</v>
      </c>
      <c r="S244">
        <v>23</v>
      </c>
      <c r="T244">
        <v>0.56108999999999998</v>
      </c>
      <c r="U244">
        <v>12.905099999999999</v>
      </c>
      <c r="V244">
        <v>0</v>
      </c>
      <c r="Y244">
        <v>0</v>
      </c>
      <c r="Z244">
        <v>12.905099999999999</v>
      </c>
      <c r="AA244">
        <v>37</v>
      </c>
      <c r="AB244">
        <v>0.34878999999999999</v>
      </c>
      <c r="AC244">
        <v>0</v>
      </c>
      <c r="AD244">
        <v>1.2585999999999999</v>
      </c>
      <c r="AE244">
        <v>0</v>
      </c>
      <c r="AF244" t="str">
        <f t="shared" si="17"/>
        <v/>
      </c>
      <c r="AG244">
        <f t="shared" si="15"/>
        <v>0</v>
      </c>
      <c r="AH244">
        <f t="shared" si="16"/>
        <v>15</v>
      </c>
      <c r="AI244">
        <v>0</v>
      </c>
      <c r="AL244"/>
      <c r="AV244"/>
      <c r="AW244"/>
    </row>
    <row r="245" spans="1:49" x14ac:dyDescent="0.25">
      <c r="A245">
        <v>21113</v>
      </c>
      <c r="B245">
        <v>1</v>
      </c>
      <c r="C245">
        <v>244</v>
      </c>
      <c r="D245" s="1">
        <v>42356</v>
      </c>
      <c r="E245">
        <v>24</v>
      </c>
      <c r="F245">
        <v>0</v>
      </c>
      <c r="M245" s="2">
        <v>0.63537037037037036</v>
      </c>
      <c r="N245" s="2">
        <v>0.6368287037037037</v>
      </c>
      <c r="O245">
        <v>125</v>
      </c>
      <c r="P245" s="3">
        <f t="shared" si="14"/>
        <v>127.00000000000051</v>
      </c>
      <c r="R245">
        <v>52.855699999999999</v>
      </c>
      <c r="S245">
        <v>34</v>
      </c>
      <c r="T245">
        <v>1.4648000000000001</v>
      </c>
      <c r="U245">
        <v>49.802399999999999</v>
      </c>
      <c r="V245">
        <v>14</v>
      </c>
      <c r="W245">
        <v>0.19550999999999999</v>
      </c>
      <c r="X245">
        <v>2.2826</v>
      </c>
      <c r="Y245">
        <v>54</v>
      </c>
      <c r="Z245">
        <v>52.539499999999997</v>
      </c>
      <c r="AA245">
        <v>39</v>
      </c>
      <c r="AB245">
        <v>1.3472</v>
      </c>
      <c r="AC245">
        <v>1</v>
      </c>
      <c r="AD245">
        <v>1.1919999999999999</v>
      </c>
      <c r="AE245">
        <v>1</v>
      </c>
      <c r="AF245">
        <f t="shared" si="17"/>
        <v>52.855699999999999</v>
      </c>
      <c r="AG245">
        <f t="shared" si="15"/>
        <v>54</v>
      </c>
      <c r="AH245">
        <f t="shared" si="16"/>
        <v>15</v>
      </c>
      <c r="AI245">
        <v>0</v>
      </c>
      <c r="AL245"/>
      <c r="AV245"/>
      <c r="AW245"/>
    </row>
    <row r="246" spans="1:49" x14ac:dyDescent="0.25">
      <c r="A246">
        <v>21113</v>
      </c>
      <c r="B246">
        <v>1</v>
      </c>
      <c r="C246">
        <v>245</v>
      </c>
      <c r="D246" s="1">
        <v>42356</v>
      </c>
      <c r="E246">
        <v>31</v>
      </c>
      <c r="F246">
        <v>0</v>
      </c>
      <c r="M246" s="2">
        <v>0.63718750000000002</v>
      </c>
      <c r="N246" s="2">
        <v>0.63868055555555558</v>
      </c>
      <c r="O246">
        <v>128</v>
      </c>
      <c r="P246" s="3">
        <f t="shared" si="14"/>
        <v>130.00000000000097</v>
      </c>
      <c r="R246">
        <v>53.428899999999999</v>
      </c>
      <c r="S246">
        <v>34</v>
      </c>
      <c r="T246">
        <v>1.5388999999999999</v>
      </c>
      <c r="U246">
        <v>52.322099999999999</v>
      </c>
      <c r="V246">
        <v>16</v>
      </c>
      <c r="W246">
        <v>-7.1018999999999999E-2</v>
      </c>
      <c r="X246">
        <v>0.86960000000000004</v>
      </c>
      <c r="Y246">
        <v>60</v>
      </c>
      <c r="Z246">
        <v>51.1858</v>
      </c>
      <c r="AA246">
        <v>36</v>
      </c>
      <c r="AB246">
        <v>1.4218</v>
      </c>
      <c r="AC246">
        <v>1</v>
      </c>
      <c r="AD246">
        <v>1.2422</v>
      </c>
      <c r="AE246">
        <v>1</v>
      </c>
      <c r="AF246">
        <f t="shared" si="17"/>
        <v>53.428899999999999</v>
      </c>
      <c r="AG246">
        <f t="shared" si="15"/>
        <v>60</v>
      </c>
      <c r="AH246">
        <f t="shared" si="16"/>
        <v>15</v>
      </c>
      <c r="AI246">
        <v>0</v>
      </c>
      <c r="AL246"/>
      <c r="AV246"/>
      <c r="AW246"/>
    </row>
    <row r="247" spans="1:49" x14ac:dyDescent="0.25">
      <c r="A247">
        <v>21113</v>
      </c>
      <c r="B247">
        <v>1</v>
      </c>
      <c r="C247">
        <v>246</v>
      </c>
      <c r="D247" s="1">
        <v>42356</v>
      </c>
      <c r="E247">
        <v>24</v>
      </c>
      <c r="F247">
        <v>0</v>
      </c>
      <c r="M247" s="2">
        <v>0.63895833333333341</v>
      </c>
      <c r="N247" s="2">
        <v>0.63989583333333333</v>
      </c>
      <c r="O247">
        <v>80</v>
      </c>
      <c r="P247" s="3">
        <f t="shared" si="14"/>
        <v>81.999999999993477</v>
      </c>
      <c r="R247">
        <v>20.414999999999999</v>
      </c>
      <c r="S247">
        <v>44</v>
      </c>
      <c r="T247">
        <v>0.46398</v>
      </c>
      <c r="U247">
        <v>20.414999999999999</v>
      </c>
      <c r="V247">
        <v>0</v>
      </c>
      <c r="Y247">
        <v>0</v>
      </c>
      <c r="Z247">
        <v>20.414999999999999</v>
      </c>
      <c r="AA247">
        <v>38</v>
      </c>
      <c r="AB247">
        <v>0.53724000000000005</v>
      </c>
      <c r="AC247">
        <v>0</v>
      </c>
      <c r="AD247">
        <v>1.3</v>
      </c>
      <c r="AE247">
        <v>0</v>
      </c>
      <c r="AF247" t="str">
        <f t="shared" si="17"/>
        <v/>
      </c>
      <c r="AG247">
        <f t="shared" si="15"/>
        <v>0</v>
      </c>
      <c r="AH247">
        <f t="shared" si="16"/>
        <v>15</v>
      </c>
      <c r="AI247">
        <v>0</v>
      </c>
      <c r="AL247"/>
      <c r="AV247"/>
      <c r="AW247"/>
    </row>
    <row r="248" spans="1:49" x14ac:dyDescent="0.25">
      <c r="A248">
        <v>21113</v>
      </c>
      <c r="B248">
        <v>1</v>
      </c>
      <c r="C248">
        <v>247</v>
      </c>
      <c r="D248" s="1">
        <v>42356</v>
      </c>
      <c r="E248">
        <v>23</v>
      </c>
      <c r="F248">
        <v>0</v>
      </c>
      <c r="M248" s="2">
        <v>0.640162037037037</v>
      </c>
      <c r="N248" s="2">
        <v>0.64170138888888884</v>
      </c>
      <c r="O248">
        <v>132</v>
      </c>
      <c r="P248" s="3">
        <f t="shared" si="14"/>
        <v>133.99999999999841</v>
      </c>
      <c r="R248">
        <v>49.9407</v>
      </c>
      <c r="S248">
        <v>33</v>
      </c>
      <c r="T248">
        <v>1.4870000000000001</v>
      </c>
      <c r="U248">
        <v>49.071100000000001</v>
      </c>
      <c r="V248">
        <v>16</v>
      </c>
      <c r="W248">
        <v>-5.5563000000000001E-3</v>
      </c>
      <c r="X248">
        <v>1.1265000000000001</v>
      </c>
      <c r="Y248">
        <v>67</v>
      </c>
      <c r="Z248">
        <v>48.982199999999999</v>
      </c>
      <c r="AA248">
        <v>34</v>
      </c>
      <c r="AB248">
        <v>1.4407000000000001</v>
      </c>
      <c r="AC248">
        <v>1</v>
      </c>
      <c r="AD248">
        <v>1.1741999999999999</v>
      </c>
      <c r="AE248">
        <v>1</v>
      </c>
      <c r="AF248">
        <f t="shared" si="17"/>
        <v>49.9407</v>
      </c>
      <c r="AG248">
        <f t="shared" si="15"/>
        <v>67</v>
      </c>
      <c r="AH248">
        <f t="shared" si="16"/>
        <v>15</v>
      </c>
      <c r="AI248">
        <v>0</v>
      </c>
      <c r="AL248"/>
      <c r="AV248"/>
      <c r="AW248"/>
    </row>
    <row r="249" spans="1:49" x14ac:dyDescent="0.25">
      <c r="A249">
        <v>21113</v>
      </c>
      <c r="B249">
        <v>1</v>
      </c>
      <c r="C249">
        <v>248</v>
      </c>
      <c r="D249" s="1">
        <v>42356</v>
      </c>
      <c r="E249">
        <v>32</v>
      </c>
      <c r="F249">
        <v>0</v>
      </c>
      <c r="M249" s="2">
        <v>0.64207175925925919</v>
      </c>
      <c r="N249" s="2">
        <v>0.64354166666666668</v>
      </c>
      <c r="O249">
        <v>126</v>
      </c>
      <c r="P249" s="3">
        <f t="shared" si="14"/>
        <v>128.00000000000705</v>
      </c>
      <c r="R249">
        <v>48.2806</v>
      </c>
      <c r="S249">
        <v>30</v>
      </c>
      <c r="T249">
        <v>1.5654999999999999</v>
      </c>
      <c r="U249">
        <v>46.9664</v>
      </c>
      <c r="V249">
        <v>14</v>
      </c>
      <c r="W249">
        <v>3.2464E-2</v>
      </c>
      <c r="X249">
        <v>1.3142</v>
      </c>
      <c r="Y249">
        <v>49</v>
      </c>
      <c r="Z249">
        <v>47.420900000000003</v>
      </c>
      <c r="AA249">
        <v>49</v>
      </c>
      <c r="AB249">
        <v>0.96777000000000002</v>
      </c>
      <c r="AC249">
        <v>1</v>
      </c>
      <c r="AD249">
        <v>1.254</v>
      </c>
      <c r="AE249">
        <v>1</v>
      </c>
      <c r="AF249">
        <f t="shared" si="17"/>
        <v>48.2806</v>
      </c>
      <c r="AG249">
        <f t="shared" si="15"/>
        <v>49</v>
      </c>
      <c r="AH249">
        <f t="shared" si="16"/>
        <v>15</v>
      </c>
      <c r="AI249">
        <v>0</v>
      </c>
      <c r="AL249"/>
      <c r="AV249"/>
      <c r="AW249"/>
    </row>
    <row r="250" spans="1:49" x14ac:dyDescent="0.25">
      <c r="A250">
        <v>21113</v>
      </c>
      <c r="B250">
        <v>1</v>
      </c>
      <c r="C250">
        <v>249</v>
      </c>
      <c r="D250" s="1">
        <v>42356</v>
      </c>
      <c r="E250">
        <v>12</v>
      </c>
      <c r="F250">
        <v>0</v>
      </c>
      <c r="M250" s="2">
        <v>0.64368055555555559</v>
      </c>
      <c r="N250" s="2">
        <v>0.64429398148148154</v>
      </c>
      <c r="O250">
        <v>52</v>
      </c>
      <c r="P250" s="3">
        <f t="shared" si="14"/>
        <v>54.00000000000189</v>
      </c>
      <c r="R250">
        <v>13.666</v>
      </c>
      <c r="S250">
        <v>27</v>
      </c>
      <c r="T250">
        <v>0.50614999999999999</v>
      </c>
      <c r="U250">
        <v>13.666</v>
      </c>
      <c r="V250">
        <v>0</v>
      </c>
      <c r="Y250">
        <v>0</v>
      </c>
      <c r="Z250">
        <v>13.666</v>
      </c>
      <c r="AA250">
        <v>27</v>
      </c>
      <c r="AB250">
        <v>0.50614999999999999</v>
      </c>
      <c r="AC250">
        <v>0</v>
      </c>
      <c r="AD250">
        <v>1.2307999999999999</v>
      </c>
      <c r="AE250">
        <v>0</v>
      </c>
      <c r="AF250" t="str">
        <f t="shared" si="17"/>
        <v/>
      </c>
      <c r="AG250">
        <f t="shared" si="15"/>
        <v>0</v>
      </c>
      <c r="AH250">
        <f t="shared" si="16"/>
        <v>15</v>
      </c>
      <c r="AI250">
        <v>0</v>
      </c>
      <c r="AL250"/>
      <c r="AV250"/>
      <c r="AW250"/>
    </row>
    <row r="251" spans="1:49" x14ac:dyDescent="0.25">
      <c r="A251">
        <v>21113</v>
      </c>
      <c r="B251">
        <v>1</v>
      </c>
      <c r="C251">
        <v>250</v>
      </c>
      <c r="D251" s="1">
        <v>42356</v>
      </c>
      <c r="E251">
        <v>24</v>
      </c>
      <c r="F251">
        <v>0</v>
      </c>
      <c r="M251" s="2">
        <v>0.64457175925925925</v>
      </c>
      <c r="N251" s="2">
        <v>0.64598379629629632</v>
      </c>
      <c r="O251">
        <v>121</v>
      </c>
      <c r="P251" s="3">
        <f t="shared" si="14"/>
        <v>123.00000000000308</v>
      </c>
      <c r="R251">
        <v>46.254899999999999</v>
      </c>
      <c r="S251">
        <v>28</v>
      </c>
      <c r="T251">
        <v>1.5627</v>
      </c>
      <c r="U251">
        <v>43.754899999999999</v>
      </c>
      <c r="V251">
        <v>20</v>
      </c>
      <c r="W251">
        <v>3.508E-2</v>
      </c>
      <c r="X251">
        <v>1.0969</v>
      </c>
      <c r="Y251">
        <v>63</v>
      </c>
      <c r="Z251">
        <v>44.456499999999998</v>
      </c>
      <c r="AA251">
        <v>32</v>
      </c>
      <c r="AB251">
        <v>1.3893</v>
      </c>
      <c r="AC251">
        <v>1</v>
      </c>
      <c r="AD251">
        <v>1.1982999999999999</v>
      </c>
      <c r="AE251">
        <v>1</v>
      </c>
      <c r="AF251">
        <f t="shared" si="17"/>
        <v>46.254899999999999</v>
      </c>
      <c r="AG251">
        <f t="shared" si="15"/>
        <v>63</v>
      </c>
      <c r="AH251">
        <f t="shared" si="16"/>
        <v>15</v>
      </c>
      <c r="AI251">
        <v>0</v>
      </c>
      <c r="AL251"/>
      <c r="AV251"/>
      <c r="AW251"/>
    </row>
    <row r="252" spans="1:49" x14ac:dyDescent="0.25">
      <c r="A252">
        <v>21113</v>
      </c>
      <c r="B252">
        <v>1</v>
      </c>
      <c r="C252">
        <v>251</v>
      </c>
      <c r="D252" s="1">
        <v>42356</v>
      </c>
      <c r="E252">
        <v>27</v>
      </c>
      <c r="F252">
        <v>0</v>
      </c>
      <c r="M252" s="2">
        <v>0.64629629629629626</v>
      </c>
      <c r="N252" s="2">
        <v>0.64777777777777779</v>
      </c>
      <c r="O252">
        <v>127</v>
      </c>
      <c r="P252" s="3">
        <f t="shared" si="14"/>
        <v>129.00000000000404</v>
      </c>
      <c r="R252">
        <v>44.081000000000003</v>
      </c>
      <c r="S252">
        <v>29</v>
      </c>
      <c r="T252">
        <v>1.5023</v>
      </c>
      <c r="U252">
        <v>43.5672</v>
      </c>
      <c r="V252">
        <v>36</v>
      </c>
      <c r="W252">
        <v>-1.9222E-3</v>
      </c>
      <c r="X252">
        <v>2.2332000000000001</v>
      </c>
      <c r="Y252">
        <v>75</v>
      </c>
      <c r="Z252">
        <v>43.497999999999998</v>
      </c>
      <c r="AA252">
        <v>25</v>
      </c>
      <c r="AB252">
        <v>1.7399</v>
      </c>
      <c r="AC252">
        <v>1</v>
      </c>
      <c r="AD252">
        <v>1.2125999999999999</v>
      </c>
      <c r="AE252">
        <v>1</v>
      </c>
      <c r="AF252">
        <f t="shared" si="17"/>
        <v>44.081000000000003</v>
      </c>
      <c r="AG252">
        <f t="shared" si="15"/>
        <v>75</v>
      </c>
      <c r="AH252">
        <f t="shared" si="16"/>
        <v>15</v>
      </c>
      <c r="AI252">
        <v>0</v>
      </c>
      <c r="AL252"/>
      <c r="AV252"/>
      <c r="AW252"/>
    </row>
    <row r="253" spans="1:49" x14ac:dyDescent="0.25">
      <c r="A253">
        <v>21113</v>
      </c>
      <c r="B253">
        <v>1</v>
      </c>
      <c r="C253">
        <v>252</v>
      </c>
      <c r="D253" s="1">
        <v>42356</v>
      </c>
      <c r="E253">
        <v>42</v>
      </c>
      <c r="F253">
        <v>0</v>
      </c>
      <c r="M253" s="2">
        <v>0.64826388888888886</v>
      </c>
      <c r="N253" s="2">
        <v>0.64974537037037039</v>
      </c>
      <c r="O253">
        <v>127</v>
      </c>
      <c r="P253" s="3">
        <f t="shared" si="14"/>
        <v>129.00000000000404</v>
      </c>
      <c r="R253">
        <v>42.796399999999998</v>
      </c>
      <c r="S253">
        <v>31</v>
      </c>
      <c r="T253">
        <v>1.3560000000000001</v>
      </c>
      <c r="U253">
        <v>42.035600000000002</v>
      </c>
      <c r="V253">
        <v>22</v>
      </c>
      <c r="W253">
        <v>-4.4918E-2</v>
      </c>
      <c r="X253">
        <v>1.2154</v>
      </c>
      <c r="Y253">
        <v>67</v>
      </c>
      <c r="Z253">
        <v>41.047400000000003</v>
      </c>
      <c r="AA253">
        <v>31</v>
      </c>
      <c r="AB253">
        <v>1.3241000000000001</v>
      </c>
      <c r="AC253">
        <v>1</v>
      </c>
      <c r="AD253">
        <v>1.3307</v>
      </c>
      <c r="AE253">
        <v>1</v>
      </c>
      <c r="AF253">
        <f t="shared" si="17"/>
        <v>42.796399999999998</v>
      </c>
      <c r="AG253">
        <f t="shared" si="15"/>
        <v>67</v>
      </c>
      <c r="AH253">
        <f t="shared" si="16"/>
        <v>15</v>
      </c>
      <c r="AI253">
        <v>0</v>
      </c>
      <c r="AL253"/>
      <c r="AV253"/>
      <c r="AW253"/>
    </row>
    <row r="254" spans="1:49" x14ac:dyDescent="0.25">
      <c r="A254">
        <v>21113</v>
      </c>
      <c r="B254">
        <v>1</v>
      </c>
      <c r="C254">
        <v>253</v>
      </c>
      <c r="D254" s="1">
        <v>42356</v>
      </c>
      <c r="E254">
        <v>25</v>
      </c>
      <c r="F254">
        <v>0</v>
      </c>
      <c r="M254" s="2">
        <v>0.65003472222222225</v>
      </c>
      <c r="N254" s="2">
        <v>0.65135416666666668</v>
      </c>
      <c r="O254">
        <v>113</v>
      </c>
      <c r="P254" s="3">
        <f t="shared" si="14"/>
        <v>114.99999999999864</v>
      </c>
      <c r="R254">
        <v>39.002000000000002</v>
      </c>
      <c r="S254">
        <v>24</v>
      </c>
      <c r="T254">
        <v>1.5933999999999999</v>
      </c>
      <c r="U254">
        <v>38.241100000000003</v>
      </c>
      <c r="V254">
        <v>21</v>
      </c>
      <c r="W254">
        <v>-7.2461999999999999E-2</v>
      </c>
      <c r="X254">
        <v>1.0572999999999999</v>
      </c>
      <c r="Y254">
        <v>61</v>
      </c>
      <c r="Z254">
        <v>36.7194</v>
      </c>
      <c r="AA254">
        <v>30</v>
      </c>
      <c r="AB254">
        <v>1.224</v>
      </c>
      <c r="AC254">
        <v>1</v>
      </c>
      <c r="AD254">
        <v>1.2212000000000001</v>
      </c>
      <c r="AE254">
        <v>1</v>
      </c>
      <c r="AF254">
        <f t="shared" si="17"/>
        <v>39.002000000000002</v>
      </c>
      <c r="AG254">
        <f t="shared" si="15"/>
        <v>61</v>
      </c>
      <c r="AH254">
        <f t="shared" si="16"/>
        <v>15</v>
      </c>
      <c r="AI254">
        <v>0</v>
      </c>
      <c r="AL254"/>
      <c r="AV254"/>
      <c r="AW254"/>
    </row>
    <row r="255" spans="1:49" x14ac:dyDescent="0.25">
      <c r="A255">
        <v>21113</v>
      </c>
      <c r="B255">
        <v>1</v>
      </c>
      <c r="C255">
        <v>254</v>
      </c>
      <c r="D255" s="1">
        <v>42356</v>
      </c>
      <c r="E255">
        <v>24</v>
      </c>
      <c r="F255">
        <v>0</v>
      </c>
      <c r="M255" s="2">
        <v>0.65163194444444439</v>
      </c>
      <c r="N255" s="2">
        <v>0.65283564814814821</v>
      </c>
      <c r="O255">
        <v>103</v>
      </c>
      <c r="P255" s="3">
        <f t="shared" si="14"/>
        <v>105.00000000000986</v>
      </c>
      <c r="R255">
        <v>35.375500000000002</v>
      </c>
      <c r="S255">
        <v>24</v>
      </c>
      <c r="T255">
        <v>1.4649000000000001</v>
      </c>
      <c r="U255">
        <v>35.158099999999997</v>
      </c>
      <c r="V255">
        <v>18</v>
      </c>
      <c r="W255">
        <v>-0.14052999999999999</v>
      </c>
      <c r="X255">
        <v>2.1343000000000001</v>
      </c>
      <c r="Y255">
        <v>57</v>
      </c>
      <c r="Z255">
        <v>32.628500000000003</v>
      </c>
      <c r="AA255">
        <v>24</v>
      </c>
      <c r="AB255">
        <v>1.3594999999999999</v>
      </c>
      <c r="AC255">
        <v>1</v>
      </c>
      <c r="AD255">
        <v>1.2330000000000001</v>
      </c>
      <c r="AE255">
        <v>1</v>
      </c>
      <c r="AF255">
        <f t="shared" si="17"/>
        <v>35.375500000000002</v>
      </c>
      <c r="AG255">
        <f t="shared" si="15"/>
        <v>57</v>
      </c>
      <c r="AH255">
        <f t="shared" si="16"/>
        <v>15</v>
      </c>
      <c r="AI255">
        <v>0</v>
      </c>
      <c r="AL255"/>
      <c r="AV255"/>
      <c r="AW255"/>
    </row>
    <row r="256" spans="1:49" x14ac:dyDescent="0.25">
      <c r="A256">
        <v>21113</v>
      </c>
      <c r="B256">
        <v>1</v>
      </c>
      <c r="C256">
        <v>255</v>
      </c>
      <c r="D256" s="1">
        <v>42356</v>
      </c>
      <c r="E256">
        <v>21</v>
      </c>
      <c r="F256">
        <v>0</v>
      </c>
      <c r="M256" s="2">
        <v>0.65307870370370369</v>
      </c>
      <c r="N256" s="2">
        <v>0.65409722222222222</v>
      </c>
      <c r="O256">
        <v>87</v>
      </c>
      <c r="P256" s="3">
        <f t="shared" si="14"/>
        <v>89.000000000000966</v>
      </c>
      <c r="R256">
        <v>31.581</v>
      </c>
      <c r="S256">
        <v>23</v>
      </c>
      <c r="T256">
        <v>1.3515999999999999</v>
      </c>
      <c r="U256">
        <v>31.087</v>
      </c>
      <c r="V256">
        <v>14</v>
      </c>
      <c r="W256">
        <v>-0.65500000000000003</v>
      </c>
      <c r="X256">
        <v>2.8557000000000001</v>
      </c>
      <c r="Y256">
        <v>50</v>
      </c>
      <c r="Z256">
        <v>21.917000000000002</v>
      </c>
      <c r="AA256">
        <v>16</v>
      </c>
      <c r="AB256">
        <v>1.3697999999999999</v>
      </c>
      <c r="AC256">
        <v>1</v>
      </c>
      <c r="AD256">
        <v>1.2414000000000001</v>
      </c>
      <c r="AE256">
        <v>1</v>
      </c>
      <c r="AF256">
        <f t="shared" si="17"/>
        <v>31.581</v>
      </c>
      <c r="AG256">
        <f t="shared" si="15"/>
        <v>50</v>
      </c>
      <c r="AH256">
        <f t="shared" si="16"/>
        <v>15</v>
      </c>
      <c r="AI256">
        <v>0</v>
      </c>
      <c r="AL256"/>
      <c r="AV256"/>
      <c r="AW256"/>
    </row>
    <row r="257" spans="1:49" x14ac:dyDescent="0.25">
      <c r="A257">
        <v>21113</v>
      </c>
      <c r="B257">
        <v>1</v>
      </c>
      <c r="C257">
        <v>256</v>
      </c>
      <c r="D257" s="1">
        <v>42356</v>
      </c>
      <c r="E257">
        <v>13</v>
      </c>
      <c r="F257">
        <v>0</v>
      </c>
      <c r="M257" s="2">
        <v>0.65424768518518517</v>
      </c>
      <c r="N257" s="2">
        <v>0.65479166666666666</v>
      </c>
      <c r="O257">
        <v>46</v>
      </c>
      <c r="P257" s="3">
        <f t="shared" si="14"/>
        <v>48.000000000000952</v>
      </c>
      <c r="R257">
        <v>17.302399999999999</v>
      </c>
      <c r="S257">
        <v>10</v>
      </c>
      <c r="T257">
        <v>1.7302</v>
      </c>
      <c r="U257">
        <v>17.302399999999999</v>
      </c>
      <c r="V257">
        <v>0</v>
      </c>
      <c r="Y257">
        <v>0</v>
      </c>
      <c r="Z257">
        <v>17.302399999999999</v>
      </c>
      <c r="AA257">
        <v>38</v>
      </c>
      <c r="AB257">
        <v>0.45533000000000001</v>
      </c>
      <c r="AC257">
        <v>0</v>
      </c>
      <c r="AD257">
        <v>1.2826</v>
      </c>
      <c r="AE257">
        <v>0</v>
      </c>
      <c r="AF257" t="str">
        <f t="shared" si="17"/>
        <v/>
      </c>
      <c r="AG257">
        <f t="shared" si="15"/>
        <v>0</v>
      </c>
      <c r="AH257">
        <f t="shared" si="16"/>
        <v>15</v>
      </c>
      <c r="AI257">
        <v>0</v>
      </c>
      <c r="AL257"/>
      <c r="AV257"/>
      <c r="AW257"/>
    </row>
    <row r="258" spans="1:49" x14ac:dyDescent="0.25">
      <c r="A258">
        <v>21113</v>
      </c>
      <c r="B258">
        <v>1</v>
      </c>
      <c r="C258">
        <v>257</v>
      </c>
      <c r="D258" s="1">
        <v>42356</v>
      </c>
      <c r="E258">
        <v>5</v>
      </c>
      <c r="F258">
        <v>0</v>
      </c>
      <c r="M258" s="2">
        <v>0.65484953703703697</v>
      </c>
      <c r="N258" s="2">
        <v>0.65543981481481484</v>
      </c>
      <c r="O258">
        <v>50</v>
      </c>
      <c r="P258" s="3">
        <f t="shared" si="14"/>
        <v>52.000000000007972</v>
      </c>
      <c r="R258">
        <v>18.557300000000001</v>
      </c>
      <c r="S258">
        <v>26</v>
      </c>
      <c r="T258">
        <v>0.71374000000000004</v>
      </c>
      <c r="U258">
        <v>18.557300000000001</v>
      </c>
      <c r="V258">
        <v>0</v>
      </c>
      <c r="Y258">
        <v>0</v>
      </c>
      <c r="Z258">
        <v>18.557300000000001</v>
      </c>
      <c r="AA258">
        <v>26</v>
      </c>
      <c r="AB258">
        <v>0.71374000000000004</v>
      </c>
      <c r="AC258">
        <v>0</v>
      </c>
      <c r="AD258">
        <v>1.1000000000000001</v>
      </c>
      <c r="AE258">
        <v>0</v>
      </c>
      <c r="AF258" t="str">
        <f t="shared" si="17"/>
        <v/>
      </c>
      <c r="AG258">
        <f t="shared" si="15"/>
        <v>0</v>
      </c>
      <c r="AH258">
        <f t="shared" si="16"/>
        <v>15</v>
      </c>
      <c r="AI258">
        <v>0</v>
      </c>
      <c r="AL258"/>
      <c r="AV258"/>
      <c r="AW258"/>
    </row>
    <row r="259" spans="1:49" x14ac:dyDescent="0.25">
      <c r="A259">
        <v>21113</v>
      </c>
      <c r="B259">
        <v>1</v>
      </c>
      <c r="C259">
        <v>258</v>
      </c>
      <c r="D259" s="1">
        <v>42356</v>
      </c>
      <c r="E259">
        <v>14</v>
      </c>
      <c r="F259">
        <v>0</v>
      </c>
      <c r="M259" s="2">
        <v>0.65560185185185182</v>
      </c>
      <c r="N259" s="2">
        <v>0.65653935185185186</v>
      </c>
      <c r="O259">
        <v>80</v>
      </c>
      <c r="P259" s="3">
        <f t="shared" ref="P259:P286" si="18">(N259-M259)*24*60*60+1</f>
        <v>82.00000000000307</v>
      </c>
      <c r="R259">
        <v>27.124500000000001</v>
      </c>
      <c r="S259">
        <v>31</v>
      </c>
      <c r="T259">
        <v>0.87497999999999998</v>
      </c>
      <c r="U259">
        <v>27.124500000000001</v>
      </c>
      <c r="V259">
        <v>0</v>
      </c>
      <c r="Y259">
        <v>0</v>
      </c>
      <c r="Z259">
        <v>27.124500000000001</v>
      </c>
      <c r="AA259">
        <v>51</v>
      </c>
      <c r="AB259">
        <v>0.53185000000000004</v>
      </c>
      <c r="AC259">
        <v>0</v>
      </c>
      <c r="AD259">
        <v>1.175</v>
      </c>
      <c r="AE259">
        <v>1</v>
      </c>
      <c r="AF259">
        <f t="shared" si="17"/>
        <v>27.124500000000001</v>
      </c>
      <c r="AG259">
        <f t="shared" ref="AG259:AG287" si="19">IF(AE259=1,Y259,0)</f>
        <v>0</v>
      </c>
      <c r="AH259">
        <f t="shared" ref="AH259:AH287" si="20">HOUR(M259)</f>
        <v>15</v>
      </c>
      <c r="AI259">
        <v>0</v>
      </c>
      <c r="AL259"/>
      <c r="AV259"/>
      <c r="AW259"/>
    </row>
    <row r="260" spans="1:49" x14ac:dyDescent="0.25">
      <c r="A260">
        <v>21113</v>
      </c>
      <c r="B260">
        <v>1</v>
      </c>
      <c r="C260">
        <v>259</v>
      </c>
      <c r="D260" s="1">
        <v>42356</v>
      </c>
      <c r="E260">
        <v>16</v>
      </c>
      <c r="F260">
        <v>0</v>
      </c>
      <c r="M260" s="2">
        <v>0.65672453703703704</v>
      </c>
      <c r="N260" s="2">
        <v>0.65751157407407412</v>
      </c>
      <c r="O260">
        <v>67</v>
      </c>
      <c r="P260" s="3">
        <f t="shared" si="18"/>
        <v>69.000000000004235</v>
      </c>
      <c r="R260">
        <v>16.511900000000001</v>
      </c>
      <c r="S260">
        <v>45</v>
      </c>
      <c r="T260">
        <v>0.36692999999999998</v>
      </c>
      <c r="U260">
        <v>16.511900000000001</v>
      </c>
      <c r="V260">
        <v>0</v>
      </c>
      <c r="Y260">
        <v>0</v>
      </c>
      <c r="Z260">
        <v>16.511900000000001</v>
      </c>
      <c r="AA260">
        <v>24</v>
      </c>
      <c r="AB260">
        <v>0.68799999999999994</v>
      </c>
      <c r="AC260">
        <v>0</v>
      </c>
      <c r="AD260">
        <v>1.2387999999999999</v>
      </c>
      <c r="AE260">
        <v>0</v>
      </c>
      <c r="AF260" t="str">
        <f t="shared" si="17"/>
        <v/>
      </c>
      <c r="AG260">
        <f t="shared" si="19"/>
        <v>0</v>
      </c>
      <c r="AH260">
        <f t="shared" si="20"/>
        <v>15</v>
      </c>
      <c r="AI260">
        <v>0</v>
      </c>
      <c r="AL260"/>
      <c r="AV260"/>
      <c r="AW260"/>
    </row>
    <row r="261" spans="1:49" x14ac:dyDescent="0.25">
      <c r="A261">
        <v>21113</v>
      </c>
      <c r="B261">
        <v>1</v>
      </c>
      <c r="C261">
        <v>260</v>
      </c>
      <c r="D261" s="1">
        <v>42356</v>
      </c>
      <c r="E261">
        <v>7</v>
      </c>
      <c r="F261">
        <v>0</v>
      </c>
      <c r="M261" s="2">
        <v>0.65759259259259262</v>
      </c>
      <c r="N261" s="2">
        <v>0.65787037037037044</v>
      </c>
      <c r="O261">
        <v>23</v>
      </c>
      <c r="P261" s="3">
        <f t="shared" si="18"/>
        <v>25.000000000003752</v>
      </c>
      <c r="R261">
        <v>3.8142</v>
      </c>
      <c r="S261">
        <v>11</v>
      </c>
      <c r="T261">
        <v>0.32249</v>
      </c>
      <c r="U261">
        <v>3.5474000000000001</v>
      </c>
      <c r="V261">
        <v>5</v>
      </c>
      <c r="W261">
        <v>-0.12252</v>
      </c>
      <c r="X261">
        <v>1.1659999999999999</v>
      </c>
      <c r="Y261">
        <v>9</v>
      </c>
      <c r="Z261">
        <v>2.9348000000000001</v>
      </c>
      <c r="AA261">
        <v>5</v>
      </c>
      <c r="AB261">
        <v>0.58696000000000004</v>
      </c>
      <c r="AC261">
        <v>0</v>
      </c>
      <c r="AD261">
        <v>1.3043</v>
      </c>
      <c r="AE261">
        <v>0</v>
      </c>
      <c r="AF261" t="str">
        <f t="shared" si="17"/>
        <v/>
      </c>
      <c r="AG261">
        <f t="shared" si="19"/>
        <v>0</v>
      </c>
      <c r="AH261">
        <f t="shared" si="20"/>
        <v>15</v>
      </c>
      <c r="AI261">
        <v>0</v>
      </c>
      <c r="AL261"/>
      <c r="AV261"/>
      <c r="AW261"/>
    </row>
    <row r="262" spans="1:49" x14ac:dyDescent="0.25">
      <c r="A262">
        <v>21113</v>
      </c>
      <c r="B262">
        <v>1</v>
      </c>
      <c r="C262">
        <v>261</v>
      </c>
      <c r="D262" s="1">
        <v>42356</v>
      </c>
      <c r="E262">
        <v>5</v>
      </c>
      <c r="F262">
        <v>0</v>
      </c>
      <c r="M262" s="2">
        <v>0.65792824074074074</v>
      </c>
      <c r="N262" s="2">
        <v>0.65831018518518525</v>
      </c>
      <c r="O262">
        <v>32</v>
      </c>
      <c r="P262" s="3">
        <f t="shared" si="18"/>
        <v>34.000000000005159</v>
      </c>
      <c r="R262">
        <v>7.085</v>
      </c>
      <c r="S262">
        <v>6</v>
      </c>
      <c r="T262">
        <v>1.1808000000000001</v>
      </c>
      <c r="U262">
        <v>7.085</v>
      </c>
      <c r="V262">
        <v>11</v>
      </c>
      <c r="W262">
        <v>-8.1744999999999998E-2</v>
      </c>
      <c r="X262">
        <v>1.9564999999999999</v>
      </c>
      <c r="Y262">
        <v>23</v>
      </c>
      <c r="Z262">
        <v>6.1858000000000004</v>
      </c>
      <c r="AA262">
        <v>5</v>
      </c>
      <c r="AB262">
        <v>1.2372000000000001</v>
      </c>
      <c r="AC262">
        <v>0</v>
      </c>
      <c r="AD262">
        <v>1.1563000000000001</v>
      </c>
      <c r="AE262">
        <v>0</v>
      </c>
      <c r="AF262" t="str">
        <f t="shared" si="17"/>
        <v/>
      </c>
      <c r="AG262">
        <f t="shared" si="19"/>
        <v>0</v>
      </c>
      <c r="AH262">
        <f t="shared" si="20"/>
        <v>15</v>
      </c>
      <c r="AI262">
        <v>0</v>
      </c>
      <c r="AL262"/>
      <c r="AV262"/>
      <c r="AW262"/>
    </row>
    <row r="263" spans="1:49" x14ac:dyDescent="0.25">
      <c r="A263">
        <v>21113</v>
      </c>
      <c r="B263">
        <v>1</v>
      </c>
      <c r="C263">
        <v>262</v>
      </c>
      <c r="D263" s="1">
        <v>42356</v>
      </c>
      <c r="E263">
        <v>10</v>
      </c>
      <c r="F263">
        <v>0</v>
      </c>
      <c r="M263" s="2">
        <v>0.65842592592592586</v>
      </c>
      <c r="N263" s="2">
        <v>0.65925925925925932</v>
      </c>
      <c r="O263">
        <v>71</v>
      </c>
      <c r="P263" s="3">
        <f t="shared" si="18"/>
        <v>73.000000000011255</v>
      </c>
      <c r="R263">
        <v>22.8063</v>
      </c>
      <c r="S263">
        <v>28</v>
      </c>
      <c r="T263">
        <v>0.81450999999999996</v>
      </c>
      <c r="U263">
        <v>22.8063</v>
      </c>
      <c r="V263">
        <v>0</v>
      </c>
      <c r="Y263">
        <v>0</v>
      </c>
      <c r="Z263">
        <v>22.8063</v>
      </c>
      <c r="AA263">
        <v>45</v>
      </c>
      <c r="AB263">
        <v>0.50680999999999998</v>
      </c>
      <c r="AC263">
        <v>0</v>
      </c>
      <c r="AD263">
        <v>1.1408</v>
      </c>
      <c r="AE263">
        <v>1</v>
      </c>
      <c r="AF263">
        <f t="shared" si="17"/>
        <v>22.8063</v>
      </c>
      <c r="AG263">
        <f t="shared" si="19"/>
        <v>0</v>
      </c>
      <c r="AH263">
        <f t="shared" si="20"/>
        <v>15</v>
      </c>
      <c r="AI263">
        <v>0</v>
      </c>
      <c r="AL263"/>
      <c r="AV263"/>
      <c r="AW263"/>
    </row>
    <row r="264" spans="1:49" x14ac:dyDescent="0.25">
      <c r="A264">
        <v>21113</v>
      </c>
      <c r="B264">
        <v>1</v>
      </c>
      <c r="C264">
        <v>263</v>
      </c>
      <c r="D264" s="1">
        <v>42356</v>
      </c>
      <c r="E264">
        <v>15</v>
      </c>
      <c r="F264">
        <v>0</v>
      </c>
      <c r="M264" s="2">
        <v>0.65943287037037035</v>
      </c>
      <c r="N264" s="2">
        <v>0.66017361111111106</v>
      </c>
      <c r="O264">
        <v>63</v>
      </c>
      <c r="P264" s="3">
        <f t="shared" si="18"/>
        <v>64.999999999997215</v>
      </c>
      <c r="R264">
        <v>22.401199999999999</v>
      </c>
      <c r="S264">
        <v>15</v>
      </c>
      <c r="T264">
        <v>1.4539</v>
      </c>
      <c r="U264">
        <v>21.808299999999999</v>
      </c>
      <c r="V264">
        <v>8</v>
      </c>
      <c r="W264">
        <v>2.47E-2</v>
      </c>
      <c r="X264">
        <v>2.1046999999999998</v>
      </c>
      <c r="Y264">
        <v>24</v>
      </c>
      <c r="Z264">
        <v>22.0059</v>
      </c>
      <c r="AA264">
        <v>26</v>
      </c>
      <c r="AB264">
        <v>0.84638000000000002</v>
      </c>
      <c r="AC264">
        <v>1</v>
      </c>
      <c r="AD264">
        <v>1.2381</v>
      </c>
      <c r="AE264">
        <v>1</v>
      </c>
      <c r="AF264">
        <f t="shared" si="17"/>
        <v>22.401199999999999</v>
      </c>
      <c r="AG264">
        <f t="shared" si="19"/>
        <v>24</v>
      </c>
      <c r="AH264">
        <f t="shared" si="20"/>
        <v>15</v>
      </c>
      <c r="AI264">
        <v>0</v>
      </c>
      <c r="AL264"/>
      <c r="AV264"/>
      <c r="AW264"/>
    </row>
    <row r="265" spans="1:49" x14ac:dyDescent="0.25">
      <c r="A265">
        <v>21113</v>
      </c>
      <c r="B265">
        <v>1</v>
      </c>
      <c r="C265">
        <v>264</v>
      </c>
      <c r="D265" s="1">
        <v>42356</v>
      </c>
      <c r="E265">
        <v>19</v>
      </c>
      <c r="F265">
        <v>0</v>
      </c>
      <c r="M265" s="2">
        <v>0.66039351851851846</v>
      </c>
      <c r="N265" s="2">
        <v>0.66100694444444441</v>
      </c>
      <c r="O265">
        <v>52</v>
      </c>
      <c r="P265" s="3">
        <f t="shared" si="18"/>
        <v>54.00000000000189</v>
      </c>
      <c r="R265">
        <v>21.590900000000001</v>
      </c>
      <c r="S265">
        <v>19</v>
      </c>
      <c r="T265">
        <v>1.113</v>
      </c>
      <c r="U265">
        <v>21.1462</v>
      </c>
      <c r="V265">
        <v>6</v>
      </c>
      <c r="W265">
        <v>-0.11198</v>
      </c>
      <c r="X265">
        <v>0.28649999999999998</v>
      </c>
      <c r="Y265">
        <v>13</v>
      </c>
      <c r="Z265">
        <v>20.474299999999999</v>
      </c>
      <c r="AA265">
        <v>22</v>
      </c>
      <c r="AB265">
        <v>0.93064999999999998</v>
      </c>
      <c r="AC265">
        <v>1</v>
      </c>
      <c r="AD265">
        <v>1.3653999999999999</v>
      </c>
      <c r="AE265">
        <v>1</v>
      </c>
      <c r="AF265">
        <f t="shared" si="17"/>
        <v>21.590900000000001</v>
      </c>
      <c r="AG265">
        <f t="shared" si="19"/>
        <v>13</v>
      </c>
      <c r="AH265">
        <f t="shared" si="20"/>
        <v>15</v>
      </c>
      <c r="AI265">
        <v>0</v>
      </c>
      <c r="AL265"/>
      <c r="AV265"/>
      <c r="AW265"/>
    </row>
    <row r="266" spans="1:49" x14ac:dyDescent="0.25">
      <c r="A266">
        <v>21113</v>
      </c>
      <c r="B266">
        <v>1</v>
      </c>
      <c r="C266">
        <v>265</v>
      </c>
      <c r="D266" s="1">
        <v>42356</v>
      </c>
      <c r="E266">
        <v>11</v>
      </c>
      <c r="F266">
        <v>0</v>
      </c>
      <c r="M266" s="2">
        <v>0.66113425925925928</v>
      </c>
      <c r="N266" s="2">
        <v>0.66218750000000004</v>
      </c>
      <c r="O266">
        <v>90</v>
      </c>
      <c r="P266" s="3">
        <f t="shared" si="18"/>
        <v>92.000000000001435</v>
      </c>
      <c r="R266">
        <v>20.8992</v>
      </c>
      <c r="S266">
        <v>16</v>
      </c>
      <c r="T266">
        <v>1.2808999999999999</v>
      </c>
      <c r="U266">
        <v>20.4941</v>
      </c>
      <c r="V266">
        <v>22</v>
      </c>
      <c r="W266">
        <v>-1.3476999999999999E-2</v>
      </c>
      <c r="X266">
        <v>4.3281000000000001</v>
      </c>
      <c r="Y266">
        <v>63</v>
      </c>
      <c r="Z266">
        <v>20.197600000000001</v>
      </c>
      <c r="AA266">
        <v>13</v>
      </c>
      <c r="AB266">
        <v>1.5537000000000001</v>
      </c>
      <c r="AC266">
        <v>1</v>
      </c>
      <c r="AD266">
        <v>1.1222000000000001</v>
      </c>
      <c r="AE266">
        <v>1</v>
      </c>
      <c r="AF266">
        <f t="shared" si="17"/>
        <v>20.8992</v>
      </c>
      <c r="AG266">
        <f t="shared" si="19"/>
        <v>63</v>
      </c>
      <c r="AH266">
        <f t="shared" si="20"/>
        <v>15</v>
      </c>
      <c r="AI266">
        <v>0</v>
      </c>
      <c r="AL266"/>
      <c r="AV266"/>
      <c r="AW266"/>
    </row>
    <row r="267" spans="1:49" x14ac:dyDescent="0.25">
      <c r="A267">
        <v>21113</v>
      </c>
      <c r="B267">
        <v>1</v>
      </c>
      <c r="C267">
        <v>266</v>
      </c>
      <c r="D267" s="1">
        <v>42356</v>
      </c>
      <c r="E267">
        <v>25</v>
      </c>
      <c r="F267">
        <v>0</v>
      </c>
      <c r="M267" s="2">
        <v>0.6624768518518519</v>
      </c>
      <c r="N267" s="2">
        <v>0.66317129629629623</v>
      </c>
      <c r="O267">
        <v>59</v>
      </c>
      <c r="P267" s="3">
        <f t="shared" si="18"/>
        <v>60.999999999990195</v>
      </c>
      <c r="R267">
        <v>19.762799999999999</v>
      </c>
      <c r="S267">
        <v>24</v>
      </c>
      <c r="T267">
        <v>0.78886999999999996</v>
      </c>
      <c r="U267">
        <v>18.9328</v>
      </c>
      <c r="V267">
        <v>8</v>
      </c>
      <c r="W267">
        <v>-3.7000000000000002E-3</v>
      </c>
      <c r="X267">
        <v>2.4308000000000001</v>
      </c>
      <c r="Y267">
        <v>20</v>
      </c>
      <c r="Z267">
        <v>18.903199999999998</v>
      </c>
      <c r="AA267">
        <v>17</v>
      </c>
      <c r="AB267">
        <v>1.1120000000000001</v>
      </c>
      <c r="AC267">
        <v>1</v>
      </c>
      <c r="AD267">
        <v>1.4237</v>
      </c>
      <c r="AE267">
        <v>1</v>
      </c>
      <c r="AF267">
        <f t="shared" si="17"/>
        <v>19.762799999999999</v>
      </c>
      <c r="AG267">
        <f t="shared" si="19"/>
        <v>20</v>
      </c>
      <c r="AH267">
        <f t="shared" si="20"/>
        <v>15</v>
      </c>
      <c r="AI267">
        <v>0</v>
      </c>
      <c r="AL267"/>
      <c r="AV267"/>
      <c r="AW267"/>
    </row>
    <row r="268" spans="1:49" x14ac:dyDescent="0.25">
      <c r="A268">
        <v>21113</v>
      </c>
      <c r="B268">
        <v>1</v>
      </c>
      <c r="C268">
        <v>267</v>
      </c>
      <c r="D268" s="1">
        <v>42356</v>
      </c>
      <c r="E268">
        <v>13</v>
      </c>
      <c r="F268">
        <v>0</v>
      </c>
      <c r="M268" s="2">
        <v>0.66332175925925929</v>
      </c>
      <c r="N268" s="2">
        <v>0.66446759259259258</v>
      </c>
      <c r="O268">
        <v>98</v>
      </c>
      <c r="P268" s="3">
        <f t="shared" si="18"/>
        <v>99.999999999996291</v>
      </c>
      <c r="R268">
        <v>19.189699999999998</v>
      </c>
      <c r="S268">
        <v>13</v>
      </c>
      <c r="T268">
        <v>1.4540999999999999</v>
      </c>
      <c r="U268">
        <v>18.903199999999998</v>
      </c>
      <c r="V268">
        <v>32</v>
      </c>
      <c r="W268">
        <v>-3.0906000000000002E-3</v>
      </c>
      <c r="X268">
        <v>6.9070999999999998</v>
      </c>
      <c r="Y268">
        <v>72</v>
      </c>
      <c r="Z268">
        <v>18.804300000000001</v>
      </c>
      <c r="AA268">
        <v>15</v>
      </c>
      <c r="AB268">
        <v>1.2536</v>
      </c>
      <c r="AC268">
        <v>1</v>
      </c>
      <c r="AD268">
        <v>1.1327</v>
      </c>
      <c r="AE268">
        <v>1</v>
      </c>
      <c r="AF268">
        <f t="shared" si="17"/>
        <v>19.189699999999998</v>
      </c>
      <c r="AG268">
        <f t="shared" si="19"/>
        <v>72</v>
      </c>
      <c r="AH268">
        <f t="shared" si="20"/>
        <v>15</v>
      </c>
      <c r="AI268">
        <v>0</v>
      </c>
      <c r="AL268"/>
      <c r="AV268"/>
      <c r="AW268"/>
    </row>
    <row r="269" spans="1:49" x14ac:dyDescent="0.25">
      <c r="A269">
        <v>21113</v>
      </c>
      <c r="B269">
        <v>1</v>
      </c>
      <c r="C269">
        <v>268</v>
      </c>
      <c r="D269" s="1">
        <v>42356</v>
      </c>
      <c r="E269">
        <v>18</v>
      </c>
      <c r="F269">
        <v>0</v>
      </c>
      <c r="M269" s="2">
        <v>0.66467592592592595</v>
      </c>
      <c r="N269" s="2">
        <v>0.66546296296296303</v>
      </c>
      <c r="O269">
        <v>67</v>
      </c>
      <c r="P269" s="3">
        <f t="shared" si="18"/>
        <v>69.000000000004235</v>
      </c>
      <c r="R269">
        <v>17.697600000000001</v>
      </c>
      <c r="S269">
        <v>12</v>
      </c>
      <c r="T269">
        <v>1.3076000000000001</v>
      </c>
      <c r="U269">
        <v>15.691700000000001</v>
      </c>
      <c r="V269">
        <v>12</v>
      </c>
      <c r="W269">
        <v>0.14574999999999999</v>
      </c>
      <c r="X269">
        <v>10.948600000000001</v>
      </c>
      <c r="Y269">
        <v>45</v>
      </c>
      <c r="Z269">
        <v>17.4407</v>
      </c>
      <c r="AA269">
        <v>12</v>
      </c>
      <c r="AB269">
        <v>1.4534</v>
      </c>
      <c r="AC269">
        <v>0</v>
      </c>
      <c r="AD269">
        <v>1.2686999999999999</v>
      </c>
      <c r="AE269">
        <v>1</v>
      </c>
      <c r="AF269">
        <f t="shared" ref="AF269:AF287" si="21">IF(AE269=1,R269,"")</f>
        <v>17.697600000000001</v>
      </c>
      <c r="AG269">
        <f t="shared" si="19"/>
        <v>45</v>
      </c>
      <c r="AH269">
        <f t="shared" si="20"/>
        <v>15</v>
      </c>
      <c r="AI269">
        <v>0</v>
      </c>
      <c r="AL269"/>
      <c r="AV269"/>
      <c r="AW269"/>
    </row>
    <row r="270" spans="1:49" x14ac:dyDescent="0.25">
      <c r="A270">
        <v>21113</v>
      </c>
      <c r="B270">
        <v>1</v>
      </c>
      <c r="C270">
        <v>269</v>
      </c>
      <c r="D270" s="1">
        <v>42356</v>
      </c>
      <c r="E270">
        <v>12</v>
      </c>
      <c r="F270">
        <v>0</v>
      </c>
      <c r="M270" s="2">
        <v>0.66560185185185183</v>
      </c>
      <c r="N270" s="2">
        <v>0.66620370370370374</v>
      </c>
      <c r="O270">
        <v>51</v>
      </c>
      <c r="P270" s="3">
        <f t="shared" si="18"/>
        <v>53.000000000004931</v>
      </c>
      <c r="R270">
        <v>17.015799999999999</v>
      </c>
      <c r="S270">
        <v>19</v>
      </c>
      <c r="T270">
        <v>0.89556999999999998</v>
      </c>
      <c r="U270">
        <v>17.015799999999999</v>
      </c>
      <c r="V270">
        <v>0</v>
      </c>
      <c r="Y270">
        <v>0</v>
      </c>
      <c r="Z270">
        <v>17.015799999999999</v>
      </c>
      <c r="AA270">
        <v>34</v>
      </c>
      <c r="AB270">
        <v>0.50046000000000002</v>
      </c>
      <c r="AC270">
        <v>0</v>
      </c>
      <c r="AD270">
        <v>1.2353000000000001</v>
      </c>
      <c r="AE270">
        <v>1</v>
      </c>
      <c r="AF270">
        <f t="shared" si="21"/>
        <v>17.015799999999999</v>
      </c>
      <c r="AG270">
        <f t="shared" si="19"/>
        <v>0</v>
      </c>
      <c r="AH270">
        <f t="shared" si="20"/>
        <v>15</v>
      </c>
      <c r="AI270">
        <v>0</v>
      </c>
      <c r="AL270"/>
      <c r="AV270"/>
      <c r="AW270"/>
    </row>
    <row r="271" spans="1:49" x14ac:dyDescent="0.25">
      <c r="A271">
        <v>21113</v>
      </c>
      <c r="B271">
        <v>1</v>
      </c>
      <c r="C271">
        <v>270</v>
      </c>
      <c r="D271" s="1">
        <v>42356</v>
      </c>
      <c r="E271">
        <v>8</v>
      </c>
      <c r="F271">
        <v>0</v>
      </c>
      <c r="M271" s="2">
        <v>0.66629629629629628</v>
      </c>
      <c r="N271" s="2">
        <v>0.66644675925925922</v>
      </c>
      <c r="O271">
        <v>12</v>
      </c>
      <c r="P271" s="3">
        <f t="shared" si="18"/>
        <v>13.999999999998835</v>
      </c>
      <c r="R271">
        <v>4.2390999999999996</v>
      </c>
      <c r="S271">
        <v>7</v>
      </c>
      <c r="T271">
        <v>0.60558999999999996</v>
      </c>
      <c r="U271">
        <v>4.2390999999999996</v>
      </c>
      <c r="V271">
        <v>0</v>
      </c>
      <c r="Y271">
        <v>0</v>
      </c>
      <c r="Z271">
        <v>4.2390999999999996</v>
      </c>
      <c r="AA271">
        <v>7</v>
      </c>
      <c r="AB271">
        <v>0.60558999999999996</v>
      </c>
      <c r="AC271">
        <v>0</v>
      </c>
      <c r="AD271">
        <v>1.6667000000000001</v>
      </c>
      <c r="AE271">
        <v>0</v>
      </c>
      <c r="AF271" t="str">
        <f t="shared" si="21"/>
        <v/>
      </c>
      <c r="AG271">
        <f t="shared" si="19"/>
        <v>0</v>
      </c>
      <c r="AH271">
        <f t="shared" si="20"/>
        <v>15</v>
      </c>
      <c r="AI271">
        <v>0</v>
      </c>
      <c r="AL271"/>
      <c r="AV271"/>
      <c r="AW271"/>
    </row>
    <row r="272" spans="1:49" x14ac:dyDescent="0.25">
      <c r="A272">
        <v>21113</v>
      </c>
      <c r="B272">
        <v>1</v>
      </c>
      <c r="C272">
        <v>271</v>
      </c>
      <c r="D272" s="1">
        <v>42356</v>
      </c>
      <c r="E272">
        <v>2</v>
      </c>
      <c r="F272">
        <v>0</v>
      </c>
      <c r="M272" s="2">
        <v>0.66646990740740741</v>
      </c>
      <c r="N272" s="2">
        <v>0.66652777777777772</v>
      </c>
      <c r="O272">
        <v>4</v>
      </c>
      <c r="P272" s="3">
        <f t="shared" si="18"/>
        <v>5.9999999999943867</v>
      </c>
      <c r="R272">
        <v>1.2253000000000001</v>
      </c>
      <c r="S272">
        <v>4</v>
      </c>
      <c r="T272">
        <v>0.30632999999999999</v>
      </c>
      <c r="U272">
        <v>1.2253000000000001</v>
      </c>
      <c r="V272">
        <v>0</v>
      </c>
      <c r="Y272">
        <v>0</v>
      </c>
      <c r="Z272">
        <v>1.2253000000000001</v>
      </c>
      <c r="AA272">
        <v>2</v>
      </c>
      <c r="AB272">
        <v>0.61265000000000003</v>
      </c>
      <c r="AC272">
        <v>0</v>
      </c>
      <c r="AD272">
        <v>1.5</v>
      </c>
      <c r="AE272">
        <v>0</v>
      </c>
      <c r="AF272" t="str">
        <f t="shared" si="21"/>
        <v/>
      </c>
      <c r="AG272">
        <f t="shared" si="19"/>
        <v>0</v>
      </c>
      <c r="AH272">
        <f t="shared" si="20"/>
        <v>15</v>
      </c>
      <c r="AI272">
        <v>0</v>
      </c>
      <c r="AL272"/>
      <c r="AV272"/>
      <c r="AW272"/>
    </row>
    <row r="273" spans="1:49" x14ac:dyDescent="0.25">
      <c r="A273">
        <v>21113</v>
      </c>
      <c r="B273">
        <v>1</v>
      </c>
      <c r="C273">
        <v>272</v>
      </c>
      <c r="D273" s="1">
        <v>42356</v>
      </c>
      <c r="E273">
        <v>9</v>
      </c>
      <c r="F273">
        <v>0</v>
      </c>
      <c r="M273" s="2">
        <v>0.66663194444444451</v>
      </c>
      <c r="N273" s="2">
        <v>0.66731481481481481</v>
      </c>
      <c r="O273">
        <v>58</v>
      </c>
      <c r="P273" s="3">
        <f t="shared" si="18"/>
        <v>59.999999999993236</v>
      </c>
      <c r="R273">
        <v>15.088900000000001</v>
      </c>
      <c r="S273">
        <v>12</v>
      </c>
      <c r="T273">
        <v>1.1560999999999999</v>
      </c>
      <c r="U273">
        <v>13.8735</v>
      </c>
      <c r="V273">
        <v>11</v>
      </c>
      <c r="W273">
        <v>8.8036000000000003E-2</v>
      </c>
      <c r="X273">
        <v>4.7826000000000004</v>
      </c>
      <c r="Y273">
        <v>34</v>
      </c>
      <c r="Z273">
        <v>14.841900000000001</v>
      </c>
      <c r="AA273">
        <v>14</v>
      </c>
      <c r="AB273">
        <v>1.0601</v>
      </c>
      <c r="AC273">
        <v>1</v>
      </c>
      <c r="AD273">
        <v>1.1552</v>
      </c>
      <c r="AE273">
        <v>1</v>
      </c>
      <c r="AF273">
        <f t="shared" si="21"/>
        <v>15.088900000000001</v>
      </c>
      <c r="AG273">
        <f t="shared" si="19"/>
        <v>34</v>
      </c>
      <c r="AH273">
        <f t="shared" si="20"/>
        <v>15</v>
      </c>
      <c r="AI273">
        <v>0</v>
      </c>
      <c r="AL273"/>
      <c r="AV273"/>
      <c r="AW273"/>
    </row>
    <row r="274" spans="1:49" x14ac:dyDescent="0.25">
      <c r="A274">
        <v>21113</v>
      </c>
      <c r="B274">
        <v>1</v>
      </c>
      <c r="C274">
        <v>273</v>
      </c>
      <c r="D274" s="1">
        <v>42356</v>
      </c>
      <c r="E274">
        <v>11</v>
      </c>
      <c r="F274">
        <v>0</v>
      </c>
      <c r="M274" s="2">
        <v>0.66744212962962957</v>
      </c>
      <c r="N274" s="2">
        <v>0.66800925925925936</v>
      </c>
      <c r="O274">
        <v>48</v>
      </c>
      <c r="P274" s="3">
        <f t="shared" si="18"/>
        <v>50.000000000014055</v>
      </c>
      <c r="R274">
        <v>13.587</v>
      </c>
      <c r="S274">
        <v>15</v>
      </c>
      <c r="T274">
        <v>0.87614999999999998</v>
      </c>
      <c r="U274">
        <v>13.142300000000001</v>
      </c>
      <c r="V274">
        <v>6</v>
      </c>
      <c r="W274">
        <v>-0.33102999999999999</v>
      </c>
      <c r="X274">
        <v>1.1659999999999999</v>
      </c>
      <c r="Y274">
        <v>24</v>
      </c>
      <c r="Z274">
        <v>11.1561</v>
      </c>
      <c r="AA274">
        <v>11</v>
      </c>
      <c r="AB274">
        <v>1.0142</v>
      </c>
      <c r="AC274">
        <v>1</v>
      </c>
      <c r="AD274">
        <v>1.2292000000000001</v>
      </c>
      <c r="AE274">
        <v>1</v>
      </c>
      <c r="AF274">
        <f t="shared" si="21"/>
        <v>13.587</v>
      </c>
      <c r="AG274">
        <f t="shared" si="19"/>
        <v>24</v>
      </c>
      <c r="AH274">
        <f t="shared" si="20"/>
        <v>16</v>
      </c>
      <c r="AI274">
        <v>0</v>
      </c>
      <c r="AL274"/>
      <c r="AV274"/>
      <c r="AW274"/>
    </row>
    <row r="275" spans="1:49" x14ac:dyDescent="0.25">
      <c r="A275">
        <v>21113</v>
      </c>
      <c r="B275">
        <v>1</v>
      </c>
      <c r="C275">
        <v>274</v>
      </c>
      <c r="D275" s="1">
        <v>42356</v>
      </c>
      <c r="E275">
        <v>8</v>
      </c>
      <c r="F275">
        <v>0</v>
      </c>
      <c r="M275" s="2">
        <v>0.66810185185185178</v>
      </c>
      <c r="N275" s="2">
        <v>0.66864583333333327</v>
      </c>
      <c r="O275">
        <v>46</v>
      </c>
      <c r="P275" s="3">
        <f t="shared" si="18"/>
        <v>48.000000000000952</v>
      </c>
      <c r="R275">
        <v>11.1462</v>
      </c>
      <c r="S275">
        <v>10</v>
      </c>
      <c r="T275">
        <v>1.0750999999999999</v>
      </c>
      <c r="U275">
        <v>10.750999999999999</v>
      </c>
      <c r="V275">
        <v>6</v>
      </c>
      <c r="W275">
        <v>4.9332999999999998E-3</v>
      </c>
      <c r="X275">
        <v>0.3952</v>
      </c>
      <c r="Y275">
        <v>17</v>
      </c>
      <c r="Z275">
        <v>10.7806</v>
      </c>
      <c r="AA275">
        <v>21</v>
      </c>
      <c r="AB275">
        <v>0.51336000000000004</v>
      </c>
      <c r="AC275">
        <v>1</v>
      </c>
      <c r="AD275">
        <v>1.1738999999999999</v>
      </c>
      <c r="AE275">
        <v>1</v>
      </c>
      <c r="AF275">
        <f t="shared" si="21"/>
        <v>11.1462</v>
      </c>
      <c r="AG275">
        <f t="shared" si="19"/>
        <v>17</v>
      </c>
      <c r="AH275">
        <f t="shared" si="20"/>
        <v>16</v>
      </c>
      <c r="AI275">
        <v>0</v>
      </c>
      <c r="AL275"/>
      <c r="AV275"/>
      <c r="AW275"/>
    </row>
    <row r="276" spans="1:49" x14ac:dyDescent="0.25">
      <c r="A276">
        <v>21113</v>
      </c>
      <c r="B276">
        <v>1</v>
      </c>
      <c r="C276">
        <v>275</v>
      </c>
      <c r="D276" s="1">
        <v>42356</v>
      </c>
      <c r="E276">
        <v>9</v>
      </c>
      <c r="F276">
        <v>0</v>
      </c>
      <c r="M276" s="2">
        <v>0.66875000000000007</v>
      </c>
      <c r="N276" s="2">
        <v>0.66921296296296295</v>
      </c>
      <c r="O276">
        <v>39</v>
      </c>
      <c r="P276" s="3">
        <f t="shared" si="18"/>
        <v>40.999999999993463</v>
      </c>
      <c r="R276">
        <v>9.2787000000000006</v>
      </c>
      <c r="S276">
        <v>9</v>
      </c>
      <c r="T276">
        <v>0.95630000000000004</v>
      </c>
      <c r="U276">
        <v>8.6067</v>
      </c>
      <c r="V276">
        <v>2</v>
      </c>
      <c r="W276">
        <v>-0.41005000000000003</v>
      </c>
      <c r="X276">
        <v>0.67200000000000004</v>
      </c>
      <c r="Y276">
        <v>14</v>
      </c>
      <c r="Z276">
        <v>7.7866</v>
      </c>
      <c r="AA276">
        <v>18</v>
      </c>
      <c r="AB276">
        <v>0.43258999999999997</v>
      </c>
      <c r="AC276">
        <v>1</v>
      </c>
      <c r="AD276">
        <v>1.2307999999999999</v>
      </c>
      <c r="AE276">
        <v>0</v>
      </c>
      <c r="AF276" t="str">
        <f t="shared" si="21"/>
        <v/>
      </c>
      <c r="AG276">
        <f t="shared" si="19"/>
        <v>0</v>
      </c>
      <c r="AH276">
        <f t="shared" si="20"/>
        <v>16</v>
      </c>
      <c r="AI276">
        <v>0</v>
      </c>
      <c r="AL276"/>
      <c r="AV276"/>
      <c r="AW276"/>
    </row>
    <row r="277" spans="1:49" x14ac:dyDescent="0.25">
      <c r="A277">
        <v>21113</v>
      </c>
      <c r="B277">
        <v>1</v>
      </c>
      <c r="C277">
        <v>276</v>
      </c>
      <c r="D277" s="1">
        <v>42356</v>
      </c>
      <c r="E277">
        <v>7</v>
      </c>
      <c r="F277">
        <v>0</v>
      </c>
      <c r="M277" s="2">
        <v>0.66929398148148145</v>
      </c>
      <c r="N277" s="2">
        <v>0.6696875000000001</v>
      </c>
      <c r="O277">
        <v>33</v>
      </c>
      <c r="P277" s="3">
        <f t="shared" si="18"/>
        <v>35.00000000001171</v>
      </c>
      <c r="R277">
        <v>7.7866</v>
      </c>
      <c r="S277">
        <v>13</v>
      </c>
      <c r="T277">
        <v>0.58225000000000005</v>
      </c>
      <c r="U277">
        <v>7.5692000000000004</v>
      </c>
      <c r="V277">
        <v>8</v>
      </c>
      <c r="W277">
        <v>-2.8413000000000001E-2</v>
      </c>
      <c r="X277">
        <v>0.21740000000000001</v>
      </c>
      <c r="Y277">
        <v>11</v>
      </c>
      <c r="Z277">
        <v>7.3418999999999999</v>
      </c>
      <c r="AA277">
        <v>11</v>
      </c>
      <c r="AB277">
        <v>0.66744999999999999</v>
      </c>
      <c r="AC277">
        <v>1</v>
      </c>
      <c r="AD277">
        <v>1.2121</v>
      </c>
      <c r="AE277">
        <v>0</v>
      </c>
      <c r="AF277" t="str">
        <f t="shared" si="21"/>
        <v/>
      </c>
      <c r="AG277">
        <f t="shared" si="19"/>
        <v>0</v>
      </c>
      <c r="AH277">
        <f t="shared" si="20"/>
        <v>16</v>
      </c>
      <c r="AI277">
        <v>0</v>
      </c>
      <c r="AL277"/>
      <c r="AV277"/>
      <c r="AW277"/>
    </row>
    <row r="278" spans="1:49" x14ac:dyDescent="0.25">
      <c r="A278">
        <v>21113</v>
      </c>
      <c r="B278">
        <v>1</v>
      </c>
      <c r="C278">
        <v>277</v>
      </c>
      <c r="D278" s="1">
        <v>42356</v>
      </c>
      <c r="E278">
        <v>5</v>
      </c>
      <c r="F278">
        <v>0</v>
      </c>
      <c r="M278" s="2">
        <v>0.6697453703703703</v>
      </c>
      <c r="N278" s="2">
        <v>0.67008101851851853</v>
      </c>
      <c r="O278">
        <v>28</v>
      </c>
      <c r="P278" s="3">
        <f t="shared" si="18"/>
        <v>30.000000000007731</v>
      </c>
      <c r="R278">
        <v>5.83</v>
      </c>
      <c r="S278">
        <v>7</v>
      </c>
      <c r="T278">
        <v>0.79051000000000005</v>
      </c>
      <c r="U278">
        <v>5.5335999999999999</v>
      </c>
      <c r="V278">
        <v>4</v>
      </c>
      <c r="W278">
        <v>-5.6825000000000001E-2</v>
      </c>
      <c r="X278">
        <v>0.2964</v>
      </c>
      <c r="Y278">
        <v>10</v>
      </c>
      <c r="Z278">
        <v>5.3063000000000002</v>
      </c>
      <c r="AA278">
        <v>13</v>
      </c>
      <c r="AB278">
        <v>0.40817999999999999</v>
      </c>
      <c r="AC278">
        <v>1</v>
      </c>
      <c r="AD278">
        <v>1.1786000000000001</v>
      </c>
      <c r="AE278">
        <v>0</v>
      </c>
      <c r="AF278" t="str">
        <f t="shared" si="21"/>
        <v/>
      </c>
      <c r="AG278">
        <f t="shared" si="19"/>
        <v>0</v>
      </c>
      <c r="AH278">
        <f t="shared" si="20"/>
        <v>16</v>
      </c>
      <c r="AI278">
        <v>0</v>
      </c>
      <c r="AL278"/>
      <c r="AV278"/>
      <c r="AW278"/>
    </row>
    <row r="279" spans="1:49" x14ac:dyDescent="0.25">
      <c r="A279">
        <v>21113</v>
      </c>
      <c r="B279">
        <v>1</v>
      </c>
      <c r="C279">
        <v>278</v>
      </c>
      <c r="D279" s="1">
        <v>42356</v>
      </c>
      <c r="E279">
        <v>8</v>
      </c>
      <c r="F279">
        <v>0</v>
      </c>
      <c r="M279" s="2">
        <v>0.67017361111111118</v>
      </c>
      <c r="N279" s="2">
        <v>0.67054398148148142</v>
      </c>
      <c r="O279">
        <v>31</v>
      </c>
      <c r="P279" s="3">
        <f t="shared" si="18"/>
        <v>32.999999999989015</v>
      </c>
      <c r="R279">
        <v>4.7628000000000004</v>
      </c>
      <c r="S279">
        <v>8</v>
      </c>
      <c r="T279">
        <v>0.56940999999999997</v>
      </c>
      <c r="U279">
        <v>4.5552999999999999</v>
      </c>
      <c r="V279">
        <v>8</v>
      </c>
      <c r="W279">
        <v>-0.17538999999999999</v>
      </c>
      <c r="X279">
        <v>0.15809999999999999</v>
      </c>
      <c r="Y279">
        <v>18</v>
      </c>
      <c r="Z279">
        <v>3.1522000000000001</v>
      </c>
      <c r="AA279">
        <v>7</v>
      </c>
      <c r="AB279">
        <v>0.45030999999999999</v>
      </c>
      <c r="AC279">
        <v>1</v>
      </c>
      <c r="AD279">
        <v>1.2581</v>
      </c>
      <c r="AE279">
        <v>0</v>
      </c>
      <c r="AF279" t="str">
        <f t="shared" si="21"/>
        <v/>
      </c>
      <c r="AG279">
        <f t="shared" si="19"/>
        <v>0</v>
      </c>
      <c r="AH279">
        <f t="shared" si="20"/>
        <v>16</v>
      </c>
      <c r="AI279">
        <v>0</v>
      </c>
      <c r="AL279"/>
      <c r="AV279"/>
      <c r="AW279"/>
    </row>
    <row r="280" spans="1:49" x14ac:dyDescent="0.25">
      <c r="A280">
        <v>21113</v>
      </c>
      <c r="B280">
        <v>1</v>
      </c>
      <c r="C280">
        <v>279</v>
      </c>
      <c r="D280" s="1">
        <v>42356</v>
      </c>
      <c r="E280">
        <v>26</v>
      </c>
      <c r="F280">
        <v>0</v>
      </c>
      <c r="M280" s="2">
        <v>0.67084490740740732</v>
      </c>
      <c r="N280" s="2">
        <v>0.67118055555555556</v>
      </c>
      <c r="O280">
        <v>28</v>
      </c>
      <c r="P280" s="3">
        <f t="shared" si="18"/>
        <v>30.000000000007731</v>
      </c>
      <c r="R280">
        <v>5.0888999999999998</v>
      </c>
      <c r="S280">
        <v>7</v>
      </c>
      <c r="T280">
        <v>0.57594000000000001</v>
      </c>
      <c r="U280">
        <v>4.0316000000000001</v>
      </c>
      <c r="V280">
        <v>6</v>
      </c>
      <c r="W280">
        <v>0.15482000000000001</v>
      </c>
      <c r="X280">
        <v>0.63239999999999996</v>
      </c>
      <c r="Y280">
        <v>14</v>
      </c>
      <c r="Z280">
        <v>4.9604999999999997</v>
      </c>
      <c r="AA280">
        <v>9</v>
      </c>
      <c r="AB280">
        <v>0.55117000000000005</v>
      </c>
      <c r="AC280">
        <v>0</v>
      </c>
      <c r="AD280">
        <v>1.9286000000000001</v>
      </c>
      <c r="AE280">
        <v>0</v>
      </c>
      <c r="AF280" t="str">
        <f t="shared" si="21"/>
        <v/>
      </c>
      <c r="AG280">
        <f t="shared" si="19"/>
        <v>0</v>
      </c>
      <c r="AH280">
        <f t="shared" si="20"/>
        <v>16</v>
      </c>
      <c r="AI280">
        <v>0</v>
      </c>
      <c r="AL280"/>
      <c r="AV280"/>
      <c r="AW280"/>
    </row>
    <row r="281" spans="1:49" x14ac:dyDescent="0.25">
      <c r="A281">
        <v>21113</v>
      </c>
      <c r="B281">
        <v>1</v>
      </c>
      <c r="C281">
        <v>280</v>
      </c>
      <c r="D281" s="1">
        <v>42356</v>
      </c>
      <c r="E281">
        <v>11</v>
      </c>
      <c r="F281">
        <v>0</v>
      </c>
      <c r="M281" s="2">
        <v>0.67130787037037043</v>
      </c>
      <c r="N281" s="2">
        <v>0.67162037037037037</v>
      </c>
      <c r="O281">
        <v>26</v>
      </c>
      <c r="P281" s="3">
        <f t="shared" si="18"/>
        <v>27.999999999994628</v>
      </c>
      <c r="R281">
        <v>5.5731000000000002</v>
      </c>
      <c r="S281">
        <v>6</v>
      </c>
      <c r="T281">
        <v>0.75922000000000001</v>
      </c>
      <c r="U281">
        <v>4.5552999999999999</v>
      </c>
      <c r="V281">
        <v>2</v>
      </c>
      <c r="W281">
        <v>0.36564999999999998</v>
      </c>
      <c r="X281">
        <v>1.0178</v>
      </c>
      <c r="Y281">
        <v>10</v>
      </c>
      <c r="Z281">
        <v>5.2866</v>
      </c>
      <c r="AA281">
        <v>12</v>
      </c>
      <c r="AB281">
        <v>0.44055</v>
      </c>
      <c r="AC281">
        <v>0</v>
      </c>
      <c r="AD281">
        <v>1.4231</v>
      </c>
      <c r="AE281">
        <v>0</v>
      </c>
      <c r="AF281" t="str">
        <f t="shared" si="21"/>
        <v/>
      </c>
      <c r="AG281">
        <f t="shared" si="19"/>
        <v>0</v>
      </c>
      <c r="AH281">
        <f t="shared" si="20"/>
        <v>16</v>
      </c>
      <c r="AI281">
        <v>0</v>
      </c>
      <c r="AL281"/>
      <c r="AV281"/>
      <c r="AW281"/>
    </row>
    <row r="282" spans="1:49" x14ac:dyDescent="0.25">
      <c r="A282">
        <v>21113</v>
      </c>
      <c r="B282">
        <v>1</v>
      </c>
      <c r="C282">
        <v>281</v>
      </c>
      <c r="D282" s="1">
        <v>42356</v>
      </c>
      <c r="E282">
        <v>20</v>
      </c>
      <c r="F282">
        <v>0</v>
      </c>
      <c r="M282" s="2">
        <v>0.67185185185185192</v>
      </c>
      <c r="N282" s="2">
        <v>0.67225694444444439</v>
      </c>
      <c r="O282">
        <v>34</v>
      </c>
      <c r="P282" s="3">
        <f t="shared" si="18"/>
        <v>35.999999999989484</v>
      </c>
      <c r="R282">
        <v>2.7766999999999999</v>
      </c>
      <c r="S282">
        <v>5</v>
      </c>
      <c r="T282">
        <v>0.52173999999999998</v>
      </c>
      <c r="U282">
        <v>2.6086999999999998</v>
      </c>
      <c r="V282">
        <v>5</v>
      </c>
      <c r="W282">
        <v>-0.15415999999999999</v>
      </c>
      <c r="X282">
        <v>0.59279999999999999</v>
      </c>
      <c r="Y282">
        <v>21</v>
      </c>
      <c r="Z282">
        <v>1.8379000000000001</v>
      </c>
      <c r="AA282">
        <v>10</v>
      </c>
      <c r="AB282">
        <v>0.18379000000000001</v>
      </c>
      <c r="AC282">
        <v>0</v>
      </c>
      <c r="AD282">
        <v>1.5882000000000001</v>
      </c>
      <c r="AE282">
        <v>0</v>
      </c>
      <c r="AF282" t="str">
        <f t="shared" si="21"/>
        <v/>
      </c>
      <c r="AG282">
        <f t="shared" si="19"/>
        <v>0</v>
      </c>
      <c r="AH282">
        <f t="shared" si="20"/>
        <v>16</v>
      </c>
      <c r="AI282">
        <v>0</v>
      </c>
      <c r="AL282"/>
      <c r="AV282"/>
      <c r="AW282"/>
    </row>
    <row r="283" spans="1:49" x14ac:dyDescent="0.25">
      <c r="A283">
        <v>21113</v>
      </c>
      <c r="B283">
        <v>1</v>
      </c>
      <c r="C283">
        <v>282</v>
      </c>
      <c r="D283" s="1">
        <v>42356</v>
      </c>
      <c r="E283">
        <v>57</v>
      </c>
      <c r="F283">
        <v>0</v>
      </c>
      <c r="M283" s="2">
        <v>0.67291666666666661</v>
      </c>
      <c r="N283" s="2">
        <v>0.67326388888888899</v>
      </c>
      <c r="O283">
        <v>29</v>
      </c>
      <c r="P283" s="3">
        <f t="shared" si="18"/>
        <v>31.000000000014282</v>
      </c>
      <c r="R283">
        <v>2.4110999999999998</v>
      </c>
      <c r="S283">
        <v>5</v>
      </c>
      <c r="T283">
        <v>0.42093999999999998</v>
      </c>
      <c r="U283">
        <v>2.1046999999999998</v>
      </c>
      <c r="V283">
        <v>5</v>
      </c>
      <c r="W283">
        <v>4.3479999999999998E-2</v>
      </c>
      <c r="X283">
        <v>0.46450000000000002</v>
      </c>
      <c r="Y283">
        <v>20</v>
      </c>
      <c r="Z283">
        <v>2.3220999999999998</v>
      </c>
      <c r="AA283">
        <v>6</v>
      </c>
      <c r="AB283">
        <v>0.38701999999999998</v>
      </c>
      <c r="AC283">
        <v>0</v>
      </c>
      <c r="AD283">
        <v>2.9655</v>
      </c>
      <c r="AE283">
        <v>0</v>
      </c>
      <c r="AF283" t="str">
        <f t="shared" si="21"/>
        <v/>
      </c>
      <c r="AG283">
        <f t="shared" si="19"/>
        <v>0</v>
      </c>
      <c r="AH283">
        <f t="shared" si="20"/>
        <v>16</v>
      </c>
      <c r="AI283">
        <v>0</v>
      </c>
      <c r="AL283"/>
      <c r="AV283"/>
      <c r="AW283"/>
    </row>
    <row r="284" spans="1:49" x14ac:dyDescent="0.25">
      <c r="A284">
        <v>21113</v>
      </c>
      <c r="B284">
        <v>1</v>
      </c>
      <c r="C284">
        <v>283</v>
      </c>
      <c r="D284" s="1">
        <v>42356</v>
      </c>
      <c r="E284">
        <v>4</v>
      </c>
      <c r="F284">
        <v>0</v>
      </c>
      <c r="M284" s="2">
        <v>0.67331018518518515</v>
      </c>
      <c r="N284" s="2">
        <v>0.67336805555555557</v>
      </c>
      <c r="O284">
        <v>4</v>
      </c>
      <c r="P284" s="3">
        <f t="shared" si="18"/>
        <v>6.000000000003979</v>
      </c>
      <c r="R284">
        <v>0.99802000000000002</v>
      </c>
      <c r="S284">
        <v>4</v>
      </c>
      <c r="T284">
        <v>0.24951000000000001</v>
      </c>
      <c r="U284">
        <v>0.99802000000000002</v>
      </c>
      <c r="V284">
        <v>0</v>
      </c>
      <c r="Y284">
        <v>0</v>
      </c>
      <c r="Z284">
        <v>0.99802000000000002</v>
      </c>
      <c r="AA284">
        <v>2</v>
      </c>
      <c r="AB284">
        <v>0.49901000000000001</v>
      </c>
      <c r="AC284">
        <v>0</v>
      </c>
      <c r="AD284">
        <v>2</v>
      </c>
      <c r="AE284">
        <v>0</v>
      </c>
      <c r="AF284" t="str">
        <f t="shared" si="21"/>
        <v/>
      </c>
      <c r="AG284">
        <f t="shared" si="19"/>
        <v>0</v>
      </c>
      <c r="AH284">
        <f t="shared" si="20"/>
        <v>16</v>
      </c>
      <c r="AI284">
        <v>0</v>
      </c>
      <c r="AL284"/>
      <c r="AV284"/>
      <c r="AW284"/>
    </row>
    <row r="285" spans="1:49" x14ac:dyDescent="0.25">
      <c r="A285">
        <v>21113</v>
      </c>
      <c r="B285">
        <v>1</v>
      </c>
      <c r="C285">
        <v>284</v>
      </c>
      <c r="D285" s="1">
        <v>42356</v>
      </c>
      <c r="E285">
        <v>0</v>
      </c>
      <c r="F285">
        <v>0</v>
      </c>
      <c r="M285" s="2">
        <v>0.67336805555555557</v>
      </c>
      <c r="N285" s="2">
        <v>0.67359953703703701</v>
      </c>
      <c r="O285">
        <v>19</v>
      </c>
      <c r="P285" s="3">
        <f t="shared" si="18"/>
        <v>20.999999999996732</v>
      </c>
      <c r="R285">
        <v>1.6897</v>
      </c>
      <c r="S285">
        <v>17</v>
      </c>
      <c r="T285">
        <v>9.9393999999999996E-2</v>
      </c>
      <c r="U285">
        <v>1.6897</v>
      </c>
      <c r="V285">
        <v>0</v>
      </c>
      <c r="Y285">
        <v>0</v>
      </c>
      <c r="Z285">
        <v>1.6897</v>
      </c>
      <c r="AA285">
        <v>4</v>
      </c>
      <c r="AB285">
        <v>0.42242000000000002</v>
      </c>
      <c r="AC285">
        <v>0</v>
      </c>
      <c r="AD285">
        <v>1</v>
      </c>
      <c r="AE285">
        <v>0</v>
      </c>
      <c r="AF285" t="str">
        <f t="shared" si="21"/>
        <v/>
      </c>
      <c r="AG285">
        <f t="shared" si="19"/>
        <v>0</v>
      </c>
      <c r="AH285">
        <f t="shared" si="20"/>
        <v>16</v>
      </c>
      <c r="AI285">
        <v>0</v>
      </c>
      <c r="AL285"/>
      <c r="AV285"/>
      <c r="AW285"/>
    </row>
    <row r="286" spans="1:49" x14ac:dyDescent="0.25">
      <c r="A286">
        <v>21113</v>
      </c>
      <c r="B286">
        <v>1</v>
      </c>
      <c r="C286">
        <v>285</v>
      </c>
      <c r="D286" s="1">
        <v>42356</v>
      </c>
      <c r="E286">
        <v>0</v>
      </c>
      <c r="F286">
        <v>0</v>
      </c>
      <c r="M286" s="2">
        <v>0.67359953703703701</v>
      </c>
      <c r="N286" s="2">
        <v>0.67373842592592592</v>
      </c>
      <c r="O286">
        <v>11</v>
      </c>
      <c r="P286" s="3">
        <f t="shared" si="18"/>
        <v>13.000000000001876</v>
      </c>
      <c r="R286">
        <v>2.085</v>
      </c>
      <c r="S286">
        <v>4</v>
      </c>
      <c r="T286">
        <v>0.42985000000000001</v>
      </c>
      <c r="U286">
        <v>1.7194</v>
      </c>
      <c r="V286">
        <v>1</v>
      </c>
      <c r="W286">
        <v>0.36559999999999998</v>
      </c>
      <c r="X286">
        <v>0.36559999999999998</v>
      </c>
      <c r="Y286">
        <v>5</v>
      </c>
      <c r="Z286">
        <v>2.085</v>
      </c>
      <c r="AA286">
        <v>4</v>
      </c>
      <c r="AB286">
        <v>0.52124999999999999</v>
      </c>
      <c r="AC286">
        <v>0</v>
      </c>
      <c r="AD286">
        <v>1</v>
      </c>
      <c r="AE286">
        <v>0</v>
      </c>
      <c r="AF286" t="str">
        <f t="shared" si="21"/>
        <v/>
      </c>
      <c r="AG286">
        <f t="shared" si="19"/>
        <v>0</v>
      </c>
      <c r="AH286">
        <f t="shared" si="20"/>
        <v>16</v>
      </c>
      <c r="AI286">
        <v>0</v>
      </c>
      <c r="AL286"/>
      <c r="AV286"/>
      <c r="AW286"/>
    </row>
    <row r="287" spans="1:49" x14ac:dyDescent="0.25">
      <c r="A287">
        <v>21113</v>
      </c>
      <c r="B287">
        <v>1</v>
      </c>
      <c r="C287">
        <v>286</v>
      </c>
      <c r="D287" s="1">
        <v>42356</v>
      </c>
      <c r="E287">
        <v>3</v>
      </c>
      <c r="F287">
        <v>0</v>
      </c>
      <c r="M287" s="2">
        <v>0.67377314814814815</v>
      </c>
      <c r="N287" s="2">
        <v>0.67391203703703706</v>
      </c>
      <c r="O287">
        <v>11</v>
      </c>
      <c r="P287" s="3">
        <f>(N287-M287)*24*60*60+1</f>
        <v>13.000000000001876</v>
      </c>
      <c r="R287">
        <v>1.5316000000000001</v>
      </c>
      <c r="S287">
        <v>6</v>
      </c>
      <c r="T287">
        <v>0.25527</v>
      </c>
      <c r="U287">
        <v>1.5316000000000001</v>
      </c>
      <c r="V287">
        <v>0</v>
      </c>
      <c r="Y287">
        <v>0</v>
      </c>
      <c r="Z287">
        <v>1.5316000000000001</v>
      </c>
      <c r="AA287">
        <v>7</v>
      </c>
      <c r="AB287">
        <v>0.21879999999999999</v>
      </c>
      <c r="AC287">
        <v>0</v>
      </c>
      <c r="AD287">
        <v>1.2726999999999999</v>
      </c>
      <c r="AE287">
        <v>0</v>
      </c>
      <c r="AF287" t="str">
        <f t="shared" si="21"/>
        <v/>
      </c>
      <c r="AG287">
        <f t="shared" si="19"/>
        <v>0</v>
      </c>
      <c r="AH287">
        <f t="shared" si="20"/>
        <v>16</v>
      </c>
      <c r="AI287">
        <v>0</v>
      </c>
      <c r="AL287"/>
      <c r="AV287"/>
      <c r="AW287"/>
    </row>
    <row r="290" spans="5:31" x14ac:dyDescent="0.25">
      <c r="M290" s="2"/>
    </row>
    <row r="293" spans="5:31" x14ac:dyDescent="0.25">
      <c r="P293" s="3"/>
    </row>
    <row r="294" spans="5:31" x14ac:dyDescent="0.25">
      <c r="AE294" s="3"/>
    </row>
    <row r="295" spans="5:31" x14ac:dyDescent="0.25">
      <c r="E295" s="3"/>
    </row>
    <row r="296" spans="5:31" x14ac:dyDescent="0.25">
      <c r="E296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>
      <pane ySplit="1" topLeftCell="A2" activePane="bottomLeft" state="frozen"/>
      <selection pane="bottomLeft" activeCell="N43" sqref="N43"/>
    </sheetView>
  </sheetViews>
  <sheetFormatPr baseColWidth="10" defaultRowHeight="15" x14ac:dyDescent="0.25"/>
  <cols>
    <col min="1" max="1" width="5.7109375" style="14" customWidth="1"/>
    <col min="2" max="2" width="7.42578125" style="14" customWidth="1"/>
    <col min="3" max="3" width="11.7109375" style="14" customWidth="1"/>
    <col min="4" max="13" width="11.42578125" style="14"/>
    <col min="21" max="21" width="5" customWidth="1"/>
  </cols>
  <sheetData>
    <row r="1" spans="1:28" s="14" customFormat="1" x14ac:dyDescent="0.25">
      <c r="A1" s="26" t="s">
        <v>152</v>
      </c>
      <c r="B1" s="30" t="s">
        <v>153</v>
      </c>
      <c r="C1" s="30" t="s">
        <v>162</v>
      </c>
      <c r="D1" s="30" t="s">
        <v>157</v>
      </c>
      <c r="E1" s="30"/>
      <c r="F1" s="30" t="s">
        <v>156</v>
      </c>
      <c r="G1" s="30" t="s">
        <v>158</v>
      </c>
      <c r="H1" s="30"/>
      <c r="I1" s="30" t="s">
        <v>159</v>
      </c>
      <c r="J1" s="30" t="s">
        <v>161</v>
      </c>
      <c r="K1" s="30" t="s">
        <v>160</v>
      </c>
      <c r="L1" s="30"/>
      <c r="M1" s="30" t="s">
        <v>165</v>
      </c>
      <c r="N1" s="30" t="s">
        <v>166</v>
      </c>
      <c r="O1" s="30" t="s">
        <v>167</v>
      </c>
      <c r="P1" s="30"/>
      <c r="Q1" s="30" t="s">
        <v>164</v>
      </c>
      <c r="R1" s="30" t="s">
        <v>153</v>
      </c>
      <c r="S1" s="30" t="s">
        <v>162</v>
      </c>
      <c r="T1" s="30" t="s">
        <v>157</v>
      </c>
      <c r="U1" s="30"/>
      <c r="V1" s="30" t="s">
        <v>156</v>
      </c>
      <c r="W1" s="30" t="s">
        <v>158</v>
      </c>
      <c r="X1" s="30"/>
      <c r="Y1" s="30" t="s">
        <v>159</v>
      </c>
      <c r="Z1" s="30" t="s">
        <v>161</v>
      </c>
      <c r="AA1" s="30" t="s">
        <v>160</v>
      </c>
      <c r="AB1" s="30" t="s">
        <v>149</v>
      </c>
    </row>
    <row r="2" spans="1:28" s="12" customFormat="1" x14ac:dyDescent="0.25">
      <c r="A2" s="31">
        <v>149</v>
      </c>
      <c r="B2" s="15"/>
      <c r="C2" s="15">
        <v>50.533333333333331</v>
      </c>
      <c r="D2" s="15"/>
      <c r="E2" s="15"/>
      <c r="F2" s="15">
        <v>50.533333333333331</v>
      </c>
      <c r="G2" s="15"/>
      <c r="H2" s="15"/>
      <c r="I2" s="15">
        <v>50.533333333333331</v>
      </c>
      <c r="J2" s="15"/>
      <c r="K2" s="15"/>
      <c r="L2" s="15"/>
      <c r="M2" s="15"/>
      <c r="Q2" s="12">
        <v>50.533333333333331</v>
      </c>
      <c r="R2" s="18">
        <f t="shared" ref="R2:R32" si="0">B2/$Q2</f>
        <v>0</v>
      </c>
      <c r="S2" s="18">
        <f t="shared" ref="S2:S32" si="1">C2/$Q2</f>
        <v>1</v>
      </c>
      <c r="T2" s="18">
        <f t="shared" ref="T2:T32" si="2">D2/$Q2</f>
        <v>0</v>
      </c>
      <c r="U2" s="18"/>
      <c r="V2" s="18">
        <f>F2/$Q2</f>
        <v>1</v>
      </c>
      <c r="W2" s="18">
        <f>G2/$Q2</f>
        <v>0</v>
      </c>
      <c r="X2" s="18"/>
      <c r="Y2" s="18">
        <f>I2/$Q2</f>
        <v>1</v>
      </c>
      <c r="Z2" s="18">
        <f>J2/$Q2</f>
        <v>0</v>
      </c>
      <c r="AA2" s="18">
        <f>K2/$Q2</f>
        <v>0</v>
      </c>
      <c r="AB2" s="18">
        <f>M2/$Q2</f>
        <v>0</v>
      </c>
    </row>
    <row r="3" spans="1:28" s="12" customFormat="1" x14ac:dyDescent="0.25">
      <c r="A3" s="31">
        <v>151</v>
      </c>
      <c r="B3" s="15"/>
      <c r="C3" s="15">
        <v>33.4</v>
      </c>
      <c r="D3" s="15"/>
      <c r="E3" s="15"/>
      <c r="F3" s="15">
        <v>33.4</v>
      </c>
      <c r="G3" s="15"/>
      <c r="H3" s="15"/>
      <c r="I3" s="15">
        <v>33.4</v>
      </c>
      <c r="J3" s="15"/>
      <c r="K3" s="15"/>
      <c r="L3" s="15"/>
      <c r="M3" s="15"/>
      <c r="Q3" s="12">
        <v>33.4</v>
      </c>
      <c r="R3" s="18">
        <f t="shared" si="0"/>
        <v>0</v>
      </c>
      <c r="S3" s="18">
        <f t="shared" si="1"/>
        <v>1</v>
      </c>
      <c r="T3" s="18">
        <f t="shared" si="2"/>
        <v>0</v>
      </c>
      <c r="U3" s="18"/>
      <c r="V3" s="18">
        <f t="shared" ref="V3:V32" si="3">F3/$Q3</f>
        <v>1</v>
      </c>
      <c r="W3" s="18">
        <f t="shared" ref="W3:W32" si="4">G3/$Q3</f>
        <v>0</v>
      </c>
      <c r="X3" s="18"/>
      <c r="Y3" s="18">
        <f t="shared" ref="Y3:Y32" si="5">I3/$Q3</f>
        <v>1</v>
      </c>
      <c r="Z3" s="18">
        <f t="shared" ref="Z3:Z32" si="6">J3/$Q3</f>
        <v>0</v>
      </c>
      <c r="AA3" s="18">
        <f t="shared" ref="AA3:AA32" si="7">K3/$Q3</f>
        <v>0</v>
      </c>
      <c r="AB3" s="18">
        <f t="shared" ref="AB3:AB32" si="8">M3/$Q3</f>
        <v>0</v>
      </c>
    </row>
    <row r="4" spans="1:28" s="12" customFormat="1" x14ac:dyDescent="0.25">
      <c r="A4" s="31">
        <v>152</v>
      </c>
      <c r="B4" s="15"/>
      <c r="C4" s="15">
        <v>43.733333333333334</v>
      </c>
      <c r="D4" s="15"/>
      <c r="E4" s="15"/>
      <c r="F4" s="15">
        <v>43.733333333333334</v>
      </c>
      <c r="G4" s="15"/>
      <c r="H4" s="15"/>
      <c r="I4" s="15">
        <v>46.733333333333334</v>
      </c>
      <c r="J4" s="15"/>
      <c r="K4" s="15"/>
      <c r="L4" s="15"/>
      <c r="M4" s="15"/>
      <c r="Q4" s="12">
        <v>46.733333333333334</v>
      </c>
      <c r="R4" s="18">
        <f t="shared" si="0"/>
        <v>0</v>
      </c>
      <c r="S4" s="18">
        <f t="shared" si="1"/>
        <v>0.9358059914407989</v>
      </c>
      <c r="T4" s="18">
        <f t="shared" si="2"/>
        <v>0</v>
      </c>
      <c r="U4" s="18"/>
      <c r="V4" s="18">
        <f t="shared" si="3"/>
        <v>0.9358059914407989</v>
      </c>
      <c r="W4" s="18">
        <f t="shared" si="4"/>
        <v>0</v>
      </c>
      <c r="X4" s="18"/>
      <c r="Y4" s="18">
        <f t="shared" si="5"/>
        <v>1</v>
      </c>
      <c r="Z4" s="18">
        <f t="shared" si="6"/>
        <v>0</v>
      </c>
      <c r="AA4" s="18">
        <f t="shared" si="7"/>
        <v>0</v>
      </c>
      <c r="AB4" s="18">
        <f t="shared" si="8"/>
        <v>0</v>
      </c>
    </row>
    <row r="5" spans="1:28" s="12" customFormat="1" x14ac:dyDescent="0.25">
      <c r="A5" s="31">
        <v>153</v>
      </c>
      <c r="B5" s="15"/>
      <c r="C5" s="15">
        <v>36.43333333333333</v>
      </c>
      <c r="D5" s="15"/>
      <c r="E5" s="15"/>
      <c r="F5" s="15">
        <v>36.43333333333333</v>
      </c>
      <c r="G5" s="15"/>
      <c r="H5" s="15"/>
      <c r="I5" s="15">
        <v>36.43333333333333</v>
      </c>
      <c r="J5" s="15"/>
      <c r="K5" s="15"/>
      <c r="L5" s="15"/>
      <c r="M5" s="15">
        <v>25.233333333333334</v>
      </c>
      <c r="Q5" s="12">
        <v>36.43333333333333</v>
      </c>
      <c r="R5" s="18">
        <f t="shared" si="0"/>
        <v>0</v>
      </c>
      <c r="S5" s="18">
        <f t="shared" si="1"/>
        <v>1</v>
      </c>
      <c r="T5" s="18">
        <f t="shared" si="2"/>
        <v>0</v>
      </c>
      <c r="U5" s="18"/>
      <c r="V5" s="18">
        <f t="shared" si="3"/>
        <v>1</v>
      </c>
      <c r="W5" s="18">
        <f t="shared" si="4"/>
        <v>0</v>
      </c>
      <c r="X5" s="18"/>
      <c r="Y5" s="18">
        <f t="shared" si="5"/>
        <v>1</v>
      </c>
      <c r="Z5" s="18">
        <f t="shared" si="6"/>
        <v>0</v>
      </c>
      <c r="AA5" s="18">
        <f t="shared" si="7"/>
        <v>0</v>
      </c>
      <c r="AB5" s="18">
        <f t="shared" si="8"/>
        <v>0.69258920402561763</v>
      </c>
    </row>
    <row r="6" spans="1:28" s="12" customFormat="1" x14ac:dyDescent="0.25">
      <c r="A6" s="31">
        <v>154</v>
      </c>
      <c r="B6" s="15"/>
      <c r="C6" s="15">
        <v>36.233333333333334</v>
      </c>
      <c r="D6" s="15"/>
      <c r="E6" s="15"/>
      <c r="F6" s="15">
        <v>36.233333333333334</v>
      </c>
      <c r="G6" s="15"/>
      <c r="H6" s="15"/>
      <c r="I6" s="15">
        <v>36.233333333333334</v>
      </c>
      <c r="J6" s="15"/>
      <c r="K6" s="15"/>
      <c r="L6" s="15"/>
      <c r="M6" s="15">
        <v>26.833333333333332</v>
      </c>
      <c r="Q6" s="12">
        <v>36.233333333333334</v>
      </c>
      <c r="R6" s="18">
        <f t="shared" si="0"/>
        <v>0</v>
      </c>
      <c r="S6" s="18">
        <f t="shared" si="1"/>
        <v>1</v>
      </c>
      <c r="T6" s="18">
        <f t="shared" si="2"/>
        <v>0</v>
      </c>
      <c r="U6" s="18"/>
      <c r="V6" s="18">
        <f t="shared" si="3"/>
        <v>1</v>
      </c>
      <c r="W6" s="18">
        <f t="shared" si="4"/>
        <v>0</v>
      </c>
      <c r="X6" s="18"/>
      <c r="Y6" s="18">
        <f t="shared" si="5"/>
        <v>1</v>
      </c>
      <c r="Z6" s="18">
        <f t="shared" si="6"/>
        <v>0</v>
      </c>
      <c r="AA6" s="18">
        <f t="shared" si="7"/>
        <v>0</v>
      </c>
      <c r="AB6" s="18">
        <f t="shared" si="8"/>
        <v>0.74057037718491259</v>
      </c>
    </row>
    <row r="7" spans="1:28" x14ac:dyDescent="0.25">
      <c r="A7" s="27">
        <v>155</v>
      </c>
      <c r="C7" s="15">
        <v>43.166666666666664</v>
      </c>
      <c r="F7" s="15">
        <v>43.166666666666664</v>
      </c>
      <c r="K7" s="15">
        <v>34.833333333333336</v>
      </c>
      <c r="L7" s="15"/>
      <c r="O7" s="12">
        <v>11.999999999999984</v>
      </c>
      <c r="Q7" s="12">
        <v>43.166666666666664</v>
      </c>
      <c r="R7" s="18">
        <f t="shared" si="0"/>
        <v>0</v>
      </c>
      <c r="S7" s="18">
        <f t="shared" si="1"/>
        <v>1</v>
      </c>
      <c r="T7" s="18">
        <f t="shared" si="2"/>
        <v>0</v>
      </c>
      <c r="U7" s="18"/>
      <c r="V7" s="18">
        <f t="shared" si="3"/>
        <v>1</v>
      </c>
      <c r="W7" s="18">
        <f t="shared" si="4"/>
        <v>0</v>
      </c>
      <c r="X7" s="18"/>
      <c r="Y7" s="18">
        <f t="shared" si="5"/>
        <v>0</v>
      </c>
      <c r="Z7" s="18">
        <f t="shared" si="6"/>
        <v>0</v>
      </c>
      <c r="AA7" s="18">
        <f t="shared" si="7"/>
        <v>0.806949806949807</v>
      </c>
      <c r="AB7" s="18">
        <f t="shared" si="8"/>
        <v>0</v>
      </c>
    </row>
    <row r="8" spans="1:28" x14ac:dyDescent="0.25">
      <c r="A8" s="27">
        <v>156</v>
      </c>
      <c r="C8" s="15">
        <v>35.700000000000003</v>
      </c>
      <c r="F8" s="15">
        <v>35.700000000000003</v>
      </c>
      <c r="K8" s="15">
        <v>35.700000000000003</v>
      </c>
      <c r="L8" s="15"/>
      <c r="O8" s="12"/>
      <c r="Q8" s="12">
        <v>35.700000000000003</v>
      </c>
      <c r="R8" s="18">
        <f t="shared" si="0"/>
        <v>0</v>
      </c>
      <c r="S8" s="18">
        <f t="shared" si="1"/>
        <v>1</v>
      </c>
      <c r="T8" s="18">
        <f t="shared" si="2"/>
        <v>0</v>
      </c>
      <c r="U8" s="18"/>
      <c r="V8" s="18">
        <f t="shared" si="3"/>
        <v>1</v>
      </c>
      <c r="W8" s="18">
        <f t="shared" si="4"/>
        <v>0</v>
      </c>
      <c r="X8" s="18"/>
      <c r="Y8" s="18">
        <f t="shared" si="5"/>
        <v>0</v>
      </c>
      <c r="Z8" s="18">
        <f t="shared" si="6"/>
        <v>0</v>
      </c>
      <c r="AA8" s="18">
        <f t="shared" si="7"/>
        <v>1</v>
      </c>
      <c r="AB8" s="18">
        <f t="shared" si="8"/>
        <v>0</v>
      </c>
    </row>
    <row r="9" spans="1:28" x14ac:dyDescent="0.25">
      <c r="A9" s="27">
        <v>157</v>
      </c>
      <c r="C9" s="15">
        <v>47.2</v>
      </c>
      <c r="F9" s="15">
        <v>47.2</v>
      </c>
      <c r="K9" s="15">
        <v>12.233333333333333</v>
      </c>
      <c r="L9" s="15"/>
      <c r="M9" s="15">
        <v>23.466666666666665</v>
      </c>
      <c r="O9" s="12"/>
      <c r="Q9" s="12">
        <v>47.2</v>
      </c>
      <c r="R9" s="18">
        <f t="shared" si="0"/>
        <v>0</v>
      </c>
      <c r="S9" s="18">
        <f t="shared" si="1"/>
        <v>1</v>
      </c>
      <c r="T9" s="18">
        <f t="shared" si="2"/>
        <v>0</v>
      </c>
      <c r="U9" s="18"/>
      <c r="V9" s="18">
        <f t="shared" si="3"/>
        <v>1</v>
      </c>
      <c r="W9" s="18">
        <f t="shared" si="4"/>
        <v>0</v>
      </c>
      <c r="X9" s="18"/>
      <c r="Y9" s="18">
        <f t="shared" si="5"/>
        <v>0</v>
      </c>
      <c r="Z9" s="18">
        <f t="shared" si="6"/>
        <v>0</v>
      </c>
      <c r="AA9" s="18">
        <f t="shared" si="7"/>
        <v>0.25918079096045193</v>
      </c>
      <c r="AB9" s="18">
        <f t="shared" si="8"/>
        <v>0.49717514124293777</v>
      </c>
    </row>
    <row r="10" spans="1:28" x14ac:dyDescent="0.25">
      <c r="A10" s="27">
        <v>158</v>
      </c>
      <c r="C10" s="15">
        <v>55.866666666666667</v>
      </c>
      <c r="F10" s="15">
        <v>55.866666666666667</v>
      </c>
      <c r="I10" s="15">
        <v>3.7333333333333334</v>
      </c>
      <c r="K10" s="15">
        <v>37.200000000000003</v>
      </c>
      <c r="L10" s="15"/>
      <c r="O10" s="12"/>
      <c r="Q10" s="12">
        <v>55.866666666666667</v>
      </c>
      <c r="R10" s="18">
        <f t="shared" si="0"/>
        <v>0</v>
      </c>
      <c r="S10" s="18">
        <f t="shared" si="1"/>
        <v>1</v>
      </c>
      <c r="T10" s="18">
        <f t="shared" si="2"/>
        <v>0</v>
      </c>
      <c r="U10" s="18"/>
      <c r="V10" s="18">
        <f t="shared" si="3"/>
        <v>1</v>
      </c>
      <c r="W10" s="18">
        <f t="shared" si="4"/>
        <v>0</v>
      </c>
      <c r="X10" s="18"/>
      <c r="Y10" s="18">
        <f t="shared" si="5"/>
        <v>6.6825775656324582E-2</v>
      </c>
      <c r="Z10" s="18">
        <f t="shared" si="6"/>
        <v>0</v>
      </c>
      <c r="AA10" s="18">
        <f t="shared" si="7"/>
        <v>0.66587112171837715</v>
      </c>
      <c r="AB10" s="18">
        <f t="shared" si="8"/>
        <v>0</v>
      </c>
    </row>
    <row r="11" spans="1:28" x14ac:dyDescent="0.25">
      <c r="A11" s="27">
        <v>159</v>
      </c>
      <c r="C11" s="15">
        <v>50.466666666666669</v>
      </c>
      <c r="F11" s="15">
        <v>50.466666666666669</v>
      </c>
      <c r="I11" s="15">
        <v>0.66666666666666663</v>
      </c>
      <c r="K11" s="15">
        <v>47.033333333333331</v>
      </c>
      <c r="L11" s="15"/>
      <c r="M11" s="15">
        <v>42.3</v>
      </c>
      <c r="O11" s="12"/>
      <c r="Q11" s="12">
        <v>50.466666666666669</v>
      </c>
      <c r="R11" s="18">
        <f t="shared" si="0"/>
        <v>0</v>
      </c>
      <c r="S11" s="18">
        <f t="shared" si="1"/>
        <v>1</v>
      </c>
      <c r="T11" s="18">
        <f t="shared" si="2"/>
        <v>0</v>
      </c>
      <c r="U11" s="18"/>
      <c r="V11" s="18">
        <f t="shared" si="3"/>
        <v>1</v>
      </c>
      <c r="W11" s="18">
        <f t="shared" si="4"/>
        <v>0</v>
      </c>
      <c r="X11" s="18"/>
      <c r="Y11" s="18">
        <f t="shared" si="5"/>
        <v>1.3210039630118889E-2</v>
      </c>
      <c r="Z11" s="18">
        <f t="shared" si="6"/>
        <v>0</v>
      </c>
      <c r="AA11" s="18">
        <f t="shared" si="7"/>
        <v>0.93196829590488761</v>
      </c>
      <c r="AB11" s="18">
        <f t="shared" si="8"/>
        <v>0.83817701453104354</v>
      </c>
    </row>
    <row r="12" spans="1:28" x14ac:dyDescent="0.25">
      <c r="A12" s="27">
        <v>161</v>
      </c>
      <c r="C12" s="15">
        <v>38.6</v>
      </c>
      <c r="D12" s="15">
        <v>26.6</v>
      </c>
      <c r="E12" s="15"/>
      <c r="F12" s="15">
        <v>32.533333333333331</v>
      </c>
      <c r="G12" s="15">
        <v>26.6</v>
      </c>
      <c r="H12" s="15"/>
      <c r="J12" s="15">
        <v>2.0666666666666669</v>
      </c>
      <c r="O12" s="12"/>
      <c r="Q12" s="12">
        <v>59.133333333333333</v>
      </c>
      <c r="R12" s="18">
        <f t="shared" si="0"/>
        <v>0</v>
      </c>
      <c r="S12" s="18">
        <f t="shared" si="1"/>
        <v>0.65276211950394591</v>
      </c>
      <c r="T12" s="18">
        <f t="shared" si="2"/>
        <v>0.44983089064261561</v>
      </c>
      <c r="U12" s="18"/>
      <c r="V12" s="18">
        <f t="shared" si="3"/>
        <v>0.55016910935738439</v>
      </c>
      <c r="W12" s="18">
        <f t="shared" si="4"/>
        <v>0.44983089064261561</v>
      </c>
      <c r="X12" s="18"/>
      <c r="Y12" s="18">
        <f t="shared" si="5"/>
        <v>0</v>
      </c>
      <c r="Z12" s="18">
        <f t="shared" si="6"/>
        <v>3.4949267192784669E-2</v>
      </c>
      <c r="AA12" s="18">
        <f t="shared" si="7"/>
        <v>0</v>
      </c>
      <c r="AB12" s="18">
        <f t="shared" si="8"/>
        <v>0</v>
      </c>
    </row>
    <row r="13" spans="1:28" x14ac:dyDescent="0.25">
      <c r="A13" s="27">
        <v>168</v>
      </c>
      <c r="C13" s="15">
        <v>48.633333333333333</v>
      </c>
      <c r="D13" s="15">
        <v>11.266666666666667</v>
      </c>
      <c r="E13" s="15"/>
      <c r="F13" s="15">
        <v>45.633333333333333</v>
      </c>
      <c r="G13" s="15">
        <v>11.266666666666667</v>
      </c>
      <c r="H13" s="15"/>
      <c r="I13" s="15">
        <v>8.4666666666666668</v>
      </c>
      <c r="J13" s="15">
        <v>24.4</v>
      </c>
      <c r="O13" s="12"/>
      <c r="Q13" s="12">
        <v>59.9</v>
      </c>
      <c r="R13" s="18">
        <f t="shared" si="0"/>
        <v>0</v>
      </c>
      <c r="S13" s="18">
        <f t="shared" si="1"/>
        <v>0.81190873678352815</v>
      </c>
      <c r="T13" s="18">
        <f t="shared" si="2"/>
        <v>0.1880912632164719</v>
      </c>
      <c r="U13" s="18"/>
      <c r="V13" s="18">
        <f t="shared" si="3"/>
        <v>0.76182526432943798</v>
      </c>
      <c r="W13" s="18">
        <f t="shared" si="4"/>
        <v>0.1880912632164719</v>
      </c>
      <c r="X13" s="18"/>
      <c r="Y13" s="18">
        <f t="shared" si="5"/>
        <v>0.14134668892598776</v>
      </c>
      <c r="Z13" s="18">
        <f t="shared" si="6"/>
        <v>0.4073455759599332</v>
      </c>
      <c r="AA13" s="18">
        <f t="shared" si="7"/>
        <v>0</v>
      </c>
      <c r="AB13" s="18">
        <f t="shared" si="8"/>
        <v>0</v>
      </c>
    </row>
    <row r="14" spans="1:28" x14ac:dyDescent="0.25">
      <c r="A14" s="27">
        <v>169</v>
      </c>
      <c r="B14" s="15">
        <v>21.5</v>
      </c>
      <c r="C14" s="15">
        <v>26.233333333333334</v>
      </c>
      <c r="G14" s="15">
        <v>47.733333333333334</v>
      </c>
      <c r="H14" s="15"/>
      <c r="I14" s="15">
        <v>26.233333333333334</v>
      </c>
      <c r="J14" s="15">
        <v>21.5</v>
      </c>
      <c r="O14" s="12"/>
      <c r="Q14" s="12">
        <v>47.733333333333334</v>
      </c>
      <c r="R14" s="18">
        <f t="shared" si="0"/>
        <v>0.45041899441340782</v>
      </c>
      <c r="S14" s="18">
        <f t="shared" si="1"/>
        <v>0.54958100558659218</v>
      </c>
      <c r="T14" s="18">
        <f t="shared" si="2"/>
        <v>0</v>
      </c>
      <c r="U14" s="18"/>
      <c r="V14" s="18">
        <f t="shared" si="3"/>
        <v>0</v>
      </c>
      <c r="W14" s="18">
        <f t="shared" si="4"/>
        <v>1</v>
      </c>
      <c r="X14" s="18"/>
      <c r="Y14" s="18">
        <f t="shared" si="5"/>
        <v>0.54958100558659218</v>
      </c>
      <c r="Z14" s="18">
        <f t="shared" si="6"/>
        <v>0.45041899441340782</v>
      </c>
      <c r="AA14" s="18">
        <f t="shared" si="7"/>
        <v>0</v>
      </c>
      <c r="AB14" s="18">
        <f t="shared" si="8"/>
        <v>0</v>
      </c>
    </row>
    <row r="15" spans="1:28" x14ac:dyDescent="0.25">
      <c r="A15" s="27">
        <v>170</v>
      </c>
      <c r="B15" s="15">
        <v>21.266666666666666</v>
      </c>
      <c r="C15" s="15">
        <v>25.1</v>
      </c>
      <c r="F15" s="15">
        <v>25.1</v>
      </c>
      <c r="G15" s="15">
        <v>21.266666666666666</v>
      </c>
      <c r="H15" s="15"/>
      <c r="I15" s="15">
        <v>46.366666666666667</v>
      </c>
      <c r="J15" s="15">
        <v>24.1</v>
      </c>
      <c r="O15" s="12"/>
      <c r="Q15" s="12">
        <v>46.366666666666667</v>
      </c>
      <c r="R15" s="18">
        <f t="shared" si="0"/>
        <v>0.45866283249460815</v>
      </c>
      <c r="S15" s="18">
        <f t="shared" si="1"/>
        <v>0.54133716750539185</v>
      </c>
      <c r="T15" s="18">
        <f t="shared" si="2"/>
        <v>0</v>
      </c>
      <c r="U15" s="18"/>
      <c r="V15" s="18">
        <f t="shared" si="3"/>
        <v>0.54133716750539185</v>
      </c>
      <c r="W15" s="18">
        <f t="shared" si="4"/>
        <v>0.45866283249460815</v>
      </c>
      <c r="X15" s="18"/>
      <c r="Y15" s="18">
        <f t="shared" si="5"/>
        <v>1</v>
      </c>
      <c r="Z15" s="18">
        <f t="shared" si="6"/>
        <v>0.5197699496764917</v>
      </c>
      <c r="AA15" s="18">
        <f t="shared" si="7"/>
        <v>0</v>
      </c>
      <c r="AB15" s="18">
        <f t="shared" si="8"/>
        <v>0</v>
      </c>
    </row>
    <row r="16" spans="1:28" x14ac:dyDescent="0.25">
      <c r="A16" s="27">
        <v>171</v>
      </c>
      <c r="C16" s="15">
        <v>52.43333333333333</v>
      </c>
      <c r="F16" s="15">
        <v>37.6</v>
      </c>
      <c r="G16" s="15">
        <v>14.833333333333334</v>
      </c>
      <c r="H16" s="15"/>
      <c r="I16" s="15">
        <v>52.43333333333333</v>
      </c>
      <c r="O16" s="12"/>
      <c r="Q16" s="12">
        <v>52.43333333333333</v>
      </c>
      <c r="R16" s="18">
        <f t="shared" si="0"/>
        <v>0</v>
      </c>
      <c r="S16" s="18">
        <f t="shared" si="1"/>
        <v>1</v>
      </c>
      <c r="T16" s="18">
        <f t="shared" si="2"/>
        <v>0</v>
      </c>
      <c r="U16" s="18"/>
      <c r="V16" s="18">
        <f t="shared" si="3"/>
        <v>0.7171010807374445</v>
      </c>
      <c r="W16" s="18">
        <f t="shared" si="4"/>
        <v>0.28289891926255567</v>
      </c>
      <c r="X16" s="18"/>
      <c r="Y16" s="18">
        <f t="shared" si="5"/>
        <v>1</v>
      </c>
      <c r="Z16" s="18">
        <f t="shared" si="6"/>
        <v>0</v>
      </c>
      <c r="AA16" s="18">
        <f t="shared" si="7"/>
        <v>0</v>
      </c>
      <c r="AB16" s="18">
        <f t="shared" si="8"/>
        <v>0</v>
      </c>
    </row>
    <row r="17" spans="1:28" x14ac:dyDescent="0.25">
      <c r="A17" s="27">
        <v>172</v>
      </c>
      <c r="C17" s="15">
        <v>52.1</v>
      </c>
      <c r="D17" s="15">
        <v>5.4333333333333336</v>
      </c>
      <c r="E17" s="15"/>
      <c r="F17" s="15">
        <v>45.966666666666669</v>
      </c>
      <c r="G17" s="15">
        <v>5.4333333333333336</v>
      </c>
      <c r="H17" s="15"/>
      <c r="I17" s="15">
        <v>57.6</v>
      </c>
      <c r="J17" s="15">
        <v>30.1</v>
      </c>
      <c r="O17" s="12">
        <v>11.999999999999957</v>
      </c>
      <c r="Q17" s="12">
        <v>57.6</v>
      </c>
      <c r="R17" s="18">
        <f t="shared" si="0"/>
        <v>0</v>
      </c>
      <c r="S17" s="18">
        <f t="shared" si="1"/>
        <v>0.90451388888888884</v>
      </c>
      <c r="T17" s="18">
        <f t="shared" si="2"/>
        <v>9.4328703703703706E-2</v>
      </c>
      <c r="U17" s="18"/>
      <c r="V17" s="18">
        <f t="shared" si="3"/>
        <v>0.79803240740740744</v>
      </c>
      <c r="W17" s="18">
        <f t="shared" si="4"/>
        <v>9.4328703703703706E-2</v>
      </c>
      <c r="X17" s="18"/>
      <c r="Y17" s="18">
        <f t="shared" si="5"/>
        <v>1</v>
      </c>
      <c r="Z17" s="18">
        <f t="shared" si="6"/>
        <v>0.52256944444444442</v>
      </c>
      <c r="AA17" s="18">
        <f t="shared" si="7"/>
        <v>0</v>
      </c>
      <c r="AB17" s="18">
        <f t="shared" si="8"/>
        <v>0</v>
      </c>
    </row>
    <row r="18" spans="1:28" x14ac:dyDescent="0.25">
      <c r="A18" s="27">
        <v>173</v>
      </c>
      <c r="C18" s="15">
        <v>70.966666666666669</v>
      </c>
      <c r="F18" s="15">
        <v>45.266666666666666</v>
      </c>
      <c r="G18" s="15">
        <v>25.7</v>
      </c>
      <c r="H18" s="15"/>
      <c r="I18" s="15">
        <v>70.966666666666669</v>
      </c>
      <c r="K18" s="15">
        <v>29.566666666666666</v>
      </c>
      <c r="L18" s="15"/>
      <c r="M18" s="15">
        <v>9.4</v>
      </c>
      <c r="O18" s="12"/>
      <c r="Q18" s="12">
        <v>70.966666666666669</v>
      </c>
      <c r="R18" s="18">
        <f t="shared" si="0"/>
        <v>0</v>
      </c>
      <c r="S18" s="18">
        <f t="shared" si="1"/>
        <v>1</v>
      </c>
      <c r="T18" s="18">
        <f t="shared" si="2"/>
        <v>0</v>
      </c>
      <c r="U18" s="18"/>
      <c r="V18" s="18">
        <f t="shared" si="3"/>
        <v>0.63785814936589946</v>
      </c>
      <c r="W18" s="18">
        <f t="shared" si="4"/>
        <v>0.36214185063410048</v>
      </c>
      <c r="X18" s="18"/>
      <c r="Y18" s="18">
        <f t="shared" si="5"/>
        <v>1</v>
      </c>
      <c r="Z18" s="18">
        <f t="shared" si="6"/>
        <v>0</v>
      </c>
      <c r="AA18" s="18">
        <f t="shared" si="7"/>
        <v>0.41662752465946451</v>
      </c>
      <c r="AB18" s="18">
        <f t="shared" si="8"/>
        <v>0.13245655237200563</v>
      </c>
    </row>
    <row r="19" spans="1:28" x14ac:dyDescent="0.25">
      <c r="A19" s="27">
        <v>174</v>
      </c>
      <c r="C19" s="15">
        <v>76.3</v>
      </c>
      <c r="F19" s="15">
        <v>76.3</v>
      </c>
      <c r="I19" s="15">
        <v>76.3</v>
      </c>
      <c r="K19" s="15">
        <v>76.3</v>
      </c>
      <c r="L19" s="15"/>
      <c r="O19" s="12">
        <v>10.200000000000001</v>
      </c>
      <c r="Q19" s="12">
        <v>76.3</v>
      </c>
      <c r="R19" s="18">
        <f t="shared" si="0"/>
        <v>0</v>
      </c>
      <c r="S19" s="18">
        <f t="shared" si="1"/>
        <v>1</v>
      </c>
      <c r="T19" s="18">
        <f t="shared" si="2"/>
        <v>0</v>
      </c>
      <c r="U19" s="18"/>
      <c r="V19" s="18">
        <f t="shared" si="3"/>
        <v>1</v>
      </c>
      <c r="W19" s="18">
        <f t="shared" si="4"/>
        <v>0</v>
      </c>
      <c r="X19" s="18"/>
      <c r="Y19" s="18">
        <f t="shared" si="5"/>
        <v>1</v>
      </c>
      <c r="Z19" s="18">
        <f t="shared" si="6"/>
        <v>0</v>
      </c>
      <c r="AA19" s="18">
        <f t="shared" si="7"/>
        <v>1</v>
      </c>
      <c r="AB19" s="18">
        <f t="shared" si="8"/>
        <v>0</v>
      </c>
    </row>
    <row r="20" spans="1:28" x14ac:dyDescent="0.25">
      <c r="A20" s="27">
        <v>175</v>
      </c>
      <c r="C20" s="15">
        <v>72.900000000000006</v>
      </c>
      <c r="F20" s="15">
        <v>72.900000000000006</v>
      </c>
      <c r="I20" s="15">
        <v>65.566666666666663</v>
      </c>
      <c r="K20" s="15">
        <v>65.566666666666663</v>
      </c>
      <c r="L20" s="15"/>
      <c r="M20" s="15">
        <v>22.7</v>
      </c>
      <c r="O20" s="12"/>
      <c r="Q20" s="12">
        <v>72.900000000000006</v>
      </c>
      <c r="R20" s="18">
        <f t="shared" si="0"/>
        <v>0</v>
      </c>
      <c r="S20" s="18">
        <f t="shared" si="1"/>
        <v>1</v>
      </c>
      <c r="T20" s="18">
        <f t="shared" si="2"/>
        <v>0</v>
      </c>
      <c r="U20" s="18"/>
      <c r="V20" s="18">
        <f t="shared" si="3"/>
        <v>1</v>
      </c>
      <c r="W20" s="18">
        <f t="shared" si="4"/>
        <v>0</v>
      </c>
      <c r="X20" s="18"/>
      <c r="Y20" s="18">
        <f t="shared" si="5"/>
        <v>0.89940557841792401</v>
      </c>
      <c r="Z20" s="18">
        <f t="shared" si="6"/>
        <v>0</v>
      </c>
      <c r="AA20" s="18">
        <f t="shared" si="7"/>
        <v>0.89940557841792401</v>
      </c>
      <c r="AB20" s="18">
        <f t="shared" si="8"/>
        <v>0.31138545953360763</v>
      </c>
    </row>
    <row r="21" spans="1:28" x14ac:dyDescent="0.25">
      <c r="A21" s="27">
        <v>176</v>
      </c>
      <c r="C21" s="15">
        <v>78.900000000000006</v>
      </c>
      <c r="F21" s="15">
        <v>78.900000000000006</v>
      </c>
      <c r="I21" s="15">
        <v>78.900000000000006</v>
      </c>
      <c r="J21" s="15">
        <v>13.2</v>
      </c>
      <c r="K21" s="15">
        <v>53.266666666666666</v>
      </c>
      <c r="L21" s="15"/>
      <c r="N21" s="15">
        <v>35.4</v>
      </c>
      <c r="O21" s="15"/>
      <c r="Q21" s="12">
        <v>78.900000000000006</v>
      </c>
      <c r="R21" s="18">
        <f t="shared" si="0"/>
        <v>0</v>
      </c>
      <c r="S21" s="18">
        <f t="shared" si="1"/>
        <v>1</v>
      </c>
      <c r="T21" s="18">
        <f t="shared" si="2"/>
        <v>0</v>
      </c>
      <c r="U21" s="18"/>
      <c r="V21" s="18">
        <f t="shared" si="3"/>
        <v>1</v>
      </c>
      <c r="W21" s="18">
        <f t="shared" si="4"/>
        <v>0</v>
      </c>
      <c r="X21" s="18"/>
      <c r="Y21" s="18">
        <f t="shared" si="5"/>
        <v>1</v>
      </c>
      <c r="Z21" s="18">
        <f t="shared" si="6"/>
        <v>0.16730038022813687</v>
      </c>
      <c r="AA21" s="18">
        <f t="shared" si="7"/>
        <v>0.67511618081960278</v>
      </c>
      <c r="AB21" s="18">
        <f>N21/$Q21</f>
        <v>0.4486692015209125</v>
      </c>
    </row>
    <row r="22" spans="1:28" x14ac:dyDescent="0.25">
      <c r="A22" s="27">
        <v>177</v>
      </c>
      <c r="C22" s="15">
        <v>50.233333333333334</v>
      </c>
      <c r="D22" s="15">
        <v>2.5666666666666669</v>
      </c>
      <c r="E22" s="15"/>
      <c r="G22" s="15">
        <v>50.233333333333334</v>
      </c>
      <c r="H22" s="15"/>
      <c r="I22" s="15">
        <v>50.233333333333334</v>
      </c>
      <c r="J22" s="15">
        <v>50.233333333333334</v>
      </c>
      <c r="K22" s="15">
        <v>50.233333333333334</v>
      </c>
      <c r="L22" s="15"/>
      <c r="N22" s="14"/>
      <c r="O22" s="12">
        <v>24</v>
      </c>
      <c r="Q22" s="12">
        <v>50.233333333333334</v>
      </c>
      <c r="R22" s="18">
        <f t="shared" si="0"/>
        <v>0</v>
      </c>
      <c r="S22" s="18">
        <f t="shared" si="1"/>
        <v>1</v>
      </c>
      <c r="T22" s="18">
        <f t="shared" si="2"/>
        <v>5.1094890510948905E-2</v>
      </c>
      <c r="U22" s="18"/>
      <c r="V22" s="18">
        <f t="shared" si="3"/>
        <v>0</v>
      </c>
      <c r="W22" s="18">
        <f t="shared" si="4"/>
        <v>1</v>
      </c>
      <c r="X22" s="18"/>
      <c r="Y22" s="18">
        <f t="shared" si="5"/>
        <v>1</v>
      </c>
      <c r="Z22" s="18">
        <f t="shared" si="6"/>
        <v>1</v>
      </c>
      <c r="AA22" s="18">
        <f t="shared" si="7"/>
        <v>1</v>
      </c>
      <c r="AB22" s="18">
        <f>N22/$Q22</f>
        <v>0</v>
      </c>
    </row>
    <row r="23" spans="1:28" x14ac:dyDescent="0.25">
      <c r="A23" s="27">
        <v>178</v>
      </c>
      <c r="C23" s="15">
        <v>50.93333333333333</v>
      </c>
      <c r="G23" s="15">
        <v>50.93333333333333</v>
      </c>
      <c r="H23" s="15"/>
      <c r="I23" s="15">
        <v>50.93333333333333</v>
      </c>
      <c r="J23" s="15">
        <v>50.93333333333333</v>
      </c>
      <c r="K23" s="15">
        <v>50.93333333333333</v>
      </c>
      <c r="L23" s="15"/>
      <c r="N23" s="15">
        <v>24.4</v>
      </c>
      <c r="O23" s="15"/>
      <c r="Q23" s="12">
        <v>50.93333333333333</v>
      </c>
      <c r="R23" s="18">
        <f t="shared" si="0"/>
        <v>0</v>
      </c>
      <c r="S23" s="18">
        <f t="shared" si="1"/>
        <v>1</v>
      </c>
      <c r="T23" s="18">
        <f t="shared" si="2"/>
        <v>0</v>
      </c>
      <c r="U23" s="18"/>
      <c r="V23" s="18">
        <f t="shared" si="3"/>
        <v>0</v>
      </c>
      <c r="W23" s="18">
        <f t="shared" si="4"/>
        <v>1</v>
      </c>
      <c r="X23" s="18"/>
      <c r="Y23" s="18">
        <f t="shared" si="5"/>
        <v>1</v>
      </c>
      <c r="Z23" s="18">
        <f t="shared" si="6"/>
        <v>1</v>
      </c>
      <c r="AA23" s="18">
        <f t="shared" si="7"/>
        <v>1</v>
      </c>
      <c r="AB23" s="18">
        <f>N23/$Q23</f>
        <v>0.47905759162303663</v>
      </c>
    </row>
    <row r="24" spans="1:28" x14ac:dyDescent="0.25">
      <c r="A24" s="27">
        <v>179</v>
      </c>
      <c r="C24" s="15">
        <v>61.733333333333334</v>
      </c>
      <c r="G24" s="15">
        <v>61.733333333333334</v>
      </c>
      <c r="H24" s="15"/>
      <c r="I24" s="15">
        <v>61.733333333333334</v>
      </c>
      <c r="J24" s="15">
        <v>61.733333333333334</v>
      </c>
      <c r="K24" s="15">
        <v>61.733333333333334</v>
      </c>
      <c r="L24" s="15"/>
      <c r="O24" s="12"/>
      <c r="Q24" s="12">
        <v>61.733333333333334</v>
      </c>
      <c r="R24" s="18">
        <f t="shared" si="0"/>
        <v>0</v>
      </c>
      <c r="S24" s="18">
        <f t="shared" si="1"/>
        <v>1</v>
      </c>
      <c r="T24" s="18">
        <f t="shared" si="2"/>
        <v>0</v>
      </c>
      <c r="U24" s="18"/>
      <c r="V24" s="18">
        <f t="shared" si="3"/>
        <v>0</v>
      </c>
      <c r="W24" s="18">
        <f t="shared" si="4"/>
        <v>1</v>
      </c>
      <c r="X24" s="18"/>
      <c r="Y24" s="18">
        <f t="shared" si="5"/>
        <v>1</v>
      </c>
      <c r="Z24" s="18">
        <f t="shared" si="6"/>
        <v>1</v>
      </c>
      <c r="AA24" s="18">
        <f t="shared" si="7"/>
        <v>1</v>
      </c>
      <c r="AB24" s="18">
        <f t="shared" si="8"/>
        <v>0</v>
      </c>
    </row>
    <row r="25" spans="1:28" x14ac:dyDescent="0.25">
      <c r="A25" s="27">
        <v>180</v>
      </c>
      <c r="C25" s="15">
        <v>61.4</v>
      </c>
      <c r="G25" s="15">
        <v>61.4</v>
      </c>
      <c r="H25" s="15"/>
      <c r="I25" s="15">
        <v>61.4</v>
      </c>
      <c r="J25" s="15">
        <v>61.4</v>
      </c>
      <c r="K25" s="15">
        <v>61.4</v>
      </c>
      <c r="L25" s="15"/>
      <c r="O25" s="12"/>
      <c r="Q25" s="12">
        <v>61.4</v>
      </c>
      <c r="R25" s="18">
        <f t="shared" si="0"/>
        <v>0</v>
      </c>
      <c r="S25" s="18">
        <f t="shared" si="1"/>
        <v>1</v>
      </c>
      <c r="T25" s="18">
        <f t="shared" si="2"/>
        <v>0</v>
      </c>
      <c r="U25" s="18"/>
      <c r="V25" s="18">
        <f t="shared" si="3"/>
        <v>0</v>
      </c>
      <c r="W25" s="18">
        <f t="shared" si="4"/>
        <v>1</v>
      </c>
      <c r="X25" s="18"/>
      <c r="Y25" s="18">
        <f t="shared" si="5"/>
        <v>1</v>
      </c>
      <c r="Z25" s="18">
        <f t="shared" si="6"/>
        <v>1</v>
      </c>
      <c r="AA25" s="18">
        <f t="shared" si="7"/>
        <v>1</v>
      </c>
      <c r="AB25" s="18">
        <f t="shared" si="8"/>
        <v>0</v>
      </c>
    </row>
    <row r="26" spans="1:28" x14ac:dyDescent="0.25">
      <c r="A26" s="27">
        <v>181</v>
      </c>
      <c r="C26" s="15">
        <v>63.9</v>
      </c>
      <c r="G26" s="15">
        <v>63.9</v>
      </c>
      <c r="H26" s="15"/>
      <c r="I26" s="15">
        <v>63.9</v>
      </c>
      <c r="J26" s="15">
        <v>63.9</v>
      </c>
      <c r="K26" s="15">
        <v>63.9</v>
      </c>
      <c r="L26" s="15"/>
      <c r="O26" s="12"/>
      <c r="Q26" s="12">
        <v>63.9</v>
      </c>
      <c r="R26" s="18">
        <f t="shared" si="0"/>
        <v>0</v>
      </c>
      <c r="S26" s="18">
        <f t="shared" si="1"/>
        <v>1</v>
      </c>
      <c r="T26" s="18">
        <f t="shared" si="2"/>
        <v>0</v>
      </c>
      <c r="U26" s="18"/>
      <c r="V26" s="18">
        <f t="shared" si="3"/>
        <v>0</v>
      </c>
      <c r="W26" s="18">
        <f t="shared" si="4"/>
        <v>1</v>
      </c>
      <c r="X26" s="18"/>
      <c r="Y26" s="18">
        <f t="shared" si="5"/>
        <v>1</v>
      </c>
      <c r="Z26" s="18">
        <f t="shared" si="6"/>
        <v>1</v>
      </c>
      <c r="AA26" s="18">
        <f t="shared" si="7"/>
        <v>1</v>
      </c>
      <c r="AB26" s="18">
        <f t="shared" si="8"/>
        <v>0</v>
      </c>
    </row>
    <row r="27" spans="1:28" x14ac:dyDescent="0.25">
      <c r="A27" s="27">
        <v>182</v>
      </c>
      <c r="C27" s="15">
        <v>30.7</v>
      </c>
      <c r="D27" s="15">
        <v>36.4</v>
      </c>
      <c r="E27" s="15"/>
      <c r="G27" s="15">
        <v>66.966666666666669</v>
      </c>
      <c r="H27" s="15"/>
      <c r="I27" s="15">
        <v>66.966666666666669</v>
      </c>
      <c r="J27" s="15">
        <v>66.966666666666669</v>
      </c>
      <c r="K27" s="15">
        <v>50.966666666666669</v>
      </c>
      <c r="L27" s="15"/>
      <c r="O27" s="12"/>
      <c r="Q27" s="12">
        <v>66.966666666666669</v>
      </c>
      <c r="R27" s="18">
        <f t="shared" si="0"/>
        <v>0</v>
      </c>
      <c r="S27" s="18">
        <f t="shared" si="1"/>
        <v>0.4584370333499253</v>
      </c>
      <c r="T27" s="18">
        <f t="shared" si="2"/>
        <v>0.54355400696864109</v>
      </c>
      <c r="U27" s="18"/>
      <c r="V27" s="18">
        <f t="shared" si="3"/>
        <v>0</v>
      </c>
      <c r="W27" s="18">
        <f t="shared" si="4"/>
        <v>1</v>
      </c>
      <c r="X27" s="18"/>
      <c r="Y27" s="18">
        <f t="shared" si="5"/>
        <v>1</v>
      </c>
      <c r="Z27" s="18">
        <f t="shared" si="6"/>
        <v>1</v>
      </c>
      <c r="AA27" s="18">
        <f t="shared" si="7"/>
        <v>0.76107516177202594</v>
      </c>
      <c r="AB27" s="18">
        <f t="shared" si="8"/>
        <v>0</v>
      </c>
    </row>
    <row r="28" spans="1:28" x14ac:dyDescent="0.25">
      <c r="A28" s="27">
        <v>183</v>
      </c>
      <c r="B28" s="15">
        <v>3.3333333333333335</v>
      </c>
      <c r="C28" s="15">
        <v>19.5</v>
      </c>
      <c r="D28" s="15">
        <v>44.833333333333336</v>
      </c>
      <c r="E28" s="15"/>
      <c r="F28" s="15">
        <v>3.3333333333333335</v>
      </c>
      <c r="G28" s="15">
        <v>64.333333333333329</v>
      </c>
      <c r="H28" s="15"/>
      <c r="I28" s="15">
        <v>67.666666666666671</v>
      </c>
      <c r="J28" s="15">
        <v>67.666666666666671</v>
      </c>
      <c r="K28" s="15">
        <v>62.2</v>
      </c>
      <c r="L28" s="15"/>
      <c r="O28" s="12">
        <v>18</v>
      </c>
      <c r="Q28" s="12">
        <v>67.666666666666671</v>
      </c>
      <c r="R28" s="18">
        <f t="shared" si="0"/>
        <v>4.926108374384236E-2</v>
      </c>
      <c r="S28" s="18">
        <f t="shared" si="1"/>
        <v>0.28817733990147781</v>
      </c>
      <c r="T28" s="18">
        <f t="shared" si="2"/>
        <v>0.66256157635467983</v>
      </c>
      <c r="U28" s="18"/>
      <c r="V28" s="18">
        <f t="shared" si="3"/>
        <v>4.926108374384236E-2</v>
      </c>
      <c r="W28" s="18">
        <f t="shared" si="4"/>
        <v>0.95073891625615747</v>
      </c>
      <c r="X28" s="18"/>
      <c r="Y28" s="18">
        <f t="shared" si="5"/>
        <v>1</v>
      </c>
      <c r="Z28" s="18">
        <f t="shared" si="6"/>
        <v>1</v>
      </c>
      <c r="AA28" s="18">
        <f t="shared" si="7"/>
        <v>0.91921182266009849</v>
      </c>
      <c r="AB28" s="18">
        <f t="shared" si="8"/>
        <v>0</v>
      </c>
    </row>
    <row r="29" spans="1:28" x14ac:dyDescent="0.25">
      <c r="A29" s="27">
        <v>184</v>
      </c>
      <c r="C29" s="15">
        <v>34.5</v>
      </c>
      <c r="F29" s="15">
        <v>20.633333333333333</v>
      </c>
      <c r="G29" s="15">
        <v>13.866666666666667</v>
      </c>
      <c r="H29" s="15"/>
      <c r="I29" s="15">
        <v>34.5</v>
      </c>
      <c r="K29" s="15">
        <v>34.5</v>
      </c>
      <c r="L29" s="15"/>
      <c r="O29" s="12"/>
      <c r="Q29" s="12">
        <v>34.5</v>
      </c>
      <c r="R29" s="18">
        <f t="shared" si="0"/>
        <v>0</v>
      </c>
      <c r="S29" s="18">
        <f t="shared" si="1"/>
        <v>1</v>
      </c>
      <c r="T29" s="18">
        <f t="shared" si="2"/>
        <v>0</v>
      </c>
      <c r="U29" s="18"/>
      <c r="V29" s="18">
        <f t="shared" si="3"/>
        <v>0.59806763285024156</v>
      </c>
      <c r="W29" s="18">
        <f t="shared" si="4"/>
        <v>0.40193236714975844</v>
      </c>
      <c r="X29" s="18"/>
      <c r="Y29" s="18">
        <f t="shared" si="5"/>
        <v>1</v>
      </c>
      <c r="Z29" s="18">
        <f t="shared" si="6"/>
        <v>0</v>
      </c>
      <c r="AA29" s="18">
        <f t="shared" si="7"/>
        <v>1</v>
      </c>
      <c r="AB29" s="18">
        <f t="shared" si="8"/>
        <v>0</v>
      </c>
    </row>
    <row r="30" spans="1:28" x14ac:dyDescent="0.25">
      <c r="A30" s="27">
        <v>185</v>
      </c>
      <c r="C30" s="15">
        <v>65.5</v>
      </c>
      <c r="F30" s="15">
        <v>65.5</v>
      </c>
      <c r="I30" s="15">
        <v>65.5</v>
      </c>
      <c r="K30" s="15">
        <v>65.5</v>
      </c>
      <c r="L30" s="15"/>
      <c r="M30" s="15">
        <v>24.366666666666667</v>
      </c>
      <c r="O30" s="12"/>
      <c r="Q30" s="12">
        <v>65.5</v>
      </c>
      <c r="R30" s="18">
        <f t="shared" si="0"/>
        <v>0</v>
      </c>
      <c r="S30" s="18">
        <f t="shared" si="1"/>
        <v>1</v>
      </c>
      <c r="T30" s="18">
        <f t="shared" si="2"/>
        <v>0</v>
      </c>
      <c r="U30" s="18"/>
      <c r="V30" s="18">
        <f t="shared" si="3"/>
        <v>1</v>
      </c>
      <c r="W30" s="18">
        <f t="shared" si="4"/>
        <v>0</v>
      </c>
      <c r="X30" s="18"/>
      <c r="Y30" s="18">
        <f t="shared" si="5"/>
        <v>1</v>
      </c>
      <c r="Z30" s="18">
        <f t="shared" si="6"/>
        <v>0</v>
      </c>
      <c r="AA30" s="18">
        <f t="shared" si="7"/>
        <v>1</v>
      </c>
      <c r="AB30" s="18">
        <f t="shared" si="8"/>
        <v>0.37201017811704834</v>
      </c>
    </row>
    <row r="31" spans="1:28" x14ac:dyDescent="0.25">
      <c r="A31" s="27">
        <v>186</v>
      </c>
      <c r="C31" s="15">
        <v>79.13333333333334</v>
      </c>
      <c r="F31" s="15">
        <v>79.13333333333334</v>
      </c>
      <c r="I31" s="15">
        <v>79.13333333333334</v>
      </c>
      <c r="K31" s="15">
        <v>79.13333333333334</v>
      </c>
      <c r="L31" s="15"/>
      <c r="M31" s="15">
        <v>6.7333333333333334</v>
      </c>
      <c r="O31" s="12"/>
      <c r="Q31" s="12">
        <v>79.13333333333334</v>
      </c>
      <c r="R31" s="18">
        <f t="shared" si="0"/>
        <v>0</v>
      </c>
      <c r="S31" s="18">
        <f t="shared" si="1"/>
        <v>1</v>
      </c>
      <c r="T31" s="18">
        <f t="shared" si="2"/>
        <v>0</v>
      </c>
      <c r="U31" s="18"/>
      <c r="V31" s="18">
        <f t="shared" si="3"/>
        <v>1</v>
      </c>
      <c r="W31" s="18">
        <f t="shared" si="4"/>
        <v>0</v>
      </c>
      <c r="X31" s="18"/>
      <c r="Y31" s="18">
        <f t="shared" si="5"/>
        <v>1</v>
      </c>
      <c r="Z31" s="18">
        <f t="shared" si="6"/>
        <v>0</v>
      </c>
      <c r="AA31" s="18">
        <f t="shared" si="7"/>
        <v>1</v>
      </c>
      <c r="AB31" s="18">
        <f t="shared" si="8"/>
        <v>8.5088458298230821E-2</v>
      </c>
    </row>
    <row r="32" spans="1:28" x14ac:dyDescent="0.25">
      <c r="A32" s="27">
        <v>187</v>
      </c>
      <c r="C32" s="15">
        <v>68.733333333333334</v>
      </c>
      <c r="F32" s="15">
        <v>68.733333333333334</v>
      </c>
      <c r="I32" s="15">
        <v>13.666666666666666</v>
      </c>
      <c r="K32" s="15">
        <v>68.733333333333334</v>
      </c>
      <c r="L32" s="15"/>
      <c r="O32" s="12">
        <v>24</v>
      </c>
      <c r="Q32" s="12">
        <v>68.733333333333334</v>
      </c>
      <c r="R32" s="18">
        <f t="shared" si="0"/>
        <v>0</v>
      </c>
      <c r="S32" s="18">
        <f t="shared" si="1"/>
        <v>1</v>
      </c>
      <c r="T32" s="18">
        <f t="shared" si="2"/>
        <v>0</v>
      </c>
      <c r="U32" s="18"/>
      <c r="V32" s="18">
        <f t="shared" si="3"/>
        <v>1</v>
      </c>
      <c r="W32" s="18">
        <f t="shared" si="4"/>
        <v>0</v>
      </c>
      <c r="X32" s="18"/>
      <c r="Y32" s="18">
        <f t="shared" si="5"/>
        <v>0.19883608147429679</v>
      </c>
      <c r="Z32" s="18">
        <f t="shared" si="6"/>
        <v>0</v>
      </c>
      <c r="AA32" s="18">
        <f t="shared" si="7"/>
        <v>1</v>
      </c>
      <c r="AB32" s="18">
        <f t="shared" si="8"/>
        <v>0</v>
      </c>
    </row>
    <row r="35" spans="2:17" x14ac:dyDescent="0.25">
      <c r="B35" s="15">
        <f>SUM(B2:B32)</f>
        <v>46.1</v>
      </c>
      <c r="C35" s="15">
        <f t="shared" ref="C35:Q35" si="9">SUM(C2:C32)</f>
        <v>1561.166666666667</v>
      </c>
      <c r="D35" s="15">
        <f>SUM(D2:D32)</f>
        <v>127.1</v>
      </c>
      <c r="E35" s="15"/>
      <c r="F35" s="15">
        <f t="shared" si="9"/>
        <v>1130.2666666666667</v>
      </c>
      <c r="G35" s="15">
        <f t="shared" si="9"/>
        <v>586.20000000000005</v>
      </c>
      <c r="H35" s="15"/>
      <c r="I35" s="15">
        <f t="shared" si="9"/>
        <v>1306.2000000000003</v>
      </c>
      <c r="J35" s="15">
        <f t="shared" si="9"/>
        <v>538.19999999999993</v>
      </c>
      <c r="K35" s="15">
        <f t="shared" si="9"/>
        <v>1040.9333333333334</v>
      </c>
      <c r="L35" s="15"/>
      <c r="M35" s="15">
        <f t="shared" si="9"/>
        <v>181.03333333333333</v>
      </c>
      <c r="N35" s="15">
        <f t="shared" ref="N35" si="10">SUM(N2:N32)</f>
        <v>59.8</v>
      </c>
      <c r="O35" s="15">
        <f>SUM(O2:O32)</f>
        <v>100.19999999999995</v>
      </c>
      <c r="P35" s="15">
        <f>SUM(M35:O35)</f>
        <v>341.03333333333325</v>
      </c>
      <c r="Q35" s="15">
        <f t="shared" si="9"/>
        <v>1728.6666666666672</v>
      </c>
    </row>
    <row r="36" spans="2:17" x14ac:dyDescent="0.25">
      <c r="B36" s="33">
        <f>B35/$Q$35</f>
        <v>2.6667952178943303E-2</v>
      </c>
      <c r="C36" s="33">
        <f>C35/$Q$35</f>
        <v>0.90310451214809095</v>
      </c>
      <c r="D36" s="33">
        <f>D35/$Q$35</f>
        <v>7.3524874662553003E-2</v>
      </c>
      <c r="E36" s="33"/>
      <c r="F36" s="33">
        <f>F35/$Q$35</f>
        <v>0.65383725414577687</v>
      </c>
      <c r="G36" s="33">
        <f>G35/$Q$35</f>
        <v>0.33910528345545693</v>
      </c>
      <c r="H36" s="33"/>
      <c r="I36" s="33">
        <f>I35/$Q$35</f>
        <v>0.75561126108754328</v>
      </c>
      <c r="J36" s="33">
        <f>J35/$Q$35</f>
        <v>0.31133821827998442</v>
      </c>
      <c r="K36" s="33">
        <f>K35/$Q$35</f>
        <v>0.60215966062475879</v>
      </c>
      <c r="L36" s="33"/>
      <c r="M36" s="33">
        <f>M35/$Q$35</f>
        <v>0.10472425761666021</v>
      </c>
      <c r="N36" s="33">
        <f>N35/$Q$35</f>
        <v>3.4593135364442716E-2</v>
      </c>
      <c r="O36" s="33">
        <f>O35/$Q$35</f>
        <v>5.7963748553798641E-2</v>
      </c>
      <c r="P36" s="32"/>
    </row>
    <row r="39" spans="2:17" x14ac:dyDescent="0.25">
      <c r="B39" s="15"/>
    </row>
    <row r="40" spans="2:17" x14ac:dyDescent="0.25">
      <c r="I40" s="15"/>
      <c r="J40" s="15"/>
      <c r="K40" s="15"/>
    </row>
    <row r="41" spans="2:17" x14ac:dyDescent="0.25">
      <c r="E41" s="15"/>
    </row>
    <row r="43" spans="2:17" x14ac:dyDescent="0.25">
      <c r="E43"/>
    </row>
    <row r="48" spans="2:17" x14ac:dyDescent="0.25">
      <c r="F48" s="15"/>
    </row>
    <row r="49" spans="6:6" x14ac:dyDescent="0.25">
      <c r="F49" s="15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workbookViewId="0">
      <pane ySplit="1" topLeftCell="A67" activePane="bottomLeft" state="frozen"/>
      <selection activeCell="M1" sqref="M1"/>
      <selection pane="bottomLeft" activeCell="C133" sqref="C133:D137"/>
    </sheetView>
  </sheetViews>
  <sheetFormatPr baseColWidth="10" defaultRowHeight="15" x14ac:dyDescent="0.25"/>
  <cols>
    <col min="1" max="1" width="6.42578125" bestFit="1" customWidth="1"/>
    <col min="2" max="2" width="11.7109375" hidden="1" customWidth="1"/>
    <col min="3" max="3" width="8.5703125" bestFit="1" customWidth="1"/>
    <col min="4" max="4" width="10.140625" bestFit="1" customWidth="1"/>
    <col min="5" max="5" width="12" bestFit="1" customWidth="1"/>
    <col min="6" max="6" width="8.140625" hidden="1" customWidth="1"/>
    <col min="7" max="7" width="7.42578125" hidden="1" customWidth="1"/>
    <col min="8" max="8" width="8" hidden="1" customWidth="1"/>
    <col min="9" max="9" width="7" hidden="1" customWidth="1"/>
    <col min="10" max="10" width="7.5703125" hidden="1" customWidth="1"/>
    <col min="11" max="11" width="11" hidden="1" customWidth="1"/>
    <col min="12" max="12" width="11.7109375" hidden="1" customWidth="1"/>
    <col min="13" max="13" width="9" bestFit="1" customWidth="1"/>
    <col min="14" max="14" width="9.5703125" customWidth="1"/>
    <col min="15" max="15" width="9.42578125" bestFit="1" customWidth="1"/>
    <col min="16" max="16" width="9.42578125" customWidth="1"/>
    <col min="17" max="17" width="12.5703125" bestFit="1" customWidth="1"/>
    <col min="18" max="18" width="12.85546875" bestFit="1" customWidth="1"/>
    <col min="19" max="19" width="8.28515625" bestFit="1" customWidth="1"/>
    <col min="20" max="20" width="9.28515625" bestFit="1" customWidth="1"/>
    <col min="21" max="21" width="8.140625" bestFit="1" customWidth="1"/>
    <col min="22" max="22" width="10.5703125" hidden="1" customWidth="1"/>
    <col min="23" max="23" width="13.5703125" hidden="1" customWidth="1"/>
    <col min="24" max="24" width="16.140625" customWidth="1"/>
    <col min="25" max="25" width="12" bestFit="1" customWidth="1"/>
    <col min="26" max="26" width="10.85546875" bestFit="1" customWidth="1"/>
    <col min="27" max="27" width="7.140625" bestFit="1" customWidth="1"/>
    <col min="28" max="28" width="9" bestFit="1" customWidth="1"/>
    <col min="29" max="29" width="10.28515625" customWidth="1"/>
    <col min="30" max="30" width="10.85546875" customWidth="1"/>
    <col min="31" max="31" width="15.5703125" customWidth="1"/>
    <col min="32" max="32" width="13.85546875" bestFit="1" customWidth="1"/>
  </cols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84</v>
      </c>
      <c r="AF1" t="s">
        <v>29</v>
      </c>
    </row>
    <row r="2" spans="1:32" x14ac:dyDescent="0.25">
      <c r="A2">
        <v>21113</v>
      </c>
      <c r="B2">
        <v>1</v>
      </c>
      <c r="C2">
        <v>1</v>
      </c>
      <c r="D2" s="1">
        <v>42356</v>
      </c>
      <c r="M2" s="2">
        <v>0.22983796296296297</v>
      </c>
      <c r="N2" s="2">
        <v>0.2300810185185185</v>
      </c>
      <c r="O2">
        <v>20</v>
      </c>
      <c r="P2" s="3">
        <f t="shared" ref="P2" si="0">(N2-M2)*24*60*60+2</f>
        <v>22.999999999998487</v>
      </c>
      <c r="R2">
        <v>1.2253000000000001</v>
      </c>
      <c r="S2">
        <v>7</v>
      </c>
      <c r="T2">
        <v>0.17505000000000001</v>
      </c>
      <c r="U2">
        <v>1.2253000000000001</v>
      </c>
      <c r="V2">
        <v>0</v>
      </c>
      <c r="Y2">
        <v>0</v>
      </c>
      <c r="Z2">
        <v>1.2253000000000001</v>
      </c>
      <c r="AA2">
        <v>15</v>
      </c>
      <c r="AB2">
        <v>8.1688999999999998E-2</v>
      </c>
      <c r="AC2">
        <v>0</v>
      </c>
      <c r="AE2">
        <v>0</v>
      </c>
    </row>
    <row r="3" spans="1:32" x14ac:dyDescent="0.25">
      <c r="A3">
        <v>21113</v>
      </c>
      <c r="B3">
        <v>1</v>
      </c>
      <c r="C3">
        <v>2</v>
      </c>
      <c r="D3" s="1">
        <v>42356</v>
      </c>
      <c r="E3">
        <v>0</v>
      </c>
      <c r="F3">
        <v>0</v>
      </c>
      <c r="M3" s="2">
        <v>0.2300810185185185</v>
      </c>
      <c r="N3" s="2">
        <v>0.23042824074074075</v>
      </c>
      <c r="O3">
        <v>29</v>
      </c>
      <c r="P3" s="3">
        <f t="shared" ref="P3:P50" si="1">(N3-M3)*24*60*60+1</f>
        <v>31.000000000002292</v>
      </c>
      <c r="R3">
        <v>0.89920999999999995</v>
      </c>
      <c r="S3">
        <v>21</v>
      </c>
      <c r="T3">
        <v>4.2819000000000003E-2</v>
      </c>
      <c r="U3">
        <v>0.89920999999999995</v>
      </c>
      <c r="V3">
        <v>0</v>
      </c>
      <c r="Y3">
        <v>0</v>
      </c>
      <c r="Z3">
        <v>0.89920999999999995</v>
      </c>
      <c r="AA3">
        <v>10</v>
      </c>
      <c r="AB3">
        <v>8.9921000000000001E-2</v>
      </c>
      <c r="AC3">
        <v>0</v>
      </c>
      <c r="AD3">
        <v>1</v>
      </c>
      <c r="AE3">
        <v>0</v>
      </c>
    </row>
    <row r="4" spans="1:32" x14ac:dyDescent="0.25">
      <c r="A4">
        <v>21113</v>
      </c>
      <c r="B4">
        <v>1</v>
      </c>
      <c r="C4">
        <v>3</v>
      </c>
      <c r="D4" s="1">
        <v>42356</v>
      </c>
      <c r="E4">
        <v>0</v>
      </c>
      <c r="F4">
        <v>0</v>
      </c>
      <c r="M4" s="2">
        <v>0.23042824074074075</v>
      </c>
      <c r="N4" s="2">
        <v>0.23077546296296295</v>
      </c>
      <c r="O4">
        <v>29</v>
      </c>
      <c r="P4" s="3">
        <f t="shared" si="1"/>
        <v>30.999999999997495</v>
      </c>
      <c r="R4">
        <v>0.8004</v>
      </c>
      <c r="S4">
        <v>14</v>
      </c>
      <c r="T4">
        <v>5.7171E-2</v>
      </c>
      <c r="U4">
        <v>0.8004</v>
      </c>
      <c r="V4">
        <v>0</v>
      </c>
      <c r="Y4">
        <v>0</v>
      </c>
      <c r="Z4">
        <v>0.8004</v>
      </c>
      <c r="AA4">
        <v>17</v>
      </c>
      <c r="AB4">
        <v>4.7081999999999999E-2</v>
      </c>
      <c r="AC4">
        <v>0</v>
      </c>
      <c r="AD4">
        <v>1</v>
      </c>
      <c r="AE4">
        <v>0</v>
      </c>
    </row>
    <row r="5" spans="1:32" x14ac:dyDescent="0.25">
      <c r="A5">
        <v>21113</v>
      </c>
      <c r="B5">
        <v>1</v>
      </c>
      <c r="C5">
        <v>4</v>
      </c>
      <c r="D5" s="1">
        <v>42356</v>
      </c>
      <c r="E5">
        <v>0</v>
      </c>
      <c r="F5">
        <v>0</v>
      </c>
      <c r="M5" s="2">
        <v>0.23077546296296295</v>
      </c>
      <c r="N5" s="2">
        <v>0.23104166666666667</v>
      </c>
      <c r="O5">
        <v>22</v>
      </c>
      <c r="P5" s="3">
        <f t="shared" si="1"/>
        <v>24.000000000001997</v>
      </c>
      <c r="R5">
        <v>0.57313000000000003</v>
      </c>
      <c r="S5">
        <v>6</v>
      </c>
      <c r="T5">
        <v>9.5520999999999995E-2</v>
      </c>
      <c r="U5">
        <v>0.57313000000000003</v>
      </c>
      <c r="V5">
        <v>0</v>
      </c>
      <c r="Y5">
        <v>0</v>
      </c>
      <c r="Z5">
        <v>0.57313000000000003</v>
      </c>
      <c r="AA5">
        <v>18</v>
      </c>
      <c r="AB5">
        <v>3.184E-2</v>
      </c>
      <c r="AC5">
        <v>0</v>
      </c>
      <c r="AD5">
        <v>1</v>
      </c>
      <c r="AE5">
        <v>0</v>
      </c>
    </row>
    <row r="6" spans="1:32" x14ac:dyDescent="0.25">
      <c r="A6">
        <v>21113</v>
      </c>
      <c r="B6">
        <v>1</v>
      </c>
      <c r="C6">
        <v>5</v>
      </c>
      <c r="D6" s="1">
        <v>42356</v>
      </c>
      <c r="E6">
        <v>5</v>
      </c>
      <c r="F6">
        <v>0</v>
      </c>
      <c r="M6" s="2">
        <v>0.23109953703703703</v>
      </c>
      <c r="N6" s="2">
        <v>0.23128472222222221</v>
      </c>
      <c r="O6">
        <v>15</v>
      </c>
      <c r="P6" s="3">
        <f t="shared" si="1"/>
        <v>16.999999999999304</v>
      </c>
      <c r="R6">
        <v>1.3635999999999999</v>
      </c>
      <c r="S6">
        <v>6</v>
      </c>
      <c r="T6">
        <v>0.22727</v>
      </c>
      <c r="U6">
        <v>1.3635999999999999</v>
      </c>
      <c r="V6">
        <v>0</v>
      </c>
      <c r="Y6">
        <v>0</v>
      </c>
      <c r="Z6">
        <v>1.3635999999999999</v>
      </c>
      <c r="AA6">
        <v>11</v>
      </c>
      <c r="AB6">
        <v>0.12397</v>
      </c>
      <c r="AC6">
        <v>0</v>
      </c>
      <c r="AD6">
        <v>1.3332999999999999</v>
      </c>
      <c r="AE6">
        <v>0</v>
      </c>
    </row>
    <row r="7" spans="1:32" x14ac:dyDescent="0.25">
      <c r="A7">
        <v>21113</v>
      </c>
      <c r="B7">
        <v>1</v>
      </c>
      <c r="C7">
        <v>6</v>
      </c>
      <c r="D7" s="1">
        <v>42356</v>
      </c>
      <c r="E7">
        <v>0</v>
      </c>
      <c r="F7">
        <v>0</v>
      </c>
      <c r="M7" s="2">
        <v>0.23128472222222221</v>
      </c>
      <c r="N7" s="2">
        <v>0.23149305555555555</v>
      </c>
      <c r="O7">
        <v>17</v>
      </c>
      <c r="P7" s="3">
        <f t="shared" si="1"/>
        <v>19.000000000000416</v>
      </c>
      <c r="R7">
        <v>2.2233000000000001</v>
      </c>
      <c r="S7">
        <v>8</v>
      </c>
      <c r="T7">
        <v>0.27792</v>
      </c>
      <c r="U7">
        <v>2.2233000000000001</v>
      </c>
      <c r="V7">
        <v>0</v>
      </c>
      <c r="Y7">
        <v>0</v>
      </c>
      <c r="Z7">
        <v>2.2233000000000001</v>
      </c>
      <c r="AA7">
        <v>11</v>
      </c>
      <c r="AB7">
        <v>0.20211999999999999</v>
      </c>
      <c r="AC7">
        <v>0</v>
      </c>
      <c r="AD7">
        <v>1</v>
      </c>
      <c r="AE7">
        <v>0</v>
      </c>
    </row>
    <row r="8" spans="1:32" x14ac:dyDescent="0.25">
      <c r="A8">
        <v>21113</v>
      </c>
      <c r="B8">
        <v>1</v>
      </c>
      <c r="C8">
        <v>7</v>
      </c>
      <c r="D8" s="1">
        <v>42356</v>
      </c>
      <c r="E8">
        <v>6</v>
      </c>
      <c r="F8">
        <v>0</v>
      </c>
      <c r="M8" s="2">
        <v>0.2315625</v>
      </c>
      <c r="N8" s="2">
        <v>0.23193287037037036</v>
      </c>
      <c r="O8">
        <v>31</v>
      </c>
      <c r="P8" s="3">
        <f t="shared" si="1"/>
        <v>32.999999999998607</v>
      </c>
      <c r="R8">
        <v>3.4091</v>
      </c>
      <c r="S8">
        <v>13</v>
      </c>
      <c r="T8">
        <v>0.26223999999999997</v>
      </c>
      <c r="U8">
        <v>3.4091</v>
      </c>
      <c r="V8">
        <v>0</v>
      </c>
      <c r="Y8">
        <v>0</v>
      </c>
      <c r="Z8">
        <v>3.4091</v>
      </c>
      <c r="AA8">
        <v>20</v>
      </c>
      <c r="AB8">
        <v>0.17046</v>
      </c>
      <c r="AC8">
        <v>0</v>
      </c>
      <c r="AD8">
        <v>1.1935</v>
      </c>
      <c r="AE8">
        <v>0</v>
      </c>
    </row>
    <row r="9" spans="1:32" x14ac:dyDescent="0.25">
      <c r="A9">
        <v>21113</v>
      </c>
      <c r="B9">
        <v>1</v>
      </c>
      <c r="C9">
        <v>8</v>
      </c>
      <c r="D9" s="1">
        <v>42356</v>
      </c>
      <c r="E9">
        <v>12</v>
      </c>
      <c r="F9">
        <v>0</v>
      </c>
      <c r="M9" s="2">
        <v>0.23207175925925927</v>
      </c>
      <c r="N9" s="2">
        <v>0.2326273148148148</v>
      </c>
      <c r="O9">
        <v>47</v>
      </c>
      <c r="P9" s="3">
        <f t="shared" si="1"/>
        <v>48.999999999997911</v>
      </c>
      <c r="R9">
        <v>6.8773999999999997</v>
      </c>
      <c r="S9">
        <v>13</v>
      </c>
      <c r="T9">
        <v>0.45455000000000001</v>
      </c>
      <c r="U9">
        <v>5.9090999999999996</v>
      </c>
      <c r="V9">
        <v>6</v>
      </c>
      <c r="W9">
        <v>0.15479999999999999</v>
      </c>
      <c r="X9">
        <v>2.6877</v>
      </c>
      <c r="Y9">
        <v>20</v>
      </c>
      <c r="Z9">
        <v>6.8379000000000003</v>
      </c>
      <c r="AA9">
        <v>16</v>
      </c>
      <c r="AB9">
        <v>0.42737000000000003</v>
      </c>
      <c r="AC9">
        <v>1</v>
      </c>
      <c r="AD9">
        <v>1.2553000000000001</v>
      </c>
      <c r="AE9">
        <v>0</v>
      </c>
    </row>
    <row r="10" spans="1:32" x14ac:dyDescent="0.25">
      <c r="A10">
        <v>21113</v>
      </c>
      <c r="B10">
        <v>1</v>
      </c>
      <c r="C10">
        <v>9</v>
      </c>
      <c r="D10" s="1">
        <v>42356</v>
      </c>
      <c r="E10">
        <v>14</v>
      </c>
      <c r="F10">
        <v>0</v>
      </c>
      <c r="M10" s="2">
        <v>0.23278935185185187</v>
      </c>
      <c r="N10" s="2">
        <v>0.23351851851851854</v>
      </c>
      <c r="O10">
        <v>62</v>
      </c>
      <c r="P10" s="3">
        <f t="shared" si="1"/>
        <v>64.000000000000256</v>
      </c>
      <c r="R10">
        <v>8.4288000000000007</v>
      </c>
      <c r="S10">
        <v>11</v>
      </c>
      <c r="T10">
        <v>0.65576999999999996</v>
      </c>
      <c r="U10">
        <v>7.2134</v>
      </c>
      <c r="V10">
        <v>15</v>
      </c>
      <c r="W10">
        <v>8.1027000000000002E-2</v>
      </c>
      <c r="X10">
        <v>1.6600999999999999</v>
      </c>
      <c r="Y10">
        <v>40</v>
      </c>
      <c r="Z10">
        <v>8.4288000000000007</v>
      </c>
      <c r="AA10">
        <v>13</v>
      </c>
      <c r="AB10">
        <v>0.64837</v>
      </c>
      <c r="AC10">
        <v>1</v>
      </c>
      <c r="AD10">
        <v>1.2258</v>
      </c>
      <c r="AE10">
        <v>0</v>
      </c>
    </row>
    <row r="11" spans="1:32" x14ac:dyDescent="0.25">
      <c r="A11">
        <v>21113</v>
      </c>
      <c r="B11">
        <v>1</v>
      </c>
      <c r="C11">
        <v>10</v>
      </c>
      <c r="D11" s="1">
        <v>42356</v>
      </c>
      <c r="E11">
        <v>9</v>
      </c>
      <c r="F11">
        <v>0</v>
      </c>
      <c r="M11" s="2">
        <v>0.23362268518518517</v>
      </c>
      <c r="N11" s="2">
        <v>0.23424768518518521</v>
      </c>
      <c r="O11">
        <v>53</v>
      </c>
      <c r="P11" s="3">
        <f t="shared" si="1"/>
        <v>55.000000000003645</v>
      </c>
      <c r="R11">
        <v>9.5652000000000008</v>
      </c>
      <c r="S11">
        <v>12</v>
      </c>
      <c r="T11">
        <v>0.71723000000000003</v>
      </c>
      <c r="U11">
        <v>8.6067</v>
      </c>
      <c r="V11">
        <v>11</v>
      </c>
      <c r="W11">
        <v>8.7136000000000005E-2</v>
      </c>
      <c r="X11">
        <v>1.2846</v>
      </c>
      <c r="Y11">
        <v>29</v>
      </c>
      <c r="Z11">
        <v>9.5652000000000008</v>
      </c>
      <c r="AA11">
        <v>14</v>
      </c>
      <c r="AB11">
        <v>0.68323</v>
      </c>
      <c r="AC11">
        <v>1</v>
      </c>
      <c r="AD11">
        <v>1.1698</v>
      </c>
      <c r="AE11">
        <v>0</v>
      </c>
    </row>
    <row r="12" spans="1:32" x14ac:dyDescent="0.25">
      <c r="A12">
        <v>21113</v>
      </c>
      <c r="B12">
        <v>1</v>
      </c>
      <c r="C12">
        <v>17</v>
      </c>
      <c r="D12" s="1">
        <v>42356</v>
      </c>
      <c r="E12">
        <v>9</v>
      </c>
      <c r="F12">
        <v>0</v>
      </c>
      <c r="M12" s="2">
        <v>0.24126157407407409</v>
      </c>
      <c r="N12" s="2">
        <v>0.24159722222222224</v>
      </c>
      <c r="O12">
        <v>28</v>
      </c>
      <c r="P12" s="3">
        <f t="shared" si="1"/>
        <v>30.000000000000536</v>
      </c>
      <c r="R12">
        <v>7.4406999999999996</v>
      </c>
      <c r="S12">
        <v>15</v>
      </c>
      <c r="T12">
        <v>0.49604999999999999</v>
      </c>
      <c r="U12">
        <v>7.4406999999999996</v>
      </c>
      <c r="V12">
        <v>0</v>
      </c>
      <c r="Y12">
        <v>0</v>
      </c>
      <c r="Z12">
        <v>7.4406999999999996</v>
      </c>
      <c r="AA12">
        <v>15</v>
      </c>
      <c r="AB12">
        <v>0.49604999999999999</v>
      </c>
      <c r="AC12">
        <v>0</v>
      </c>
      <c r="AD12">
        <v>1.3213999999999999</v>
      </c>
      <c r="AE12">
        <v>0</v>
      </c>
      <c r="AF12" t="str">
        <f t="shared" ref="AF12:AF59" si="2">IF(AE12=1,R12,"")</f>
        <v/>
      </c>
    </row>
    <row r="13" spans="1:32" x14ac:dyDescent="0.25">
      <c r="A13">
        <v>21113</v>
      </c>
      <c r="B13">
        <v>1</v>
      </c>
      <c r="C13">
        <v>18</v>
      </c>
      <c r="D13" s="1">
        <v>42356</v>
      </c>
      <c r="E13">
        <v>11</v>
      </c>
      <c r="F13">
        <v>0</v>
      </c>
      <c r="M13" s="2">
        <v>0.24172453703703703</v>
      </c>
      <c r="N13" s="2">
        <v>0.24247685185185186</v>
      </c>
      <c r="O13">
        <v>64</v>
      </c>
      <c r="P13" s="3">
        <f t="shared" si="1"/>
        <v>66.000000000001364</v>
      </c>
      <c r="R13">
        <v>9.6442999999999994</v>
      </c>
      <c r="S13">
        <v>33</v>
      </c>
      <c r="T13">
        <v>0.28566000000000003</v>
      </c>
      <c r="U13">
        <v>9.4268999999999998</v>
      </c>
      <c r="V13">
        <v>6</v>
      </c>
      <c r="W13">
        <v>-0.11693000000000001</v>
      </c>
      <c r="X13">
        <v>3.9723000000000002</v>
      </c>
      <c r="Y13">
        <v>19</v>
      </c>
      <c r="Z13">
        <v>8.7253000000000007</v>
      </c>
      <c r="AA13">
        <v>14</v>
      </c>
      <c r="AB13">
        <v>0.62324000000000002</v>
      </c>
      <c r="AC13">
        <v>0</v>
      </c>
      <c r="AD13">
        <v>1.1718999999999999</v>
      </c>
      <c r="AE13">
        <v>0</v>
      </c>
      <c r="AF13" t="str">
        <f t="shared" si="2"/>
        <v/>
      </c>
    </row>
    <row r="14" spans="1:32" x14ac:dyDescent="0.25">
      <c r="A14">
        <v>21113</v>
      </c>
      <c r="B14">
        <v>1</v>
      </c>
      <c r="C14">
        <v>19</v>
      </c>
      <c r="D14" s="1">
        <v>42356</v>
      </c>
      <c r="E14">
        <v>15</v>
      </c>
      <c r="F14">
        <v>0</v>
      </c>
      <c r="M14" s="2">
        <v>0.24265046296296297</v>
      </c>
      <c r="N14" s="2">
        <v>0.24326388888888886</v>
      </c>
      <c r="O14">
        <v>52</v>
      </c>
      <c r="P14" s="3">
        <f t="shared" si="1"/>
        <v>53.999999999997094</v>
      </c>
      <c r="R14">
        <v>7.7667999999999999</v>
      </c>
      <c r="S14">
        <v>8</v>
      </c>
      <c r="T14">
        <v>0.71392999999999995</v>
      </c>
      <c r="U14">
        <v>5.7114000000000003</v>
      </c>
      <c r="V14">
        <v>11</v>
      </c>
      <c r="W14">
        <v>0.15271999999999999</v>
      </c>
      <c r="X14">
        <v>2.9842</v>
      </c>
      <c r="Y14">
        <v>30</v>
      </c>
      <c r="Z14">
        <v>7.3913000000000002</v>
      </c>
      <c r="AA14">
        <v>16</v>
      </c>
      <c r="AB14">
        <v>0.46195999999999998</v>
      </c>
      <c r="AC14">
        <v>0</v>
      </c>
      <c r="AD14">
        <v>1.2885</v>
      </c>
      <c r="AE14">
        <v>0</v>
      </c>
      <c r="AF14" t="str">
        <f t="shared" si="2"/>
        <v/>
      </c>
    </row>
    <row r="15" spans="1:32" x14ac:dyDescent="0.25">
      <c r="A15">
        <v>21113</v>
      </c>
      <c r="B15">
        <v>1</v>
      </c>
      <c r="C15">
        <v>20</v>
      </c>
      <c r="D15" s="1">
        <v>42356</v>
      </c>
      <c r="E15">
        <v>14</v>
      </c>
      <c r="F15">
        <v>0</v>
      </c>
      <c r="M15" s="2">
        <v>0.24342592592592593</v>
      </c>
      <c r="N15" s="2">
        <v>0.24368055555555557</v>
      </c>
      <c r="O15">
        <v>21</v>
      </c>
      <c r="P15" s="3">
        <f t="shared" si="1"/>
        <v>23.000000000000242</v>
      </c>
      <c r="R15">
        <v>4.8517000000000001</v>
      </c>
      <c r="S15">
        <v>5</v>
      </c>
      <c r="T15">
        <v>0.97035000000000005</v>
      </c>
      <c r="U15">
        <v>4.8517000000000001</v>
      </c>
      <c r="V15">
        <v>3</v>
      </c>
      <c r="W15">
        <v>-0.36559999999999998</v>
      </c>
      <c r="X15">
        <v>0.52380000000000004</v>
      </c>
      <c r="Y15">
        <v>5</v>
      </c>
      <c r="Z15">
        <v>3.7549000000000001</v>
      </c>
      <c r="AA15">
        <v>13</v>
      </c>
      <c r="AB15">
        <v>0.28883999999999999</v>
      </c>
      <c r="AC15">
        <v>0</v>
      </c>
      <c r="AD15">
        <v>1.6667000000000001</v>
      </c>
      <c r="AE15">
        <v>0</v>
      </c>
      <c r="AF15" t="str">
        <f t="shared" si="2"/>
        <v/>
      </c>
    </row>
    <row r="16" spans="1:32" x14ac:dyDescent="0.25">
      <c r="A16">
        <v>21113</v>
      </c>
      <c r="B16">
        <v>1</v>
      </c>
      <c r="C16">
        <v>21</v>
      </c>
      <c r="D16" s="1">
        <v>42356</v>
      </c>
      <c r="E16">
        <v>17</v>
      </c>
      <c r="F16">
        <v>0</v>
      </c>
      <c r="M16" s="2">
        <v>0.24387731481481481</v>
      </c>
      <c r="N16" s="2">
        <v>0.24422453703703703</v>
      </c>
      <c r="O16">
        <v>29</v>
      </c>
      <c r="P16" s="3">
        <f t="shared" si="1"/>
        <v>30.999999999999893</v>
      </c>
      <c r="R16">
        <v>3.1423000000000001</v>
      </c>
      <c r="S16">
        <v>6</v>
      </c>
      <c r="T16">
        <v>0.47431000000000001</v>
      </c>
      <c r="U16">
        <v>2.8458000000000001</v>
      </c>
      <c r="V16">
        <v>5</v>
      </c>
      <c r="W16">
        <v>5.9299999999999999E-2</v>
      </c>
      <c r="X16">
        <v>2.6779000000000002</v>
      </c>
      <c r="Y16">
        <v>17</v>
      </c>
      <c r="Z16">
        <v>3.1423000000000001</v>
      </c>
      <c r="AA16">
        <v>8</v>
      </c>
      <c r="AB16">
        <v>0.39278999999999997</v>
      </c>
      <c r="AC16">
        <v>0</v>
      </c>
      <c r="AD16">
        <v>1.5862000000000001</v>
      </c>
      <c r="AE16">
        <v>0</v>
      </c>
      <c r="AF16" t="str">
        <f t="shared" si="2"/>
        <v/>
      </c>
    </row>
    <row r="17" spans="1:32" x14ac:dyDescent="0.25">
      <c r="A17">
        <v>21113</v>
      </c>
      <c r="B17">
        <v>1</v>
      </c>
      <c r="C17">
        <v>22</v>
      </c>
      <c r="D17" s="1">
        <v>42356</v>
      </c>
      <c r="E17">
        <v>1</v>
      </c>
      <c r="F17">
        <v>0</v>
      </c>
      <c r="M17" s="2">
        <v>0.2442361111111111</v>
      </c>
      <c r="N17" s="2">
        <v>0.24503472222222222</v>
      </c>
      <c r="O17">
        <v>68</v>
      </c>
      <c r="P17" s="3">
        <f t="shared" si="1"/>
        <v>70.000000000001194</v>
      </c>
      <c r="R17">
        <v>7.0651999999999999</v>
      </c>
      <c r="S17">
        <v>28</v>
      </c>
      <c r="T17">
        <v>0.25233</v>
      </c>
      <c r="U17">
        <v>7.0651999999999999</v>
      </c>
      <c r="V17">
        <v>0</v>
      </c>
      <c r="Y17">
        <v>0</v>
      </c>
      <c r="Z17">
        <v>7.0651999999999999</v>
      </c>
      <c r="AA17">
        <v>42</v>
      </c>
      <c r="AB17">
        <v>0.16822000000000001</v>
      </c>
      <c r="AC17">
        <v>0</v>
      </c>
      <c r="AD17">
        <v>1.0146999999999999</v>
      </c>
      <c r="AE17">
        <v>0</v>
      </c>
      <c r="AF17" t="str">
        <f t="shared" si="2"/>
        <v/>
      </c>
    </row>
    <row r="18" spans="1:32" x14ac:dyDescent="0.25">
      <c r="A18">
        <v>21113</v>
      </c>
      <c r="B18">
        <v>1</v>
      </c>
      <c r="C18">
        <v>23</v>
      </c>
      <c r="D18" s="1">
        <v>42356</v>
      </c>
      <c r="E18">
        <v>10</v>
      </c>
      <c r="F18">
        <v>0</v>
      </c>
      <c r="M18" s="2">
        <v>0.24515046296296297</v>
      </c>
      <c r="N18" s="2">
        <v>0.24582175925925928</v>
      </c>
      <c r="O18">
        <v>57</v>
      </c>
      <c r="P18" s="3">
        <f t="shared" si="1"/>
        <v>59.000000000001073</v>
      </c>
      <c r="R18">
        <v>4.4565000000000001</v>
      </c>
      <c r="S18">
        <v>13</v>
      </c>
      <c r="T18">
        <v>0.34281</v>
      </c>
      <c r="U18">
        <v>4.4565000000000001</v>
      </c>
      <c r="V18">
        <v>14</v>
      </c>
      <c r="W18">
        <v>-0.11223</v>
      </c>
      <c r="X18">
        <v>2.5097999999999998</v>
      </c>
      <c r="Y18">
        <v>38</v>
      </c>
      <c r="Z18">
        <v>2.8853</v>
      </c>
      <c r="AA18">
        <v>8</v>
      </c>
      <c r="AB18">
        <v>0.36066999999999999</v>
      </c>
      <c r="AC18">
        <v>0</v>
      </c>
      <c r="AD18">
        <v>1.1754</v>
      </c>
      <c r="AE18">
        <v>0</v>
      </c>
      <c r="AF18" t="str">
        <f t="shared" si="2"/>
        <v/>
      </c>
    </row>
    <row r="19" spans="1:32" x14ac:dyDescent="0.25">
      <c r="A19">
        <v>21113</v>
      </c>
      <c r="B19">
        <v>1</v>
      </c>
      <c r="C19">
        <v>24</v>
      </c>
      <c r="D19" s="1">
        <v>42356</v>
      </c>
      <c r="E19">
        <v>6</v>
      </c>
      <c r="F19">
        <v>0</v>
      </c>
      <c r="M19" s="2">
        <v>0.24589120370370368</v>
      </c>
      <c r="N19" s="2">
        <v>0.24629629629629632</v>
      </c>
      <c r="O19">
        <v>34</v>
      </c>
      <c r="P19" s="3">
        <f t="shared" si="1"/>
        <v>36.000000000003872</v>
      </c>
      <c r="R19">
        <v>7.7469999999999999</v>
      </c>
      <c r="S19">
        <v>22</v>
      </c>
      <c r="T19">
        <v>0.35214000000000001</v>
      </c>
      <c r="U19">
        <v>7.7469999999999999</v>
      </c>
      <c r="V19">
        <v>0</v>
      </c>
      <c r="Y19">
        <v>0</v>
      </c>
      <c r="Z19">
        <v>7.7469999999999999</v>
      </c>
      <c r="AA19">
        <v>14</v>
      </c>
      <c r="AB19">
        <v>0.55335999999999996</v>
      </c>
      <c r="AC19">
        <v>0</v>
      </c>
      <c r="AD19">
        <v>1.1765000000000001</v>
      </c>
      <c r="AE19">
        <v>0</v>
      </c>
      <c r="AF19" t="str">
        <f t="shared" si="2"/>
        <v/>
      </c>
    </row>
    <row r="20" spans="1:32" x14ac:dyDescent="0.25">
      <c r="A20">
        <v>21113</v>
      </c>
      <c r="B20">
        <v>1</v>
      </c>
      <c r="C20">
        <v>25</v>
      </c>
      <c r="D20" s="1">
        <v>42356</v>
      </c>
      <c r="E20">
        <v>14</v>
      </c>
      <c r="F20">
        <v>0</v>
      </c>
      <c r="M20" s="2">
        <v>0.24645833333333333</v>
      </c>
      <c r="N20" s="2">
        <v>0.24726851851851853</v>
      </c>
      <c r="O20">
        <v>69</v>
      </c>
      <c r="P20" s="3">
        <f t="shared" si="1"/>
        <v>71.000000000000554</v>
      </c>
      <c r="R20">
        <v>9.0710999999999995</v>
      </c>
      <c r="S20">
        <v>23</v>
      </c>
      <c r="T20">
        <v>0.39439999999999997</v>
      </c>
      <c r="U20">
        <v>9.0710999999999995</v>
      </c>
      <c r="V20">
        <v>0</v>
      </c>
      <c r="Y20">
        <v>0</v>
      </c>
      <c r="Z20">
        <v>9.0710999999999995</v>
      </c>
      <c r="AA20">
        <v>48</v>
      </c>
      <c r="AB20">
        <v>0.18898000000000001</v>
      </c>
      <c r="AC20">
        <v>0</v>
      </c>
      <c r="AD20">
        <v>1.2029000000000001</v>
      </c>
      <c r="AE20">
        <v>0</v>
      </c>
      <c r="AF20" t="str">
        <f t="shared" si="2"/>
        <v/>
      </c>
    </row>
    <row r="21" spans="1:32" x14ac:dyDescent="0.25">
      <c r="A21">
        <v>21113</v>
      </c>
      <c r="B21">
        <v>1</v>
      </c>
      <c r="C21">
        <v>26</v>
      </c>
      <c r="D21" s="1">
        <v>42356</v>
      </c>
      <c r="E21">
        <v>11</v>
      </c>
      <c r="F21">
        <v>0</v>
      </c>
      <c r="M21" s="2">
        <v>0.24739583333333334</v>
      </c>
      <c r="N21" s="2">
        <v>0.24806712962962962</v>
      </c>
      <c r="O21">
        <v>57</v>
      </c>
      <c r="P21" s="3">
        <f t="shared" si="1"/>
        <v>58.999999999998678</v>
      </c>
      <c r="R21">
        <v>7.0256999999999996</v>
      </c>
      <c r="S21">
        <v>13</v>
      </c>
      <c r="T21">
        <v>0.40589999999999998</v>
      </c>
      <c r="U21">
        <v>5.2766000000000002</v>
      </c>
      <c r="V21">
        <v>3</v>
      </c>
      <c r="W21">
        <v>0.35903000000000002</v>
      </c>
      <c r="X21">
        <v>1.7885</v>
      </c>
      <c r="Y21">
        <v>23</v>
      </c>
      <c r="Z21">
        <v>6.3536999999999999</v>
      </c>
      <c r="AA21">
        <v>23</v>
      </c>
      <c r="AB21">
        <v>0.27625</v>
      </c>
      <c r="AC21">
        <v>0</v>
      </c>
      <c r="AD21">
        <v>1.1930000000000001</v>
      </c>
      <c r="AE21">
        <v>0</v>
      </c>
      <c r="AF21" t="str">
        <f t="shared" si="2"/>
        <v/>
      </c>
    </row>
    <row r="22" spans="1:32" x14ac:dyDescent="0.25">
      <c r="A22">
        <v>21113</v>
      </c>
      <c r="B22">
        <v>1</v>
      </c>
      <c r="C22">
        <v>27</v>
      </c>
      <c r="D22" s="1">
        <v>42356</v>
      </c>
      <c r="E22">
        <v>24</v>
      </c>
      <c r="F22">
        <v>0</v>
      </c>
      <c r="M22" s="2">
        <v>0.24834490740740742</v>
      </c>
      <c r="N22" s="2">
        <v>0.2485185185185185</v>
      </c>
      <c r="O22">
        <v>14</v>
      </c>
      <c r="P22" s="3">
        <f t="shared" si="1"/>
        <v>15.999999999997549</v>
      </c>
      <c r="R22">
        <v>1.8379000000000001</v>
      </c>
      <c r="S22">
        <v>7</v>
      </c>
      <c r="T22">
        <v>0.26256000000000002</v>
      </c>
      <c r="U22">
        <v>1.8379000000000001</v>
      </c>
      <c r="V22">
        <v>0</v>
      </c>
      <c r="Y22">
        <v>0</v>
      </c>
      <c r="Z22">
        <v>1.8379000000000001</v>
      </c>
      <c r="AA22">
        <v>9</v>
      </c>
      <c r="AB22">
        <v>0.20422000000000001</v>
      </c>
      <c r="AC22">
        <v>0</v>
      </c>
      <c r="AD22">
        <v>2.7143000000000002</v>
      </c>
      <c r="AE22">
        <v>0</v>
      </c>
      <c r="AF22" t="str">
        <f t="shared" si="2"/>
        <v/>
      </c>
    </row>
    <row r="23" spans="1:32" x14ac:dyDescent="0.25">
      <c r="A23">
        <v>21113</v>
      </c>
      <c r="B23">
        <v>1</v>
      </c>
      <c r="C23">
        <v>28</v>
      </c>
      <c r="D23" s="1">
        <v>42356</v>
      </c>
      <c r="E23">
        <v>12</v>
      </c>
      <c r="F23">
        <v>0</v>
      </c>
      <c r="M23" s="2">
        <v>0.24865740740740741</v>
      </c>
      <c r="N23" s="2">
        <v>0.24938657407407408</v>
      </c>
      <c r="O23">
        <v>62</v>
      </c>
      <c r="P23" s="3">
        <f t="shared" si="1"/>
        <v>64.000000000000256</v>
      </c>
      <c r="R23">
        <v>10.1778</v>
      </c>
      <c r="S23">
        <v>28</v>
      </c>
      <c r="T23">
        <v>0.36348999999999998</v>
      </c>
      <c r="U23">
        <v>10.1778</v>
      </c>
      <c r="V23">
        <v>0</v>
      </c>
      <c r="Y23">
        <v>0</v>
      </c>
      <c r="Z23">
        <v>10.1778</v>
      </c>
      <c r="AA23">
        <v>36</v>
      </c>
      <c r="AB23">
        <v>0.28272000000000003</v>
      </c>
      <c r="AC23">
        <v>0</v>
      </c>
      <c r="AD23">
        <v>1.1935</v>
      </c>
      <c r="AE23">
        <v>0</v>
      </c>
      <c r="AF23" t="str">
        <f t="shared" si="2"/>
        <v/>
      </c>
    </row>
    <row r="24" spans="1:32" x14ac:dyDescent="0.25">
      <c r="A24">
        <v>21113</v>
      </c>
      <c r="B24">
        <v>1</v>
      </c>
      <c r="C24">
        <v>29</v>
      </c>
      <c r="D24" s="1">
        <v>42356</v>
      </c>
      <c r="E24">
        <v>8</v>
      </c>
      <c r="F24">
        <v>0</v>
      </c>
      <c r="M24" s="2">
        <v>0.24947916666666667</v>
      </c>
      <c r="N24" s="2">
        <v>0.24989583333333334</v>
      </c>
      <c r="O24">
        <v>35</v>
      </c>
      <c r="P24" s="3">
        <f t="shared" si="1"/>
        <v>37.000000000000831</v>
      </c>
      <c r="R24">
        <v>4.3773999999999997</v>
      </c>
      <c r="S24">
        <v>21</v>
      </c>
      <c r="T24">
        <v>0.20845</v>
      </c>
      <c r="U24">
        <v>4.3773999999999997</v>
      </c>
      <c r="V24">
        <v>0</v>
      </c>
      <c r="Y24">
        <v>0</v>
      </c>
      <c r="Z24">
        <v>4.3773999999999997</v>
      </c>
      <c r="AA24">
        <v>16</v>
      </c>
      <c r="AB24">
        <v>0.27359</v>
      </c>
      <c r="AC24">
        <v>0</v>
      </c>
      <c r="AD24">
        <v>1.2285999999999999</v>
      </c>
      <c r="AE24">
        <v>0</v>
      </c>
      <c r="AF24" t="str">
        <f t="shared" si="2"/>
        <v/>
      </c>
    </row>
    <row r="25" spans="1:32" x14ac:dyDescent="0.25">
      <c r="A25">
        <v>21113</v>
      </c>
      <c r="B25">
        <v>1</v>
      </c>
      <c r="C25">
        <v>30</v>
      </c>
      <c r="D25" s="1">
        <v>42356</v>
      </c>
      <c r="E25">
        <v>6</v>
      </c>
      <c r="F25">
        <v>0</v>
      </c>
      <c r="M25" s="2">
        <v>0.24996527777777777</v>
      </c>
      <c r="N25" s="2">
        <v>0.25059027777777781</v>
      </c>
      <c r="O25">
        <v>53</v>
      </c>
      <c r="P25" s="3">
        <f t="shared" si="1"/>
        <v>55.000000000003645</v>
      </c>
      <c r="R25">
        <v>8.1719000000000008</v>
      </c>
      <c r="S25">
        <v>11</v>
      </c>
      <c r="T25">
        <v>0.56952999999999998</v>
      </c>
      <c r="U25">
        <v>6.2648000000000001</v>
      </c>
      <c r="V25">
        <v>4</v>
      </c>
      <c r="W25">
        <v>0.45207999999999998</v>
      </c>
      <c r="X25">
        <v>2.8755000000000002</v>
      </c>
      <c r="Y25">
        <v>21</v>
      </c>
      <c r="Z25">
        <v>8.0731000000000002</v>
      </c>
      <c r="AA25">
        <v>23</v>
      </c>
      <c r="AB25">
        <v>0.35100999999999999</v>
      </c>
      <c r="AC25">
        <v>0</v>
      </c>
      <c r="AD25">
        <v>1.1132</v>
      </c>
      <c r="AE25">
        <v>0</v>
      </c>
      <c r="AF25" t="str">
        <f t="shared" si="2"/>
        <v/>
      </c>
    </row>
    <row r="26" spans="1:32" x14ac:dyDescent="0.25">
      <c r="A26">
        <v>21113</v>
      </c>
      <c r="B26">
        <v>1</v>
      </c>
      <c r="C26">
        <v>31</v>
      </c>
      <c r="D26" s="1">
        <v>42356</v>
      </c>
      <c r="E26">
        <v>14</v>
      </c>
      <c r="F26">
        <v>0</v>
      </c>
      <c r="M26" s="2">
        <v>0.2507523148148148</v>
      </c>
      <c r="N26" s="2">
        <v>0.25136574074074075</v>
      </c>
      <c r="O26">
        <v>52</v>
      </c>
      <c r="P26" s="3">
        <f t="shared" si="1"/>
        <v>54.00000000000189</v>
      </c>
      <c r="R26">
        <v>10.711399999999999</v>
      </c>
      <c r="S26">
        <v>30</v>
      </c>
      <c r="T26">
        <v>0.35704999999999998</v>
      </c>
      <c r="U26">
        <v>10.711399999999999</v>
      </c>
      <c r="V26">
        <v>0</v>
      </c>
      <c r="Y26">
        <v>0</v>
      </c>
      <c r="Z26">
        <v>10.711399999999999</v>
      </c>
      <c r="AA26">
        <v>24</v>
      </c>
      <c r="AB26">
        <v>0.44630999999999998</v>
      </c>
      <c r="AC26">
        <v>0</v>
      </c>
      <c r="AD26">
        <v>1.2692000000000001</v>
      </c>
      <c r="AE26">
        <v>0</v>
      </c>
      <c r="AF26" t="str">
        <f t="shared" si="2"/>
        <v/>
      </c>
    </row>
    <row r="27" spans="1:32" x14ac:dyDescent="0.25">
      <c r="A27">
        <v>21113</v>
      </c>
      <c r="B27">
        <v>1</v>
      </c>
      <c r="C27">
        <v>32</v>
      </c>
      <c r="D27" s="1">
        <v>42356</v>
      </c>
      <c r="E27">
        <v>31</v>
      </c>
      <c r="F27">
        <v>0</v>
      </c>
      <c r="M27" s="2">
        <v>0.25172453703703707</v>
      </c>
      <c r="N27" s="2">
        <v>0.252037037037037</v>
      </c>
      <c r="O27">
        <v>26</v>
      </c>
      <c r="P27" s="3">
        <f t="shared" si="1"/>
        <v>27.999999999994628</v>
      </c>
      <c r="R27">
        <v>3.1718999999999999</v>
      </c>
      <c r="S27">
        <v>9</v>
      </c>
      <c r="T27">
        <v>0.35243999999999998</v>
      </c>
      <c r="U27">
        <v>3.1718999999999999</v>
      </c>
      <c r="V27">
        <v>0</v>
      </c>
      <c r="Y27">
        <v>0</v>
      </c>
      <c r="Z27">
        <v>3.1718999999999999</v>
      </c>
      <c r="AA27">
        <v>19</v>
      </c>
      <c r="AB27">
        <v>0.16694000000000001</v>
      </c>
      <c r="AC27">
        <v>0</v>
      </c>
      <c r="AD27">
        <v>2.1922999999999999</v>
      </c>
      <c r="AE27">
        <v>0</v>
      </c>
      <c r="AF27" t="str">
        <f t="shared" si="2"/>
        <v/>
      </c>
    </row>
    <row r="28" spans="1:32" x14ac:dyDescent="0.25">
      <c r="A28">
        <v>21113</v>
      </c>
      <c r="B28">
        <v>1</v>
      </c>
      <c r="C28">
        <v>33</v>
      </c>
      <c r="D28" s="1">
        <v>42356</v>
      </c>
      <c r="E28">
        <v>12</v>
      </c>
      <c r="F28">
        <v>0</v>
      </c>
      <c r="M28" s="2">
        <v>0.25217592592592591</v>
      </c>
      <c r="N28" s="2">
        <v>0.25273148148148145</v>
      </c>
      <c r="O28">
        <v>47</v>
      </c>
      <c r="P28" s="3">
        <f t="shared" si="1"/>
        <v>48.999999999997911</v>
      </c>
      <c r="R28">
        <v>10.6027</v>
      </c>
      <c r="S28">
        <v>30</v>
      </c>
      <c r="T28">
        <v>0.35342000000000001</v>
      </c>
      <c r="U28">
        <v>10.6027</v>
      </c>
      <c r="V28">
        <v>0</v>
      </c>
      <c r="Y28">
        <v>0</v>
      </c>
      <c r="Z28">
        <v>10.6027</v>
      </c>
      <c r="AA28">
        <v>19</v>
      </c>
      <c r="AB28">
        <v>0.55803999999999998</v>
      </c>
      <c r="AC28">
        <v>0</v>
      </c>
      <c r="AD28">
        <v>1.2553000000000001</v>
      </c>
      <c r="AE28">
        <v>0</v>
      </c>
      <c r="AF28" t="str">
        <f t="shared" si="2"/>
        <v/>
      </c>
    </row>
    <row r="29" spans="1:32" x14ac:dyDescent="0.25">
      <c r="A29">
        <v>21113</v>
      </c>
      <c r="B29">
        <v>1</v>
      </c>
      <c r="C29">
        <v>34</v>
      </c>
      <c r="D29" s="1">
        <v>42356</v>
      </c>
      <c r="E29">
        <v>8</v>
      </c>
      <c r="F29">
        <v>0</v>
      </c>
      <c r="M29" s="2">
        <v>0.25282407407407409</v>
      </c>
      <c r="N29" s="2">
        <v>0.25364583333333335</v>
      </c>
      <c r="O29">
        <v>70</v>
      </c>
      <c r="P29" s="3">
        <f t="shared" si="1"/>
        <v>71.999999999999915</v>
      </c>
      <c r="R29">
        <v>11.9763</v>
      </c>
      <c r="S29">
        <v>37</v>
      </c>
      <c r="T29">
        <v>0.32368000000000002</v>
      </c>
      <c r="U29">
        <v>11.9763</v>
      </c>
      <c r="V29">
        <v>0</v>
      </c>
      <c r="Y29">
        <v>0</v>
      </c>
      <c r="Z29">
        <v>11.9763</v>
      </c>
      <c r="AA29">
        <v>35</v>
      </c>
      <c r="AB29">
        <v>0.34217999999999998</v>
      </c>
      <c r="AC29">
        <v>0</v>
      </c>
      <c r="AD29">
        <v>1.1143000000000001</v>
      </c>
      <c r="AE29">
        <v>0</v>
      </c>
      <c r="AF29" t="str">
        <f t="shared" si="2"/>
        <v/>
      </c>
    </row>
    <row r="30" spans="1:32" x14ac:dyDescent="0.25">
      <c r="A30">
        <v>21113</v>
      </c>
      <c r="B30">
        <v>1</v>
      </c>
      <c r="C30">
        <v>35</v>
      </c>
      <c r="D30" s="1">
        <v>42356</v>
      </c>
      <c r="E30">
        <v>17</v>
      </c>
      <c r="F30">
        <v>0</v>
      </c>
      <c r="M30" s="2">
        <v>0.25384259259259262</v>
      </c>
      <c r="N30" s="2">
        <v>0.25484953703703705</v>
      </c>
      <c r="O30">
        <v>86</v>
      </c>
      <c r="P30" s="3">
        <f t="shared" si="1"/>
        <v>87.999999999999204</v>
      </c>
      <c r="R30">
        <v>12.381399999999999</v>
      </c>
      <c r="S30">
        <v>24</v>
      </c>
      <c r="T30">
        <v>0.51588999999999996</v>
      </c>
      <c r="U30">
        <v>12.381399999999999</v>
      </c>
      <c r="V30">
        <v>0</v>
      </c>
      <c r="Y30">
        <v>0</v>
      </c>
      <c r="Z30">
        <v>12.381399999999999</v>
      </c>
      <c r="AA30">
        <v>64</v>
      </c>
      <c r="AB30">
        <v>0.19345999999999999</v>
      </c>
      <c r="AC30">
        <v>0</v>
      </c>
      <c r="AD30">
        <v>1.1977</v>
      </c>
      <c r="AE30">
        <v>0</v>
      </c>
      <c r="AF30" t="str">
        <f t="shared" si="2"/>
        <v/>
      </c>
    </row>
    <row r="31" spans="1:32" x14ac:dyDescent="0.25">
      <c r="A31">
        <v>21113</v>
      </c>
      <c r="B31">
        <v>1</v>
      </c>
      <c r="C31">
        <v>36</v>
      </c>
      <c r="D31" s="1">
        <v>42356</v>
      </c>
      <c r="E31">
        <v>14</v>
      </c>
      <c r="F31">
        <v>0</v>
      </c>
      <c r="M31" s="2">
        <v>0.2550115740740741</v>
      </c>
      <c r="N31" s="2">
        <v>0.2558333333333333</v>
      </c>
      <c r="O31">
        <v>70</v>
      </c>
      <c r="P31" s="3">
        <f t="shared" si="1"/>
        <v>71.999999999995111</v>
      </c>
      <c r="R31">
        <v>9.3082999999999991</v>
      </c>
      <c r="S31">
        <v>34</v>
      </c>
      <c r="T31">
        <v>0.27377000000000001</v>
      </c>
      <c r="U31">
        <v>9.3082999999999991</v>
      </c>
      <c r="V31">
        <v>0</v>
      </c>
      <c r="Y31">
        <v>0</v>
      </c>
      <c r="Z31">
        <v>9.3082999999999991</v>
      </c>
      <c r="AA31">
        <v>38</v>
      </c>
      <c r="AB31">
        <v>0.24496000000000001</v>
      </c>
      <c r="AC31">
        <v>0</v>
      </c>
      <c r="AD31">
        <v>1.2</v>
      </c>
      <c r="AE31">
        <v>0</v>
      </c>
      <c r="AF31" t="str">
        <f t="shared" si="2"/>
        <v/>
      </c>
    </row>
    <row r="32" spans="1:32" x14ac:dyDescent="0.25">
      <c r="A32">
        <v>21113</v>
      </c>
      <c r="B32">
        <v>1</v>
      </c>
      <c r="C32">
        <v>37</v>
      </c>
      <c r="D32" s="1">
        <v>42356</v>
      </c>
      <c r="E32">
        <v>15</v>
      </c>
      <c r="F32">
        <v>0</v>
      </c>
      <c r="M32" s="2">
        <v>0.25600694444444444</v>
      </c>
      <c r="N32" s="2">
        <v>0.25692129629629629</v>
      </c>
      <c r="O32">
        <v>78</v>
      </c>
      <c r="P32" s="3">
        <f t="shared" si="1"/>
        <v>79.999999999999559</v>
      </c>
      <c r="R32">
        <v>12.332000000000001</v>
      </c>
      <c r="S32">
        <v>33</v>
      </c>
      <c r="T32">
        <v>0.37369999999999998</v>
      </c>
      <c r="U32">
        <v>12.332000000000001</v>
      </c>
      <c r="V32">
        <v>0</v>
      </c>
      <c r="Y32">
        <v>0</v>
      </c>
      <c r="Z32">
        <v>12.332000000000001</v>
      </c>
      <c r="AA32">
        <v>47</v>
      </c>
      <c r="AB32">
        <v>0.26238</v>
      </c>
      <c r="AC32">
        <v>0</v>
      </c>
      <c r="AD32">
        <v>1.1922999999999999</v>
      </c>
      <c r="AE32">
        <v>0</v>
      </c>
      <c r="AF32" t="str">
        <f t="shared" si="2"/>
        <v/>
      </c>
    </row>
    <row r="33" spans="1:32" x14ac:dyDescent="0.25">
      <c r="A33">
        <v>21113</v>
      </c>
      <c r="B33">
        <v>1</v>
      </c>
      <c r="C33">
        <v>38</v>
      </c>
      <c r="D33" s="1">
        <v>42356</v>
      </c>
      <c r="E33">
        <v>15</v>
      </c>
      <c r="F33">
        <v>0</v>
      </c>
      <c r="M33" s="2">
        <v>0.25709490740740742</v>
      </c>
      <c r="N33" s="2">
        <v>0.25812499999999999</v>
      </c>
      <c r="O33">
        <v>88</v>
      </c>
      <c r="P33" s="3">
        <f t="shared" si="1"/>
        <v>89.999999999997925</v>
      </c>
      <c r="R33">
        <v>16.403099999999998</v>
      </c>
      <c r="S33">
        <v>40</v>
      </c>
      <c r="T33">
        <v>0.41008</v>
      </c>
      <c r="U33">
        <v>16.403099999999998</v>
      </c>
      <c r="V33">
        <v>0</v>
      </c>
      <c r="Y33">
        <v>0</v>
      </c>
      <c r="Z33">
        <v>16.403099999999998</v>
      </c>
      <c r="AA33">
        <v>50</v>
      </c>
      <c r="AB33">
        <v>0.32806000000000002</v>
      </c>
      <c r="AC33">
        <v>0</v>
      </c>
      <c r="AD33">
        <v>1.1705000000000001</v>
      </c>
      <c r="AE33">
        <v>0</v>
      </c>
      <c r="AF33" t="str">
        <f t="shared" si="2"/>
        <v/>
      </c>
    </row>
    <row r="34" spans="1:32" x14ac:dyDescent="0.25">
      <c r="A34">
        <v>21113</v>
      </c>
      <c r="B34">
        <v>1</v>
      </c>
      <c r="C34">
        <v>39</v>
      </c>
      <c r="D34" s="1">
        <v>42356</v>
      </c>
      <c r="E34">
        <v>24</v>
      </c>
      <c r="F34">
        <v>0</v>
      </c>
      <c r="M34" s="2">
        <v>0.25840277777777776</v>
      </c>
      <c r="N34" s="2">
        <v>0.25960648148148147</v>
      </c>
      <c r="O34">
        <v>103</v>
      </c>
      <c r="P34" s="3">
        <f t="shared" si="1"/>
        <v>105.00000000000027</v>
      </c>
      <c r="R34">
        <v>31.709499999999998</v>
      </c>
      <c r="S34">
        <v>41</v>
      </c>
      <c r="T34">
        <v>0.77339999999999998</v>
      </c>
      <c r="U34">
        <v>31.709499999999998</v>
      </c>
      <c r="V34">
        <v>0</v>
      </c>
      <c r="Y34">
        <v>0</v>
      </c>
      <c r="Z34">
        <v>31.709499999999998</v>
      </c>
      <c r="AA34">
        <v>64</v>
      </c>
      <c r="AB34">
        <v>0.49546000000000001</v>
      </c>
      <c r="AC34">
        <v>0</v>
      </c>
      <c r="AD34">
        <v>1.2330000000000001</v>
      </c>
      <c r="AE34">
        <v>0</v>
      </c>
      <c r="AF34" t="str">
        <f t="shared" si="2"/>
        <v/>
      </c>
    </row>
    <row r="35" spans="1:32" x14ac:dyDescent="0.25">
      <c r="A35">
        <v>21113</v>
      </c>
      <c r="B35">
        <v>1</v>
      </c>
      <c r="C35">
        <v>41</v>
      </c>
      <c r="D35" s="1">
        <v>42356</v>
      </c>
      <c r="E35">
        <v>53</v>
      </c>
      <c r="F35">
        <v>0</v>
      </c>
      <c r="M35" s="2">
        <v>0.26211805555555556</v>
      </c>
      <c r="N35" s="2">
        <v>0.26332175925925927</v>
      </c>
      <c r="O35">
        <v>103</v>
      </c>
      <c r="P35" s="3">
        <f t="shared" si="1"/>
        <v>105.00000000000027</v>
      </c>
      <c r="R35">
        <v>18.913</v>
      </c>
      <c r="S35">
        <v>46</v>
      </c>
      <c r="T35">
        <v>0.41115000000000002</v>
      </c>
      <c r="U35">
        <v>18.913</v>
      </c>
      <c r="V35">
        <v>0</v>
      </c>
      <c r="Y35">
        <v>0</v>
      </c>
      <c r="Z35">
        <v>18.913</v>
      </c>
      <c r="AA35">
        <v>59</v>
      </c>
      <c r="AB35">
        <v>0.32056000000000001</v>
      </c>
      <c r="AC35">
        <v>0</v>
      </c>
      <c r="AD35">
        <v>1.5145999999999999</v>
      </c>
      <c r="AE35">
        <v>0</v>
      </c>
      <c r="AF35" t="str">
        <f t="shared" si="2"/>
        <v/>
      </c>
    </row>
    <row r="36" spans="1:32" x14ac:dyDescent="0.25">
      <c r="A36">
        <v>21113</v>
      </c>
      <c r="B36">
        <v>1</v>
      </c>
      <c r="C36">
        <v>42</v>
      </c>
      <c r="D36" s="1">
        <v>42356</v>
      </c>
      <c r="E36">
        <v>982</v>
      </c>
      <c r="F36">
        <v>0</v>
      </c>
      <c r="M36" s="2">
        <v>0.27468750000000003</v>
      </c>
      <c r="N36" s="2">
        <v>0.27515046296296297</v>
      </c>
      <c r="O36">
        <v>39</v>
      </c>
      <c r="P36" s="3">
        <f t="shared" si="1"/>
        <v>40.999999999998259</v>
      </c>
      <c r="R36">
        <v>4.4466000000000001</v>
      </c>
      <c r="S36">
        <v>20</v>
      </c>
      <c r="T36">
        <v>0.22233</v>
      </c>
      <c r="U36">
        <v>4.4466000000000001</v>
      </c>
      <c r="V36">
        <v>0</v>
      </c>
      <c r="Y36">
        <v>0</v>
      </c>
      <c r="Z36">
        <v>4.4466000000000001</v>
      </c>
      <c r="AA36">
        <v>21</v>
      </c>
      <c r="AB36">
        <v>0.21174000000000001</v>
      </c>
      <c r="AC36">
        <v>0</v>
      </c>
      <c r="AD36">
        <v>26.179500000000001</v>
      </c>
      <c r="AE36">
        <v>0</v>
      </c>
      <c r="AF36" t="str">
        <f t="shared" si="2"/>
        <v/>
      </c>
    </row>
    <row r="37" spans="1:32" x14ac:dyDescent="0.25">
      <c r="A37">
        <v>21113</v>
      </c>
      <c r="B37">
        <v>1</v>
      </c>
      <c r="C37">
        <v>43</v>
      </c>
      <c r="D37" s="1">
        <v>42356</v>
      </c>
      <c r="E37">
        <v>50</v>
      </c>
      <c r="F37">
        <v>0</v>
      </c>
      <c r="M37" s="2">
        <v>0.27572916666666664</v>
      </c>
      <c r="N37" s="2">
        <v>0.27671296296296294</v>
      </c>
      <c r="O37">
        <v>84</v>
      </c>
      <c r="P37" s="3">
        <f t="shared" si="1"/>
        <v>86.000000000000497</v>
      </c>
      <c r="R37">
        <v>15.385400000000001</v>
      </c>
      <c r="S37">
        <v>30</v>
      </c>
      <c r="T37">
        <v>0.51285000000000003</v>
      </c>
      <c r="U37">
        <v>15.385400000000001</v>
      </c>
      <c r="V37">
        <v>0</v>
      </c>
      <c r="Y37">
        <v>0</v>
      </c>
      <c r="Z37">
        <v>15.385400000000001</v>
      </c>
      <c r="AA37">
        <v>56</v>
      </c>
      <c r="AB37">
        <v>0.27473999999999998</v>
      </c>
      <c r="AC37">
        <v>0</v>
      </c>
      <c r="AD37">
        <v>1.5952</v>
      </c>
      <c r="AE37">
        <v>0</v>
      </c>
      <c r="AF37" t="str">
        <f t="shared" si="2"/>
        <v/>
      </c>
    </row>
    <row r="38" spans="1:32" x14ac:dyDescent="0.25">
      <c r="A38">
        <v>21113</v>
      </c>
      <c r="B38">
        <v>1</v>
      </c>
      <c r="C38">
        <v>49</v>
      </c>
      <c r="D38" s="1">
        <v>42356</v>
      </c>
      <c r="E38">
        <v>31</v>
      </c>
      <c r="F38">
        <v>0</v>
      </c>
      <c r="M38" s="2">
        <v>0.28793981481481484</v>
      </c>
      <c r="N38" s="2">
        <v>0.28870370370370368</v>
      </c>
      <c r="O38">
        <v>65</v>
      </c>
      <c r="P38" s="3">
        <f t="shared" si="1"/>
        <v>66.999999999995936</v>
      </c>
      <c r="R38">
        <v>6.7984</v>
      </c>
      <c r="S38">
        <v>29</v>
      </c>
      <c r="T38">
        <v>0.23443</v>
      </c>
      <c r="U38">
        <v>6.7984</v>
      </c>
      <c r="V38">
        <v>0</v>
      </c>
      <c r="Y38">
        <v>0</v>
      </c>
      <c r="Z38">
        <v>6.7984</v>
      </c>
      <c r="AA38">
        <v>38</v>
      </c>
      <c r="AB38">
        <v>0.17891000000000001</v>
      </c>
      <c r="AC38">
        <v>0</v>
      </c>
      <c r="AD38">
        <v>1.4769000000000001</v>
      </c>
      <c r="AE38">
        <v>0</v>
      </c>
      <c r="AF38" t="str">
        <f t="shared" si="2"/>
        <v/>
      </c>
    </row>
    <row r="39" spans="1:32" x14ac:dyDescent="0.25">
      <c r="A39">
        <v>21113</v>
      </c>
      <c r="B39">
        <v>1</v>
      </c>
      <c r="C39">
        <v>53</v>
      </c>
      <c r="D39" s="1">
        <v>42356</v>
      </c>
      <c r="E39">
        <v>2</v>
      </c>
      <c r="F39">
        <v>0</v>
      </c>
      <c r="M39" s="2">
        <v>0.29506944444444444</v>
      </c>
      <c r="N39" s="2">
        <v>0.29516203703703703</v>
      </c>
      <c r="O39">
        <v>7</v>
      </c>
      <c r="P39" s="3">
        <f t="shared" si="1"/>
        <v>8.9999999999996518</v>
      </c>
      <c r="R39">
        <v>0.63241000000000003</v>
      </c>
      <c r="S39">
        <v>7</v>
      </c>
      <c r="T39">
        <v>9.0343999999999994E-2</v>
      </c>
      <c r="U39">
        <v>0.63241000000000003</v>
      </c>
      <c r="V39">
        <v>0</v>
      </c>
      <c r="Y39">
        <v>0</v>
      </c>
      <c r="Z39">
        <v>0.63241000000000003</v>
      </c>
      <c r="AA39">
        <v>2</v>
      </c>
      <c r="AB39">
        <v>0.31620999999999999</v>
      </c>
      <c r="AC39">
        <v>0</v>
      </c>
      <c r="AD39">
        <v>1.2857000000000001</v>
      </c>
      <c r="AE39">
        <v>0</v>
      </c>
      <c r="AF39" t="str">
        <f t="shared" si="2"/>
        <v/>
      </c>
    </row>
    <row r="40" spans="1:32" x14ac:dyDescent="0.25">
      <c r="A40">
        <v>21113</v>
      </c>
      <c r="B40">
        <v>1</v>
      </c>
      <c r="C40">
        <v>54</v>
      </c>
      <c r="D40" s="1">
        <v>42356</v>
      </c>
      <c r="E40">
        <v>0</v>
      </c>
      <c r="F40">
        <v>0</v>
      </c>
      <c r="M40" s="2">
        <v>0.29516203703703703</v>
      </c>
      <c r="N40" s="2">
        <v>0.29520833333333335</v>
      </c>
      <c r="O40">
        <v>3</v>
      </c>
      <c r="P40" s="3">
        <f t="shared" si="1"/>
        <v>5.000000000002224</v>
      </c>
      <c r="R40">
        <v>0.53359999999999996</v>
      </c>
      <c r="S40">
        <v>3</v>
      </c>
      <c r="T40">
        <v>0.17787</v>
      </c>
      <c r="U40">
        <v>0.53359999999999996</v>
      </c>
      <c r="V40">
        <v>0</v>
      </c>
      <c r="Y40">
        <v>0</v>
      </c>
      <c r="Z40">
        <v>0.53359999999999996</v>
      </c>
      <c r="AA40">
        <v>2</v>
      </c>
      <c r="AB40">
        <v>0.26679999999999998</v>
      </c>
      <c r="AC40">
        <v>0</v>
      </c>
      <c r="AD40">
        <v>1</v>
      </c>
      <c r="AE40">
        <v>0</v>
      </c>
      <c r="AF40" t="str">
        <f t="shared" si="2"/>
        <v/>
      </c>
    </row>
    <row r="41" spans="1:32" x14ac:dyDescent="0.25">
      <c r="A41">
        <v>21113</v>
      </c>
      <c r="B41">
        <v>1</v>
      </c>
      <c r="C41">
        <v>55</v>
      </c>
      <c r="D41" s="1">
        <v>42356</v>
      </c>
      <c r="E41">
        <v>0</v>
      </c>
      <c r="F41">
        <v>0</v>
      </c>
      <c r="M41" s="2">
        <v>0.29520833333333335</v>
      </c>
      <c r="N41" s="2">
        <v>0.29527777777777781</v>
      </c>
      <c r="O41">
        <v>5</v>
      </c>
      <c r="P41" s="3">
        <f t="shared" si="1"/>
        <v>7.0000000000009379</v>
      </c>
      <c r="R41">
        <v>0.62253000000000003</v>
      </c>
      <c r="S41">
        <v>4</v>
      </c>
      <c r="T41">
        <v>0.15562999999999999</v>
      </c>
      <c r="U41">
        <v>0.62253000000000003</v>
      </c>
      <c r="V41">
        <v>0</v>
      </c>
      <c r="Y41">
        <v>0</v>
      </c>
      <c r="Z41">
        <v>0.62253000000000003</v>
      </c>
      <c r="AA41">
        <v>3</v>
      </c>
      <c r="AB41">
        <v>0.20751</v>
      </c>
      <c r="AC41">
        <v>0</v>
      </c>
      <c r="AD41">
        <v>1</v>
      </c>
      <c r="AE41">
        <v>0</v>
      </c>
      <c r="AF41" t="str">
        <f t="shared" si="2"/>
        <v/>
      </c>
    </row>
    <row r="42" spans="1:32" x14ac:dyDescent="0.25">
      <c r="A42">
        <v>21113</v>
      </c>
      <c r="B42">
        <v>1</v>
      </c>
      <c r="C42">
        <v>56</v>
      </c>
      <c r="D42" s="1">
        <v>42356</v>
      </c>
      <c r="E42">
        <v>0</v>
      </c>
      <c r="F42">
        <v>0</v>
      </c>
      <c r="M42" s="2">
        <v>0.29527777777777781</v>
      </c>
      <c r="N42" s="2">
        <v>0.29532407407407407</v>
      </c>
      <c r="O42">
        <v>3</v>
      </c>
      <c r="P42" s="3">
        <f t="shared" si="1"/>
        <v>4.9999999999974278</v>
      </c>
      <c r="R42">
        <v>0.54347999999999996</v>
      </c>
      <c r="S42">
        <v>2</v>
      </c>
      <c r="T42">
        <v>0.27173999999999998</v>
      </c>
      <c r="U42">
        <v>0.54347999999999996</v>
      </c>
      <c r="V42">
        <v>0</v>
      </c>
      <c r="Y42">
        <v>0</v>
      </c>
      <c r="Z42">
        <v>0.54347999999999996</v>
      </c>
      <c r="AA42">
        <v>3</v>
      </c>
      <c r="AB42">
        <v>0.18115999999999999</v>
      </c>
      <c r="AC42">
        <v>0</v>
      </c>
      <c r="AD42">
        <v>1</v>
      </c>
      <c r="AE42">
        <v>0</v>
      </c>
      <c r="AF42" t="str">
        <f t="shared" si="2"/>
        <v/>
      </c>
    </row>
    <row r="43" spans="1:32" x14ac:dyDescent="0.25">
      <c r="A43">
        <v>21113</v>
      </c>
      <c r="B43">
        <v>1</v>
      </c>
      <c r="C43">
        <v>57</v>
      </c>
      <c r="D43" s="1">
        <v>42356</v>
      </c>
      <c r="E43">
        <v>169</v>
      </c>
      <c r="F43">
        <v>0</v>
      </c>
      <c r="M43" s="2">
        <v>0.29728009259259258</v>
      </c>
      <c r="N43" s="2">
        <v>0.29780092592592594</v>
      </c>
      <c r="O43">
        <v>44</v>
      </c>
      <c r="P43" s="3">
        <f t="shared" si="1"/>
        <v>46.000000000002238</v>
      </c>
      <c r="R43">
        <v>8.8734999999999999</v>
      </c>
      <c r="S43">
        <v>16</v>
      </c>
      <c r="T43">
        <v>0.55459000000000003</v>
      </c>
      <c r="U43">
        <v>8.8734999999999999</v>
      </c>
      <c r="V43">
        <v>0</v>
      </c>
      <c r="Y43">
        <v>0</v>
      </c>
      <c r="Z43">
        <v>8.8734999999999999</v>
      </c>
      <c r="AA43">
        <v>30</v>
      </c>
      <c r="AB43">
        <v>0.29577999999999999</v>
      </c>
      <c r="AC43">
        <v>0</v>
      </c>
      <c r="AD43">
        <v>4.8409000000000004</v>
      </c>
      <c r="AE43">
        <v>0</v>
      </c>
      <c r="AF43" t="str">
        <f t="shared" si="2"/>
        <v/>
      </c>
    </row>
    <row r="44" spans="1:32" x14ac:dyDescent="0.25">
      <c r="A44">
        <v>21113</v>
      </c>
      <c r="B44">
        <v>1</v>
      </c>
      <c r="C44">
        <v>58</v>
      </c>
      <c r="D44" s="1">
        <v>42356</v>
      </c>
      <c r="E44">
        <v>27</v>
      </c>
      <c r="F44">
        <v>0</v>
      </c>
      <c r="M44" s="2">
        <v>0.29811342592592593</v>
      </c>
      <c r="N44" s="2">
        <v>0.2988425925925926</v>
      </c>
      <c r="O44">
        <v>62</v>
      </c>
      <c r="P44" s="3">
        <f t="shared" si="1"/>
        <v>64.000000000000256</v>
      </c>
      <c r="R44">
        <v>11.6897</v>
      </c>
      <c r="S44">
        <v>28</v>
      </c>
      <c r="T44">
        <v>0.41749000000000003</v>
      </c>
      <c r="U44">
        <v>11.6897</v>
      </c>
      <c r="V44">
        <v>0</v>
      </c>
      <c r="Y44">
        <v>0</v>
      </c>
      <c r="Z44">
        <v>11.6897</v>
      </c>
      <c r="AA44">
        <v>36</v>
      </c>
      <c r="AB44">
        <v>0.32471</v>
      </c>
      <c r="AC44">
        <v>0</v>
      </c>
      <c r="AD44">
        <v>1.4355</v>
      </c>
      <c r="AE44">
        <v>0</v>
      </c>
      <c r="AF44" t="str">
        <f t="shared" si="2"/>
        <v/>
      </c>
    </row>
    <row r="45" spans="1:32" x14ac:dyDescent="0.25">
      <c r="A45">
        <v>21113</v>
      </c>
      <c r="B45">
        <v>1</v>
      </c>
      <c r="C45">
        <v>60</v>
      </c>
      <c r="D45" s="1">
        <v>42356</v>
      </c>
      <c r="E45">
        <v>6</v>
      </c>
      <c r="F45">
        <v>0</v>
      </c>
      <c r="M45" s="2">
        <v>0.30033564814814812</v>
      </c>
      <c r="N45" s="2">
        <v>0.30040509259259257</v>
      </c>
      <c r="O45">
        <v>5</v>
      </c>
      <c r="P45" s="3">
        <f t="shared" si="1"/>
        <v>7.0000000000009379</v>
      </c>
      <c r="R45">
        <v>0.64229000000000003</v>
      </c>
      <c r="S45">
        <v>3</v>
      </c>
      <c r="T45">
        <v>0.21410000000000001</v>
      </c>
      <c r="U45">
        <v>0.64229000000000003</v>
      </c>
      <c r="V45">
        <v>0</v>
      </c>
      <c r="Y45">
        <v>0</v>
      </c>
      <c r="Z45">
        <v>0.64229000000000003</v>
      </c>
      <c r="AA45">
        <v>4</v>
      </c>
      <c r="AB45">
        <v>0.16056999999999999</v>
      </c>
      <c r="AC45">
        <v>0</v>
      </c>
      <c r="AD45">
        <v>2.2000000000000002</v>
      </c>
      <c r="AE45">
        <v>0</v>
      </c>
      <c r="AF45" t="str">
        <f t="shared" si="2"/>
        <v/>
      </c>
    </row>
    <row r="46" spans="1:32" x14ac:dyDescent="0.25">
      <c r="A46">
        <v>21113</v>
      </c>
      <c r="B46">
        <v>1</v>
      </c>
      <c r="C46">
        <v>61</v>
      </c>
      <c r="D46" s="1">
        <v>42356</v>
      </c>
      <c r="E46">
        <v>0</v>
      </c>
      <c r="F46">
        <v>0</v>
      </c>
      <c r="M46" s="2">
        <v>0.30040509259259257</v>
      </c>
      <c r="N46" s="2">
        <v>0.30046296296296299</v>
      </c>
      <c r="O46">
        <v>4</v>
      </c>
      <c r="P46" s="3">
        <f t="shared" si="1"/>
        <v>6.000000000003979</v>
      </c>
      <c r="R46">
        <v>0.96838000000000002</v>
      </c>
      <c r="S46">
        <v>3</v>
      </c>
      <c r="T46">
        <v>0.32279000000000002</v>
      </c>
      <c r="U46">
        <v>0.96838000000000002</v>
      </c>
      <c r="V46">
        <v>0</v>
      </c>
      <c r="Y46">
        <v>0</v>
      </c>
      <c r="Z46">
        <v>0.96838000000000002</v>
      </c>
      <c r="AA46">
        <v>3</v>
      </c>
      <c r="AB46">
        <v>0.32279000000000002</v>
      </c>
      <c r="AC46">
        <v>0</v>
      </c>
      <c r="AD46">
        <v>1</v>
      </c>
      <c r="AE46">
        <v>0</v>
      </c>
      <c r="AF46" t="str">
        <f t="shared" si="2"/>
        <v/>
      </c>
    </row>
    <row r="47" spans="1:32" x14ac:dyDescent="0.25">
      <c r="A47">
        <v>21113</v>
      </c>
      <c r="B47">
        <v>1</v>
      </c>
      <c r="C47">
        <v>62</v>
      </c>
      <c r="D47" s="1">
        <v>42356</v>
      </c>
      <c r="E47">
        <v>120</v>
      </c>
      <c r="F47">
        <v>0</v>
      </c>
      <c r="M47" s="2">
        <v>0.30185185185185187</v>
      </c>
      <c r="N47" s="2">
        <v>0.30243055555555559</v>
      </c>
      <c r="O47">
        <v>49</v>
      </c>
      <c r="P47" s="3">
        <f t="shared" si="1"/>
        <v>51.000000000001421</v>
      </c>
      <c r="R47">
        <v>7.4901</v>
      </c>
      <c r="S47">
        <v>20</v>
      </c>
      <c r="T47">
        <v>0.3745</v>
      </c>
      <c r="U47">
        <v>7.4901</v>
      </c>
      <c r="V47">
        <v>0</v>
      </c>
      <c r="Y47">
        <v>0</v>
      </c>
      <c r="Z47">
        <v>7.4901</v>
      </c>
      <c r="AA47">
        <v>31</v>
      </c>
      <c r="AB47">
        <v>0.24162</v>
      </c>
      <c r="AC47">
        <v>0</v>
      </c>
      <c r="AD47">
        <v>3.4489999999999998</v>
      </c>
      <c r="AE47">
        <v>0</v>
      </c>
      <c r="AF47" t="str">
        <f t="shared" si="2"/>
        <v/>
      </c>
    </row>
    <row r="48" spans="1:32" x14ac:dyDescent="0.25">
      <c r="A48">
        <v>21113</v>
      </c>
      <c r="B48">
        <v>1</v>
      </c>
      <c r="C48">
        <v>63</v>
      </c>
      <c r="D48" s="1">
        <v>42356</v>
      </c>
      <c r="E48">
        <v>29</v>
      </c>
      <c r="F48">
        <v>0</v>
      </c>
      <c r="M48" s="2">
        <v>0.30276620370370372</v>
      </c>
      <c r="N48" s="2">
        <v>0.30332175925925925</v>
      </c>
      <c r="O48">
        <v>47</v>
      </c>
      <c r="P48" s="3">
        <f t="shared" si="1"/>
        <v>48.999999999997911</v>
      </c>
      <c r="R48">
        <v>4.8814000000000002</v>
      </c>
      <c r="S48">
        <v>22</v>
      </c>
      <c r="T48">
        <v>0.22187999999999999</v>
      </c>
      <c r="U48">
        <v>4.8814000000000002</v>
      </c>
      <c r="V48">
        <v>0</v>
      </c>
      <c r="Y48">
        <v>0</v>
      </c>
      <c r="Z48">
        <v>4.8814000000000002</v>
      </c>
      <c r="AA48">
        <v>27</v>
      </c>
      <c r="AB48">
        <v>0.18079000000000001</v>
      </c>
      <c r="AC48">
        <v>0</v>
      </c>
      <c r="AD48">
        <v>1.617</v>
      </c>
      <c r="AE48">
        <v>0</v>
      </c>
      <c r="AF48" t="str">
        <f t="shared" si="2"/>
        <v/>
      </c>
    </row>
    <row r="49" spans="1:32" x14ac:dyDescent="0.25">
      <c r="A49">
        <v>21113</v>
      </c>
      <c r="B49">
        <v>1</v>
      </c>
      <c r="C49">
        <v>64</v>
      </c>
      <c r="D49" s="1">
        <v>42356</v>
      </c>
      <c r="E49">
        <v>44</v>
      </c>
      <c r="F49">
        <v>0</v>
      </c>
      <c r="M49" s="2">
        <v>0.30383101851851851</v>
      </c>
      <c r="N49" s="2">
        <v>0.30437500000000001</v>
      </c>
      <c r="O49">
        <v>46</v>
      </c>
      <c r="P49" s="3">
        <f t="shared" si="1"/>
        <v>48.000000000000952</v>
      </c>
      <c r="R49">
        <v>4.6443000000000003</v>
      </c>
      <c r="S49">
        <v>23</v>
      </c>
      <c r="T49">
        <v>0.20193</v>
      </c>
      <c r="U49">
        <v>4.6443000000000003</v>
      </c>
      <c r="V49">
        <v>0</v>
      </c>
      <c r="Y49">
        <v>0</v>
      </c>
      <c r="Z49">
        <v>4.6443000000000003</v>
      </c>
      <c r="AA49">
        <v>25</v>
      </c>
      <c r="AB49">
        <v>0.18576999999999999</v>
      </c>
      <c r="AC49">
        <v>0</v>
      </c>
      <c r="AD49">
        <v>1.9564999999999999</v>
      </c>
      <c r="AE49">
        <v>0</v>
      </c>
      <c r="AF49" t="str">
        <f t="shared" si="2"/>
        <v/>
      </c>
    </row>
    <row r="50" spans="1:32" x14ac:dyDescent="0.25">
      <c r="A50">
        <v>21113</v>
      </c>
      <c r="B50">
        <v>1</v>
      </c>
      <c r="C50">
        <v>65</v>
      </c>
      <c r="D50" s="1">
        <v>42356</v>
      </c>
      <c r="E50">
        <v>35</v>
      </c>
      <c r="F50">
        <v>0</v>
      </c>
      <c r="M50" s="2">
        <v>0.30478009259259259</v>
      </c>
      <c r="N50" s="2">
        <v>0.30548611111111112</v>
      </c>
      <c r="O50">
        <v>60</v>
      </c>
      <c r="P50" s="3">
        <f t="shared" si="1"/>
        <v>62.000000000001542</v>
      </c>
      <c r="R50">
        <v>7.7173999999999996</v>
      </c>
      <c r="S50">
        <v>25</v>
      </c>
      <c r="T50">
        <v>0.30869999999999997</v>
      </c>
      <c r="U50">
        <v>7.7173999999999996</v>
      </c>
      <c r="V50">
        <v>0</v>
      </c>
      <c r="Y50">
        <v>0</v>
      </c>
      <c r="Z50">
        <v>7.7173999999999996</v>
      </c>
      <c r="AA50">
        <v>37</v>
      </c>
      <c r="AB50">
        <v>0.20857999999999999</v>
      </c>
      <c r="AC50">
        <v>0</v>
      </c>
      <c r="AD50">
        <v>1.5832999999999999</v>
      </c>
      <c r="AE50">
        <v>0</v>
      </c>
      <c r="AF50" t="str">
        <f t="shared" si="2"/>
        <v/>
      </c>
    </row>
    <row r="51" spans="1:32" x14ac:dyDescent="0.25">
      <c r="A51">
        <v>21113</v>
      </c>
      <c r="B51">
        <v>1</v>
      </c>
      <c r="C51">
        <v>66</v>
      </c>
      <c r="D51" s="1">
        <v>42356</v>
      </c>
      <c r="E51">
        <v>18</v>
      </c>
      <c r="F51">
        <v>0</v>
      </c>
      <c r="M51" s="2">
        <v>0.30569444444444444</v>
      </c>
      <c r="N51" s="2">
        <v>0.30638888888888888</v>
      </c>
      <c r="O51">
        <v>59</v>
      </c>
      <c r="P51" s="3">
        <f t="shared" ref="P51:P82" si="3">(N51-M51)*24*60*60+1</f>
        <v>60.999999999999787</v>
      </c>
      <c r="R51">
        <v>8.6462000000000003</v>
      </c>
      <c r="S51">
        <v>34</v>
      </c>
      <c r="T51">
        <v>0.25430000000000003</v>
      </c>
      <c r="U51">
        <v>8.6462000000000003</v>
      </c>
      <c r="V51">
        <v>0</v>
      </c>
      <c r="Y51">
        <v>0</v>
      </c>
      <c r="Z51">
        <v>8.6462000000000003</v>
      </c>
      <c r="AA51">
        <v>27</v>
      </c>
      <c r="AB51">
        <v>0.32023000000000001</v>
      </c>
      <c r="AC51">
        <v>0</v>
      </c>
      <c r="AD51">
        <v>1.3050999999999999</v>
      </c>
      <c r="AE51">
        <v>0</v>
      </c>
      <c r="AF51" t="str">
        <f t="shared" si="2"/>
        <v/>
      </c>
    </row>
    <row r="52" spans="1:32" x14ac:dyDescent="0.25">
      <c r="A52">
        <v>21113</v>
      </c>
      <c r="B52">
        <v>1</v>
      </c>
      <c r="C52">
        <v>67</v>
      </c>
      <c r="D52" s="1">
        <v>42356</v>
      </c>
      <c r="E52">
        <v>11</v>
      </c>
      <c r="F52">
        <v>0</v>
      </c>
      <c r="M52" s="2">
        <v>0.30651620370370369</v>
      </c>
      <c r="N52" s="2">
        <v>0.30730324074074072</v>
      </c>
      <c r="O52">
        <v>67</v>
      </c>
      <c r="P52" s="3">
        <f t="shared" si="3"/>
        <v>68.999999999999432</v>
      </c>
      <c r="R52">
        <v>9.9901</v>
      </c>
      <c r="S52">
        <v>27</v>
      </c>
      <c r="T52">
        <v>0.37</v>
      </c>
      <c r="U52">
        <v>9.9901</v>
      </c>
      <c r="V52">
        <v>0</v>
      </c>
      <c r="Y52">
        <v>0</v>
      </c>
      <c r="Z52">
        <v>9.9901</v>
      </c>
      <c r="AA52">
        <v>42</v>
      </c>
      <c r="AB52">
        <v>0.23785999999999999</v>
      </c>
      <c r="AC52">
        <v>0</v>
      </c>
      <c r="AD52">
        <v>1.1641999999999999</v>
      </c>
      <c r="AE52">
        <v>0</v>
      </c>
      <c r="AF52" t="str">
        <f t="shared" si="2"/>
        <v/>
      </c>
    </row>
    <row r="53" spans="1:32" x14ac:dyDescent="0.25">
      <c r="A53">
        <v>21113</v>
      </c>
      <c r="B53">
        <v>1</v>
      </c>
      <c r="C53">
        <v>69</v>
      </c>
      <c r="D53" s="1">
        <v>42356</v>
      </c>
      <c r="E53">
        <v>77</v>
      </c>
      <c r="F53">
        <v>0</v>
      </c>
      <c r="M53" s="2">
        <v>0.30988425925925928</v>
      </c>
      <c r="N53" s="2">
        <v>0.3104513888888889</v>
      </c>
      <c r="O53">
        <v>48</v>
      </c>
      <c r="P53" s="3">
        <f t="shared" si="3"/>
        <v>49.999999999999666</v>
      </c>
      <c r="R53">
        <v>6.7786999999999997</v>
      </c>
      <c r="S53">
        <v>24</v>
      </c>
      <c r="T53">
        <v>0.28244999999999998</v>
      </c>
      <c r="U53">
        <v>6.7786999999999997</v>
      </c>
      <c r="V53">
        <v>0</v>
      </c>
      <c r="Y53">
        <v>0</v>
      </c>
      <c r="Z53">
        <v>6.7786999999999997</v>
      </c>
      <c r="AA53">
        <v>26</v>
      </c>
      <c r="AB53">
        <v>0.26072000000000001</v>
      </c>
      <c r="AC53">
        <v>0</v>
      </c>
      <c r="AD53">
        <v>2.6042000000000001</v>
      </c>
      <c r="AE53">
        <v>0</v>
      </c>
      <c r="AF53" t="str">
        <f t="shared" si="2"/>
        <v/>
      </c>
    </row>
    <row r="54" spans="1:32" x14ac:dyDescent="0.25">
      <c r="A54">
        <v>21113</v>
      </c>
      <c r="B54">
        <v>1</v>
      </c>
      <c r="C54">
        <v>70</v>
      </c>
      <c r="D54" s="1">
        <v>42356</v>
      </c>
      <c r="E54">
        <v>23</v>
      </c>
      <c r="F54">
        <v>0</v>
      </c>
      <c r="M54" s="2">
        <v>0.31071759259259263</v>
      </c>
      <c r="N54" s="2">
        <v>0.31138888888888888</v>
      </c>
      <c r="O54">
        <v>57</v>
      </c>
      <c r="P54" s="3">
        <f t="shared" si="3"/>
        <v>58.999999999996277</v>
      </c>
      <c r="R54">
        <v>6.4130000000000003</v>
      </c>
      <c r="S54">
        <v>24</v>
      </c>
      <c r="T54">
        <v>0.26721</v>
      </c>
      <c r="U54">
        <v>6.4130000000000003</v>
      </c>
      <c r="V54">
        <v>0</v>
      </c>
      <c r="Y54">
        <v>0</v>
      </c>
      <c r="Z54">
        <v>6.4130000000000003</v>
      </c>
      <c r="AA54">
        <v>35</v>
      </c>
      <c r="AB54">
        <v>0.18323</v>
      </c>
      <c r="AC54">
        <v>0</v>
      </c>
      <c r="AD54">
        <v>1.4035</v>
      </c>
      <c r="AE54">
        <v>0</v>
      </c>
      <c r="AF54" t="str">
        <f t="shared" si="2"/>
        <v/>
      </c>
    </row>
    <row r="55" spans="1:32" x14ac:dyDescent="0.25">
      <c r="A55">
        <v>21113</v>
      </c>
      <c r="B55">
        <v>1</v>
      </c>
      <c r="C55">
        <v>71</v>
      </c>
      <c r="D55" s="1">
        <v>42356</v>
      </c>
      <c r="E55">
        <v>10</v>
      </c>
      <c r="F55">
        <v>0</v>
      </c>
      <c r="M55" s="2">
        <v>0.3115046296296296</v>
      </c>
      <c r="N55" s="2">
        <v>0.31232638888888892</v>
      </c>
      <c r="O55">
        <v>70</v>
      </c>
      <c r="P55" s="3">
        <f t="shared" si="3"/>
        <v>72.000000000004704</v>
      </c>
      <c r="R55">
        <v>7.8261000000000003</v>
      </c>
      <c r="S55">
        <v>38</v>
      </c>
      <c r="T55">
        <v>0.20594999999999999</v>
      </c>
      <c r="U55">
        <v>7.8261000000000003</v>
      </c>
      <c r="V55">
        <v>0</v>
      </c>
      <c r="Y55">
        <v>0</v>
      </c>
      <c r="Z55">
        <v>7.8261000000000003</v>
      </c>
      <c r="AA55">
        <v>34</v>
      </c>
      <c r="AB55">
        <v>0.23018</v>
      </c>
      <c r="AC55">
        <v>0</v>
      </c>
      <c r="AD55">
        <v>1.1429</v>
      </c>
      <c r="AE55">
        <v>0</v>
      </c>
      <c r="AF55" t="str">
        <f t="shared" si="2"/>
        <v/>
      </c>
    </row>
    <row r="56" spans="1:32" x14ac:dyDescent="0.25">
      <c r="A56">
        <v>21113</v>
      </c>
      <c r="B56">
        <v>1</v>
      </c>
      <c r="C56">
        <v>72</v>
      </c>
      <c r="D56" s="1">
        <v>42356</v>
      </c>
      <c r="E56">
        <v>10</v>
      </c>
      <c r="F56">
        <v>0</v>
      </c>
      <c r="M56" s="2">
        <v>0.31244212962962964</v>
      </c>
      <c r="N56" s="2">
        <v>0.31334490740740739</v>
      </c>
      <c r="O56">
        <v>77</v>
      </c>
      <c r="P56" s="3">
        <f t="shared" si="3"/>
        <v>78.999999999997812</v>
      </c>
      <c r="R56">
        <v>10.711499999999999</v>
      </c>
      <c r="S56">
        <v>34</v>
      </c>
      <c r="T56">
        <v>0.31503999999999999</v>
      </c>
      <c r="U56">
        <v>10.711499999999999</v>
      </c>
      <c r="V56">
        <v>0</v>
      </c>
      <c r="Y56">
        <v>0</v>
      </c>
      <c r="Z56">
        <v>10.711499999999999</v>
      </c>
      <c r="AA56">
        <v>45</v>
      </c>
      <c r="AB56">
        <v>0.23802999999999999</v>
      </c>
      <c r="AC56">
        <v>0</v>
      </c>
      <c r="AD56">
        <v>1.1298999999999999</v>
      </c>
      <c r="AE56">
        <v>0</v>
      </c>
      <c r="AF56" t="str">
        <f t="shared" si="2"/>
        <v/>
      </c>
    </row>
    <row r="57" spans="1:32" x14ac:dyDescent="0.25">
      <c r="A57">
        <v>21113</v>
      </c>
      <c r="B57">
        <v>1</v>
      </c>
      <c r="C57">
        <v>73</v>
      </c>
      <c r="D57" s="1">
        <v>42356</v>
      </c>
      <c r="E57">
        <v>10</v>
      </c>
      <c r="F57">
        <v>0</v>
      </c>
      <c r="M57" s="2">
        <v>0.31346064814814817</v>
      </c>
      <c r="N57" s="2">
        <v>0.31432870370370369</v>
      </c>
      <c r="O57">
        <v>74</v>
      </c>
      <c r="P57" s="3">
        <f t="shared" si="3"/>
        <v>75.999999999997328</v>
      </c>
      <c r="R57">
        <v>10.2866</v>
      </c>
      <c r="S57">
        <v>38</v>
      </c>
      <c r="T57">
        <v>0.2707</v>
      </c>
      <c r="U57">
        <v>10.2866</v>
      </c>
      <c r="V57">
        <v>0</v>
      </c>
      <c r="Y57">
        <v>0</v>
      </c>
      <c r="Z57">
        <v>10.2866</v>
      </c>
      <c r="AA57">
        <v>38</v>
      </c>
      <c r="AB57">
        <v>0.2707</v>
      </c>
      <c r="AC57">
        <v>0</v>
      </c>
      <c r="AD57">
        <v>1.1351</v>
      </c>
      <c r="AE57">
        <v>0</v>
      </c>
      <c r="AF57" t="str">
        <f t="shared" si="2"/>
        <v/>
      </c>
    </row>
    <row r="58" spans="1:32" x14ac:dyDescent="0.25">
      <c r="A58">
        <v>21113</v>
      </c>
      <c r="B58">
        <v>1</v>
      </c>
      <c r="C58">
        <v>74</v>
      </c>
      <c r="D58" s="1">
        <v>42356</v>
      </c>
      <c r="E58">
        <v>10</v>
      </c>
      <c r="F58">
        <v>0</v>
      </c>
      <c r="M58" s="2">
        <v>0.31444444444444447</v>
      </c>
      <c r="N58" s="2">
        <v>0.315462962962963</v>
      </c>
      <c r="O58">
        <v>87</v>
      </c>
      <c r="P58" s="3">
        <f t="shared" si="3"/>
        <v>89.000000000000966</v>
      </c>
      <c r="R58">
        <v>12.2134</v>
      </c>
      <c r="S58">
        <v>49</v>
      </c>
      <c r="T58">
        <v>0.24925</v>
      </c>
      <c r="U58">
        <v>12.2134</v>
      </c>
      <c r="V58">
        <v>0</v>
      </c>
      <c r="Y58">
        <v>0</v>
      </c>
      <c r="Z58">
        <v>12.2134</v>
      </c>
      <c r="AA58">
        <v>40</v>
      </c>
      <c r="AB58">
        <v>0.30534</v>
      </c>
      <c r="AC58">
        <v>0</v>
      </c>
      <c r="AD58">
        <v>1.1149</v>
      </c>
      <c r="AE58">
        <v>0</v>
      </c>
      <c r="AF58" t="str">
        <f t="shared" si="2"/>
        <v/>
      </c>
    </row>
    <row r="59" spans="1:32" x14ac:dyDescent="0.25">
      <c r="A59">
        <v>21113</v>
      </c>
      <c r="B59">
        <v>1</v>
      </c>
      <c r="C59">
        <v>75</v>
      </c>
      <c r="D59" s="1">
        <v>42356</v>
      </c>
      <c r="E59">
        <v>22</v>
      </c>
      <c r="F59">
        <v>0</v>
      </c>
      <c r="M59" s="2">
        <v>0.31571759259259258</v>
      </c>
      <c r="N59" s="2">
        <v>0.31678240740740743</v>
      </c>
      <c r="O59">
        <v>91</v>
      </c>
      <c r="P59" s="3">
        <f t="shared" si="3"/>
        <v>93.000000000003183</v>
      </c>
      <c r="R59">
        <v>14.239100000000001</v>
      </c>
      <c r="S59">
        <v>46</v>
      </c>
      <c r="T59">
        <v>0.30954999999999999</v>
      </c>
      <c r="U59">
        <v>14.239100000000001</v>
      </c>
      <c r="V59">
        <v>0</v>
      </c>
      <c r="Y59">
        <v>0</v>
      </c>
      <c r="Z59">
        <v>14.239100000000001</v>
      </c>
      <c r="AA59">
        <v>47</v>
      </c>
      <c r="AB59">
        <v>0.30296000000000001</v>
      </c>
      <c r="AC59">
        <v>0</v>
      </c>
      <c r="AD59">
        <v>1.2418</v>
      </c>
      <c r="AE59">
        <v>0</v>
      </c>
      <c r="AF59" t="str">
        <f t="shared" si="2"/>
        <v/>
      </c>
    </row>
    <row r="60" spans="1:32" x14ac:dyDescent="0.25">
      <c r="A60">
        <v>21113</v>
      </c>
      <c r="B60">
        <v>1</v>
      </c>
      <c r="C60">
        <v>76</v>
      </c>
      <c r="D60" s="1">
        <v>42356</v>
      </c>
      <c r="E60">
        <v>16</v>
      </c>
      <c r="F60">
        <v>0</v>
      </c>
      <c r="M60" s="2">
        <v>0.31696759259259261</v>
      </c>
      <c r="N60" s="2">
        <v>0.31807870370370367</v>
      </c>
      <c r="O60">
        <v>95</v>
      </c>
      <c r="P60" s="3">
        <f t="shared" si="3"/>
        <v>96.999999999995822</v>
      </c>
      <c r="R60">
        <v>14.9407</v>
      </c>
      <c r="S60">
        <v>56</v>
      </c>
      <c r="T60">
        <v>0.26679999999999998</v>
      </c>
      <c r="U60">
        <v>14.9407</v>
      </c>
      <c r="V60">
        <v>0</v>
      </c>
      <c r="Y60">
        <v>0</v>
      </c>
      <c r="Z60">
        <v>14.9407</v>
      </c>
      <c r="AA60">
        <v>41</v>
      </c>
      <c r="AB60">
        <v>0.36441000000000001</v>
      </c>
      <c r="AC60">
        <v>0</v>
      </c>
      <c r="AD60">
        <v>1.1684000000000001</v>
      </c>
      <c r="AE60">
        <v>0</v>
      </c>
      <c r="AF60" t="str">
        <f t="shared" ref="AF60:AF82" si="4">IF(AE60=1,R60,"")</f>
        <v/>
      </c>
    </row>
    <row r="61" spans="1:32" x14ac:dyDescent="0.25">
      <c r="A61">
        <v>21113</v>
      </c>
      <c r="B61">
        <v>1</v>
      </c>
      <c r="C61">
        <v>78</v>
      </c>
      <c r="D61" s="1">
        <v>42356</v>
      </c>
      <c r="E61">
        <v>25</v>
      </c>
      <c r="F61">
        <v>0</v>
      </c>
      <c r="M61" s="2">
        <v>0.32038194444444446</v>
      </c>
      <c r="N61" s="2">
        <v>0.3213078703703704</v>
      </c>
      <c r="O61">
        <v>79</v>
      </c>
      <c r="P61" s="3">
        <f t="shared" si="3"/>
        <v>81.000000000001307</v>
      </c>
      <c r="R61">
        <v>11.9269</v>
      </c>
      <c r="S61">
        <v>30</v>
      </c>
      <c r="T61">
        <v>0.39756000000000002</v>
      </c>
      <c r="U61">
        <v>11.9269</v>
      </c>
      <c r="V61">
        <v>0</v>
      </c>
      <c r="Y61">
        <v>0</v>
      </c>
      <c r="Z61">
        <v>11.9269</v>
      </c>
      <c r="AA61">
        <v>51</v>
      </c>
      <c r="AB61">
        <v>0.23386000000000001</v>
      </c>
      <c r="AC61">
        <v>0</v>
      </c>
      <c r="AD61">
        <v>1.3165</v>
      </c>
      <c r="AE61">
        <v>0</v>
      </c>
      <c r="AF61" t="str">
        <f t="shared" si="4"/>
        <v/>
      </c>
    </row>
    <row r="62" spans="1:32" x14ac:dyDescent="0.25">
      <c r="A62">
        <v>21113</v>
      </c>
      <c r="B62">
        <v>1</v>
      </c>
      <c r="C62">
        <v>80</v>
      </c>
      <c r="D62" s="1">
        <v>42356</v>
      </c>
      <c r="E62">
        <v>0</v>
      </c>
      <c r="F62">
        <v>0</v>
      </c>
      <c r="M62" s="2">
        <v>0.32322916666666668</v>
      </c>
      <c r="N62" s="2">
        <v>0.32329861111111108</v>
      </c>
      <c r="O62">
        <v>5</v>
      </c>
      <c r="P62" s="3">
        <f t="shared" si="3"/>
        <v>6.9999999999961418</v>
      </c>
      <c r="R62">
        <v>0.73123000000000005</v>
      </c>
      <c r="S62">
        <v>4</v>
      </c>
      <c r="T62">
        <v>0.18281</v>
      </c>
      <c r="U62">
        <v>0.73123000000000005</v>
      </c>
      <c r="V62">
        <v>0</v>
      </c>
      <c r="Y62">
        <v>0</v>
      </c>
      <c r="Z62">
        <v>0.73123000000000005</v>
      </c>
      <c r="AA62">
        <v>3</v>
      </c>
      <c r="AB62">
        <v>0.24374000000000001</v>
      </c>
      <c r="AC62">
        <v>0</v>
      </c>
      <c r="AD62">
        <v>1</v>
      </c>
      <c r="AE62">
        <v>0</v>
      </c>
      <c r="AF62" t="str">
        <f t="shared" si="4"/>
        <v/>
      </c>
    </row>
    <row r="63" spans="1:32" x14ac:dyDescent="0.25">
      <c r="A63">
        <v>21113</v>
      </c>
      <c r="B63">
        <v>1</v>
      </c>
      <c r="C63">
        <v>81</v>
      </c>
      <c r="D63" s="1">
        <v>42356</v>
      </c>
      <c r="E63">
        <v>17</v>
      </c>
      <c r="F63">
        <v>0</v>
      </c>
      <c r="M63" s="2">
        <v>0.32349537037037041</v>
      </c>
      <c r="N63" s="2">
        <v>0.32381944444444444</v>
      </c>
      <c r="O63">
        <v>27</v>
      </c>
      <c r="P63" s="3">
        <f t="shared" si="3"/>
        <v>28.999999999996383</v>
      </c>
      <c r="R63">
        <v>4.6047000000000002</v>
      </c>
      <c r="S63">
        <v>9</v>
      </c>
      <c r="T63">
        <v>0.51163999999999998</v>
      </c>
      <c r="U63">
        <v>4.6047000000000002</v>
      </c>
      <c r="V63">
        <v>0</v>
      </c>
      <c r="Y63">
        <v>0</v>
      </c>
      <c r="Z63">
        <v>4.6047000000000002</v>
      </c>
      <c r="AA63">
        <v>20</v>
      </c>
      <c r="AB63">
        <v>0.23024</v>
      </c>
      <c r="AC63">
        <v>0</v>
      </c>
      <c r="AD63">
        <v>1.6295999999999999</v>
      </c>
      <c r="AE63">
        <v>0</v>
      </c>
      <c r="AF63" t="str">
        <f t="shared" si="4"/>
        <v/>
      </c>
    </row>
    <row r="64" spans="1:32" x14ac:dyDescent="0.25">
      <c r="A64">
        <v>21113</v>
      </c>
      <c r="B64">
        <v>1</v>
      </c>
      <c r="C64">
        <v>82</v>
      </c>
      <c r="D64" s="1">
        <v>42356</v>
      </c>
      <c r="E64">
        <v>20</v>
      </c>
      <c r="F64">
        <v>0</v>
      </c>
      <c r="M64" s="2">
        <v>0.32405092592592594</v>
      </c>
      <c r="N64" s="2">
        <v>0.32450231481481479</v>
      </c>
      <c r="O64">
        <v>38</v>
      </c>
      <c r="P64" s="3">
        <f t="shared" si="3"/>
        <v>39.999999999996504</v>
      </c>
      <c r="R64">
        <v>6.4623999999999997</v>
      </c>
      <c r="S64">
        <v>17</v>
      </c>
      <c r="T64">
        <v>0.38013999999999998</v>
      </c>
      <c r="U64">
        <v>6.4623999999999997</v>
      </c>
      <c r="V64">
        <v>0</v>
      </c>
      <c r="Y64">
        <v>0</v>
      </c>
      <c r="Z64">
        <v>6.4623999999999997</v>
      </c>
      <c r="AA64">
        <v>23</v>
      </c>
      <c r="AB64">
        <v>0.28097</v>
      </c>
      <c r="AC64">
        <v>0</v>
      </c>
      <c r="AD64">
        <v>1.5263</v>
      </c>
      <c r="AE64">
        <v>0</v>
      </c>
      <c r="AF64" t="str">
        <f t="shared" si="4"/>
        <v/>
      </c>
    </row>
    <row r="65" spans="1:32" x14ac:dyDescent="0.25">
      <c r="A65">
        <v>21113</v>
      </c>
      <c r="B65">
        <v>1</v>
      </c>
      <c r="C65">
        <v>83</v>
      </c>
      <c r="D65" s="1">
        <v>42356</v>
      </c>
      <c r="E65">
        <v>14</v>
      </c>
      <c r="F65">
        <v>0</v>
      </c>
      <c r="M65" s="2">
        <v>0.32466435185185188</v>
      </c>
      <c r="N65" s="2">
        <v>0.32494212962962959</v>
      </c>
      <c r="O65">
        <v>23</v>
      </c>
      <c r="P65" s="3">
        <f t="shared" si="3"/>
        <v>24.999999999994159</v>
      </c>
      <c r="R65">
        <v>2.7964000000000002</v>
      </c>
      <c r="S65">
        <v>6</v>
      </c>
      <c r="T65">
        <v>0.46606999999999998</v>
      </c>
      <c r="U65">
        <v>2.7964000000000002</v>
      </c>
      <c r="V65">
        <v>0</v>
      </c>
      <c r="Y65">
        <v>0</v>
      </c>
      <c r="Z65">
        <v>2.7964000000000002</v>
      </c>
      <c r="AA65">
        <v>19</v>
      </c>
      <c r="AB65">
        <v>0.14718000000000001</v>
      </c>
      <c r="AC65">
        <v>0</v>
      </c>
      <c r="AD65">
        <v>1.6087</v>
      </c>
      <c r="AE65">
        <v>0</v>
      </c>
      <c r="AF65" t="str">
        <f t="shared" si="4"/>
        <v/>
      </c>
    </row>
    <row r="66" spans="1:32" x14ac:dyDescent="0.25">
      <c r="A66">
        <v>21113</v>
      </c>
      <c r="B66">
        <v>1</v>
      </c>
      <c r="C66">
        <v>84</v>
      </c>
      <c r="D66" s="1">
        <v>42356</v>
      </c>
      <c r="E66">
        <v>14</v>
      </c>
      <c r="F66">
        <v>0</v>
      </c>
      <c r="M66" s="2">
        <v>0.32510416666666669</v>
      </c>
      <c r="N66" s="2">
        <v>0.32560185185185186</v>
      </c>
      <c r="O66">
        <v>42</v>
      </c>
      <c r="P66" s="3">
        <f t="shared" si="3"/>
        <v>43.999999999998728</v>
      </c>
      <c r="R66">
        <v>7.6778000000000004</v>
      </c>
      <c r="S66">
        <v>19</v>
      </c>
      <c r="T66">
        <v>0.40410000000000001</v>
      </c>
      <c r="U66">
        <v>7.6778000000000004</v>
      </c>
      <c r="V66">
        <v>0</v>
      </c>
      <c r="Y66">
        <v>0</v>
      </c>
      <c r="Z66">
        <v>7.6778000000000004</v>
      </c>
      <c r="AA66">
        <v>25</v>
      </c>
      <c r="AB66">
        <v>0.30710999999999999</v>
      </c>
      <c r="AC66">
        <v>0</v>
      </c>
      <c r="AD66">
        <v>1.3332999999999999</v>
      </c>
      <c r="AE66">
        <v>0</v>
      </c>
      <c r="AF66" t="str">
        <f t="shared" si="4"/>
        <v/>
      </c>
    </row>
    <row r="67" spans="1:32" x14ac:dyDescent="0.25">
      <c r="A67">
        <v>21113</v>
      </c>
      <c r="B67">
        <v>1</v>
      </c>
      <c r="C67">
        <v>85</v>
      </c>
      <c r="D67" s="1">
        <v>42356</v>
      </c>
      <c r="E67">
        <v>19</v>
      </c>
      <c r="F67">
        <v>0</v>
      </c>
      <c r="M67" s="2">
        <v>0.32582175925925927</v>
      </c>
      <c r="N67" s="2">
        <v>0.32634259259259263</v>
      </c>
      <c r="O67">
        <v>44</v>
      </c>
      <c r="P67" s="3">
        <f t="shared" si="3"/>
        <v>46.000000000002238</v>
      </c>
      <c r="R67">
        <v>5.9782000000000002</v>
      </c>
      <c r="S67">
        <v>14</v>
      </c>
      <c r="T67">
        <v>0.42702000000000001</v>
      </c>
      <c r="U67">
        <v>5.9782000000000002</v>
      </c>
      <c r="V67">
        <v>0</v>
      </c>
      <c r="Y67">
        <v>0</v>
      </c>
      <c r="Z67">
        <v>5.9782000000000002</v>
      </c>
      <c r="AA67">
        <v>32</v>
      </c>
      <c r="AB67">
        <v>0.18682000000000001</v>
      </c>
      <c r="AC67">
        <v>0</v>
      </c>
      <c r="AD67">
        <v>1.4318</v>
      </c>
      <c r="AE67">
        <v>0</v>
      </c>
      <c r="AF67" t="str">
        <f t="shared" si="4"/>
        <v/>
      </c>
    </row>
    <row r="68" spans="1:32" x14ac:dyDescent="0.25">
      <c r="A68">
        <v>21113</v>
      </c>
      <c r="B68">
        <v>1</v>
      </c>
      <c r="C68">
        <v>86</v>
      </c>
      <c r="D68" s="1">
        <v>42356</v>
      </c>
      <c r="E68">
        <v>0</v>
      </c>
      <c r="F68">
        <v>0</v>
      </c>
      <c r="M68" s="2">
        <v>0.32634259259259263</v>
      </c>
      <c r="N68" s="2">
        <v>0.32649305555555558</v>
      </c>
      <c r="O68">
        <v>12</v>
      </c>
      <c r="P68" s="3">
        <f t="shared" si="3"/>
        <v>13.999999999998835</v>
      </c>
      <c r="R68">
        <v>1.2352000000000001</v>
      </c>
      <c r="S68">
        <v>5</v>
      </c>
      <c r="T68">
        <v>0.24704000000000001</v>
      </c>
      <c r="U68">
        <v>1.2352000000000001</v>
      </c>
      <c r="V68">
        <v>0</v>
      </c>
      <c r="Y68">
        <v>0</v>
      </c>
      <c r="Z68">
        <v>1.2352000000000001</v>
      </c>
      <c r="AA68">
        <v>9</v>
      </c>
      <c r="AB68">
        <v>0.13724</v>
      </c>
      <c r="AC68">
        <v>0</v>
      </c>
      <c r="AD68">
        <v>1</v>
      </c>
      <c r="AE68">
        <v>0</v>
      </c>
      <c r="AF68" t="str">
        <f t="shared" si="4"/>
        <v/>
      </c>
    </row>
    <row r="69" spans="1:32" x14ac:dyDescent="0.25">
      <c r="A69">
        <v>21113</v>
      </c>
      <c r="B69">
        <v>1</v>
      </c>
      <c r="C69">
        <v>87</v>
      </c>
      <c r="D69" s="1">
        <v>42356</v>
      </c>
      <c r="E69">
        <v>15</v>
      </c>
      <c r="F69">
        <v>0</v>
      </c>
      <c r="M69" s="2">
        <v>0.32666666666666666</v>
      </c>
      <c r="N69" s="2">
        <v>0.32748842592592592</v>
      </c>
      <c r="O69">
        <v>70</v>
      </c>
      <c r="P69" s="3">
        <f t="shared" si="3"/>
        <v>71.999999999999915</v>
      </c>
      <c r="R69">
        <v>12.322100000000001</v>
      </c>
      <c r="S69">
        <v>28</v>
      </c>
      <c r="T69">
        <v>0.44008000000000003</v>
      </c>
      <c r="U69">
        <v>12.322100000000001</v>
      </c>
      <c r="V69">
        <v>0</v>
      </c>
      <c r="Y69">
        <v>0</v>
      </c>
      <c r="Z69">
        <v>12.322100000000001</v>
      </c>
      <c r="AA69">
        <v>44</v>
      </c>
      <c r="AB69">
        <v>0.28005000000000002</v>
      </c>
      <c r="AC69">
        <v>0</v>
      </c>
      <c r="AD69">
        <v>1.2142999999999999</v>
      </c>
      <c r="AE69">
        <v>0</v>
      </c>
      <c r="AF69" t="str">
        <f t="shared" si="4"/>
        <v/>
      </c>
    </row>
    <row r="70" spans="1:32" x14ac:dyDescent="0.25">
      <c r="A70">
        <v>21113</v>
      </c>
      <c r="B70">
        <v>1</v>
      </c>
      <c r="C70">
        <v>88</v>
      </c>
      <c r="D70" s="1">
        <v>42356</v>
      </c>
      <c r="E70">
        <v>16</v>
      </c>
      <c r="F70">
        <v>0</v>
      </c>
      <c r="M70" s="2">
        <v>0.3276736111111111</v>
      </c>
      <c r="N70" s="2">
        <v>0.32859953703703704</v>
      </c>
      <c r="O70">
        <v>79</v>
      </c>
      <c r="P70" s="3">
        <f t="shared" si="3"/>
        <v>81.000000000001307</v>
      </c>
      <c r="R70">
        <v>11.4427</v>
      </c>
      <c r="S70">
        <v>31</v>
      </c>
      <c r="T70">
        <v>0.36912</v>
      </c>
      <c r="U70">
        <v>11.4427</v>
      </c>
      <c r="V70">
        <v>0</v>
      </c>
      <c r="Y70">
        <v>0</v>
      </c>
      <c r="Z70">
        <v>11.4427</v>
      </c>
      <c r="AA70">
        <v>50</v>
      </c>
      <c r="AB70">
        <v>0.22885</v>
      </c>
      <c r="AC70">
        <v>0</v>
      </c>
      <c r="AD70">
        <v>1.2024999999999999</v>
      </c>
      <c r="AE70">
        <v>0</v>
      </c>
      <c r="AF70" t="str">
        <f t="shared" si="4"/>
        <v/>
      </c>
    </row>
    <row r="71" spans="1:32" x14ac:dyDescent="0.25">
      <c r="A71">
        <v>21113</v>
      </c>
      <c r="B71">
        <v>1</v>
      </c>
      <c r="C71">
        <v>89</v>
      </c>
      <c r="D71" s="1">
        <v>42356</v>
      </c>
      <c r="E71">
        <v>15</v>
      </c>
      <c r="F71">
        <v>0</v>
      </c>
      <c r="M71" s="2">
        <v>0.32877314814814812</v>
      </c>
      <c r="N71" s="2">
        <v>0.32947916666666666</v>
      </c>
      <c r="O71">
        <v>60</v>
      </c>
      <c r="P71" s="3">
        <f t="shared" si="3"/>
        <v>62.000000000001542</v>
      </c>
      <c r="R71">
        <v>10.3162</v>
      </c>
      <c r="S71">
        <v>23</v>
      </c>
      <c r="T71">
        <v>0.44852999999999998</v>
      </c>
      <c r="U71">
        <v>10.3162</v>
      </c>
      <c r="V71">
        <v>0</v>
      </c>
      <c r="Y71">
        <v>0</v>
      </c>
      <c r="Z71">
        <v>10.3162</v>
      </c>
      <c r="AA71">
        <v>39</v>
      </c>
      <c r="AB71">
        <v>0.26451999999999998</v>
      </c>
      <c r="AC71">
        <v>0</v>
      </c>
      <c r="AD71">
        <v>1.25</v>
      </c>
      <c r="AE71">
        <v>0</v>
      </c>
      <c r="AF71" t="str">
        <f t="shared" si="4"/>
        <v/>
      </c>
    </row>
    <row r="72" spans="1:32" x14ac:dyDescent="0.25">
      <c r="A72">
        <v>21113</v>
      </c>
      <c r="B72">
        <v>1</v>
      </c>
      <c r="C72">
        <v>92</v>
      </c>
      <c r="D72" s="1">
        <v>42356</v>
      </c>
      <c r="E72">
        <v>2</v>
      </c>
      <c r="F72">
        <v>0</v>
      </c>
      <c r="M72" s="2">
        <v>0.33346064814814813</v>
      </c>
      <c r="N72" s="2">
        <v>0.33351851851851855</v>
      </c>
      <c r="O72">
        <v>4</v>
      </c>
      <c r="P72" s="3">
        <f t="shared" si="3"/>
        <v>6.000000000003979</v>
      </c>
      <c r="R72">
        <v>0.60277000000000003</v>
      </c>
      <c r="S72">
        <v>5</v>
      </c>
      <c r="T72">
        <v>0.12055</v>
      </c>
      <c r="U72">
        <v>0.60277000000000003</v>
      </c>
      <c r="V72">
        <v>0</v>
      </c>
      <c r="Y72">
        <v>0</v>
      </c>
      <c r="Z72">
        <v>0.60277000000000003</v>
      </c>
      <c r="AA72">
        <v>1</v>
      </c>
      <c r="AB72">
        <v>0.60277000000000003</v>
      </c>
      <c r="AC72">
        <v>0</v>
      </c>
      <c r="AD72">
        <v>1.5</v>
      </c>
      <c r="AE72">
        <v>0</v>
      </c>
      <c r="AF72" t="str">
        <f t="shared" si="4"/>
        <v/>
      </c>
    </row>
    <row r="73" spans="1:32" x14ac:dyDescent="0.25">
      <c r="A73">
        <v>21113</v>
      </c>
      <c r="B73">
        <v>1</v>
      </c>
      <c r="C73">
        <v>93</v>
      </c>
      <c r="D73" s="1">
        <v>42356</v>
      </c>
      <c r="E73">
        <v>24</v>
      </c>
      <c r="F73">
        <v>0</v>
      </c>
      <c r="M73" s="2">
        <v>0.33379629629629631</v>
      </c>
      <c r="N73" s="2">
        <v>0.33413194444444444</v>
      </c>
      <c r="O73">
        <v>28</v>
      </c>
      <c r="P73" s="3">
        <f t="shared" si="3"/>
        <v>29.999999999998138</v>
      </c>
      <c r="R73">
        <v>5.5434999999999999</v>
      </c>
      <c r="S73">
        <v>12</v>
      </c>
      <c r="T73">
        <v>0.46195999999999998</v>
      </c>
      <c r="U73">
        <v>5.5434999999999999</v>
      </c>
      <c r="V73">
        <v>0</v>
      </c>
      <c r="Y73">
        <v>0</v>
      </c>
      <c r="Z73">
        <v>5.5434999999999999</v>
      </c>
      <c r="AA73">
        <v>18</v>
      </c>
      <c r="AB73">
        <v>0.30797000000000002</v>
      </c>
      <c r="AC73">
        <v>0</v>
      </c>
      <c r="AD73">
        <v>1.8571</v>
      </c>
      <c r="AE73">
        <v>0</v>
      </c>
      <c r="AF73" t="str">
        <f t="shared" si="4"/>
        <v/>
      </c>
    </row>
    <row r="74" spans="1:32" x14ac:dyDescent="0.25">
      <c r="A74">
        <v>21113</v>
      </c>
      <c r="B74">
        <v>1</v>
      </c>
      <c r="C74">
        <v>94</v>
      </c>
      <c r="D74" s="1">
        <v>42356</v>
      </c>
      <c r="E74">
        <v>47</v>
      </c>
      <c r="F74">
        <v>0</v>
      </c>
      <c r="M74" s="2">
        <v>0.33467592592592593</v>
      </c>
      <c r="N74" s="2">
        <v>0.33527777777777779</v>
      </c>
      <c r="O74">
        <v>51</v>
      </c>
      <c r="P74" s="3">
        <f t="shared" si="3"/>
        <v>53.000000000000135</v>
      </c>
      <c r="R74">
        <v>11.6008</v>
      </c>
      <c r="S74">
        <v>26</v>
      </c>
      <c r="T74">
        <v>0.44618000000000002</v>
      </c>
      <c r="U74">
        <v>11.6008</v>
      </c>
      <c r="V74">
        <v>0</v>
      </c>
      <c r="Y74">
        <v>0</v>
      </c>
      <c r="Z74">
        <v>11.6008</v>
      </c>
      <c r="AA74">
        <v>27</v>
      </c>
      <c r="AB74">
        <v>0.42965999999999999</v>
      </c>
      <c r="AC74">
        <v>0</v>
      </c>
      <c r="AD74">
        <v>1.9216</v>
      </c>
      <c r="AE74">
        <v>0</v>
      </c>
      <c r="AF74" t="str">
        <f t="shared" si="4"/>
        <v/>
      </c>
    </row>
    <row r="75" spans="1:32" x14ac:dyDescent="0.25">
      <c r="A75">
        <v>21113</v>
      </c>
      <c r="B75">
        <v>1</v>
      </c>
      <c r="C75">
        <v>95</v>
      </c>
      <c r="D75" s="1">
        <v>42356</v>
      </c>
      <c r="E75">
        <v>13</v>
      </c>
      <c r="F75">
        <v>0</v>
      </c>
      <c r="M75" s="2">
        <v>0.33542824074074074</v>
      </c>
      <c r="N75" s="2">
        <v>0.33583333333333337</v>
      </c>
      <c r="O75">
        <v>34</v>
      </c>
      <c r="P75" s="3">
        <f t="shared" si="3"/>
        <v>36.000000000003872</v>
      </c>
      <c r="R75">
        <v>5.1086999999999998</v>
      </c>
      <c r="S75">
        <v>13</v>
      </c>
      <c r="T75">
        <v>0.39298</v>
      </c>
      <c r="U75">
        <v>5.1086999999999998</v>
      </c>
      <c r="V75">
        <v>0</v>
      </c>
      <c r="Y75">
        <v>0</v>
      </c>
      <c r="Z75">
        <v>5.1086999999999998</v>
      </c>
      <c r="AA75">
        <v>23</v>
      </c>
      <c r="AB75">
        <v>0.22212000000000001</v>
      </c>
      <c r="AC75">
        <v>0</v>
      </c>
      <c r="AD75">
        <v>1.3824000000000001</v>
      </c>
      <c r="AE75">
        <v>0</v>
      </c>
      <c r="AF75" t="str">
        <f t="shared" si="4"/>
        <v/>
      </c>
    </row>
    <row r="76" spans="1:32" x14ac:dyDescent="0.25">
      <c r="A76">
        <v>21113</v>
      </c>
      <c r="B76">
        <v>1</v>
      </c>
      <c r="C76">
        <v>96</v>
      </c>
      <c r="D76" s="1">
        <v>42356</v>
      </c>
      <c r="E76">
        <v>18</v>
      </c>
      <c r="F76">
        <v>0</v>
      </c>
      <c r="M76" s="2">
        <v>0.33604166666666663</v>
      </c>
      <c r="N76" s="2">
        <v>0.33644675925925926</v>
      </c>
      <c r="O76">
        <v>34</v>
      </c>
      <c r="P76" s="3">
        <f t="shared" si="3"/>
        <v>36.000000000003872</v>
      </c>
      <c r="R76">
        <v>12.875500000000001</v>
      </c>
      <c r="S76">
        <v>18</v>
      </c>
      <c r="T76">
        <v>0.71531</v>
      </c>
      <c r="U76">
        <v>12.875500000000001</v>
      </c>
      <c r="V76">
        <v>0</v>
      </c>
      <c r="Y76">
        <v>0</v>
      </c>
      <c r="Z76">
        <v>12.875500000000001</v>
      </c>
      <c r="AA76">
        <v>18</v>
      </c>
      <c r="AB76">
        <v>0.71531</v>
      </c>
      <c r="AC76">
        <v>0</v>
      </c>
      <c r="AD76">
        <v>1.5294000000000001</v>
      </c>
      <c r="AE76">
        <v>0</v>
      </c>
      <c r="AF76" t="str">
        <f t="shared" si="4"/>
        <v/>
      </c>
    </row>
    <row r="77" spans="1:32" x14ac:dyDescent="0.25">
      <c r="A77">
        <v>21113</v>
      </c>
      <c r="B77">
        <v>1</v>
      </c>
      <c r="C77">
        <v>97</v>
      </c>
      <c r="D77" s="1">
        <v>42356</v>
      </c>
      <c r="E77">
        <v>13</v>
      </c>
      <c r="F77">
        <v>0</v>
      </c>
      <c r="M77" s="2">
        <v>0.33659722222222221</v>
      </c>
      <c r="N77" s="2">
        <v>0.33732638888888888</v>
      </c>
      <c r="O77">
        <v>62</v>
      </c>
      <c r="P77" s="3">
        <f t="shared" si="3"/>
        <v>64.000000000000256</v>
      </c>
      <c r="R77">
        <v>11.9763</v>
      </c>
      <c r="S77">
        <v>29</v>
      </c>
      <c r="T77">
        <v>0.41298000000000001</v>
      </c>
      <c r="U77">
        <v>11.9763</v>
      </c>
      <c r="V77">
        <v>0</v>
      </c>
      <c r="Y77">
        <v>0</v>
      </c>
      <c r="Z77">
        <v>11.9763</v>
      </c>
      <c r="AA77">
        <v>35</v>
      </c>
      <c r="AB77">
        <v>0.34217999999999998</v>
      </c>
      <c r="AC77">
        <v>0</v>
      </c>
      <c r="AD77">
        <v>1.2097</v>
      </c>
      <c r="AE77">
        <v>0</v>
      </c>
      <c r="AF77" t="str">
        <f t="shared" si="4"/>
        <v/>
      </c>
    </row>
    <row r="78" spans="1:32" x14ac:dyDescent="0.25">
      <c r="A78">
        <v>21113</v>
      </c>
      <c r="B78">
        <v>1</v>
      </c>
      <c r="C78">
        <v>98</v>
      </c>
      <c r="D78" s="1">
        <v>42356</v>
      </c>
      <c r="E78">
        <v>22</v>
      </c>
      <c r="F78">
        <v>0</v>
      </c>
      <c r="M78" s="2">
        <v>0.33758101851851857</v>
      </c>
      <c r="N78" s="2">
        <v>0.33857638888888886</v>
      </c>
      <c r="O78">
        <v>85</v>
      </c>
      <c r="P78" s="3">
        <f t="shared" si="3"/>
        <v>86.999999999992667</v>
      </c>
      <c r="R78">
        <v>17.371500000000001</v>
      </c>
      <c r="S78">
        <v>36</v>
      </c>
      <c r="T78">
        <v>0.48254000000000002</v>
      </c>
      <c r="U78">
        <v>17.371500000000001</v>
      </c>
      <c r="V78">
        <v>0</v>
      </c>
      <c r="Y78">
        <v>0</v>
      </c>
      <c r="Z78">
        <v>17.371500000000001</v>
      </c>
      <c r="AA78">
        <v>51</v>
      </c>
      <c r="AB78">
        <v>0.34061999999999998</v>
      </c>
      <c r="AC78">
        <v>0</v>
      </c>
      <c r="AD78">
        <v>1.2587999999999999</v>
      </c>
      <c r="AE78">
        <v>0</v>
      </c>
      <c r="AF78" t="str">
        <f t="shared" si="4"/>
        <v/>
      </c>
    </row>
    <row r="79" spans="1:32" x14ac:dyDescent="0.25">
      <c r="A79">
        <v>21113</v>
      </c>
      <c r="B79">
        <v>1</v>
      </c>
      <c r="C79">
        <v>100</v>
      </c>
      <c r="D79" s="1">
        <v>42356</v>
      </c>
      <c r="E79">
        <v>33</v>
      </c>
      <c r="F79">
        <v>0</v>
      </c>
      <c r="M79" s="2">
        <v>0.34081018518518519</v>
      </c>
      <c r="N79" s="2">
        <v>0.34160879629629631</v>
      </c>
      <c r="O79">
        <v>68</v>
      </c>
      <c r="P79" s="3">
        <f t="shared" si="3"/>
        <v>70.000000000001194</v>
      </c>
      <c r="R79">
        <v>13.201599999999999</v>
      </c>
      <c r="S79">
        <v>31</v>
      </c>
      <c r="T79">
        <v>0.42586000000000002</v>
      </c>
      <c r="U79">
        <v>13.201599999999999</v>
      </c>
      <c r="V79">
        <v>0</v>
      </c>
      <c r="Y79">
        <v>0</v>
      </c>
      <c r="Z79">
        <v>13.201599999999999</v>
      </c>
      <c r="AA79">
        <v>39</v>
      </c>
      <c r="AB79">
        <v>0.33850000000000002</v>
      </c>
      <c r="AC79">
        <v>0</v>
      </c>
      <c r="AD79">
        <v>1.4853000000000001</v>
      </c>
      <c r="AE79">
        <v>0</v>
      </c>
      <c r="AF79" t="str">
        <f t="shared" si="4"/>
        <v/>
      </c>
    </row>
    <row r="80" spans="1:32" x14ac:dyDescent="0.25">
      <c r="A80">
        <v>21113</v>
      </c>
      <c r="B80">
        <v>1</v>
      </c>
      <c r="C80">
        <v>103</v>
      </c>
      <c r="D80" s="1">
        <v>42356</v>
      </c>
      <c r="E80">
        <v>26</v>
      </c>
      <c r="F80">
        <v>0</v>
      </c>
      <c r="M80" s="2">
        <v>0.34640046296296295</v>
      </c>
      <c r="N80" s="2">
        <v>0.34689814814814812</v>
      </c>
      <c r="O80">
        <v>42</v>
      </c>
      <c r="P80" s="3">
        <f t="shared" si="3"/>
        <v>43.999999999998728</v>
      </c>
      <c r="R80">
        <v>8.4486000000000008</v>
      </c>
      <c r="S80">
        <v>19</v>
      </c>
      <c r="T80">
        <v>0.44466</v>
      </c>
      <c r="U80">
        <v>8.4486000000000008</v>
      </c>
      <c r="V80">
        <v>0</v>
      </c>
      <c r="Y80">
        <v>0</v>
      </c>
      <c r="Z80">
        <v>8.4486000000000008</v>
      </c>
      <c r="AA80">
        <v>25</v>
      </c>
      <c r="AB80">
        <v>0.33794000000000002</v>
      </c>
      <c r="AC80">
        <v>0</v>
      </c>
      <c r="AD80">
        <v>1.619</v>
      </c>
      <c r="AE80">
        <v>0</v>
      </c>
      <c r="AF80" t="str">
        <f t="shared" si="4"/>
        <v/>
      </c>
    </row>
    <row r="81" spans="1:32" x14ac:dyDescent="0.25">
      <c r="A81">
        <v>21113</v>
      </c>
      <c r="B81">
        <v>1</v>
      </c>
      <c r="C81">
        <v>107</v>
      </c>
      <c r="D81" s="1">
        <v>42356</v>
      </c>
      <c r="E81">
        <v>26</v>
      </c>
      <c r="F81">
        <v>0</v>
      </c>
      <c r="M81" s="2">
        <v>0.35347222222222219</v>
      </c>
      <c r="N81" s="2">
        <v>0.3543634259259259</v>
      </c>
      <c r="O81">
        <v>76</v>
      </c>
      <c r="P81" s="3">
        <f t="shared" si="3"/>
        <v>78.000000000000853</v>
      </c>
      <c r="R81">
        <v>14.9308</v>
      </c>
      <c r="S81">
        <v>35</v>
      </c>
      <c r="T81">
        <v>0.42659000000000002</v>
      </c>
      <c r="U81">
        <v>14.9308</v>
      </c>
      <c r="V81">
        <v>0</v>
      </c>
      <c r="Y81">
        <v>0</v>
      </c>
      <c r="Z81">
        <v>14.9308</v>
      </c>
      <c r="AA81">
        <v>43</v>
      </c>
      <c r="AB81">
        <v>0.34722999999999998</v>
      </c>
      <c r="AC81">
        <v>0</v>
      </c>
      <c r="AD81">
        <v>1.3421000000000001</v>
      </c>
      <c r="AE81">
        <v>0</v>
      </c>
      <c r="AF81" t="str">
        <f t="shared" si="4"/>
        <v/>
      </c>
    </row>
    <row r="82" spans="1:32" x14ac:dyDescent="0.25">
      <c r="A82">
        <v>21113</v>
      </c>
      <c r="B82">
        <v>1</v>
      </c>
      <c r="C82">
        <v>121</v>
      </c>
      <c r="D82" s="1">
        <v>42356</v>
      </c>
      <c r="E82">
        <v>74</v>
      </c>
      <c r="F82">
        <v>0</v>
      </c>
      <c r="M82" s="2">
        <v>0.40785879629629629</v>
      </c>
      <c r="N82" s="2">
        <v>0.40870370370370374</v>
      </c>
      <c r="O82">
        <v>72</v>
      </c>
      <c r="P82" s="3">
        <f t="shared" si="3"/>
        <v>74.000000000003411</v>
      </c>
      <c r="R82">
        <v>10.7065</v>
      </c>
      <c r="S82">
        <v>26</v>
      </c>
      <c r="T82">
        <v>0.41178999999999999</v>
      </c>
      <c r="U82">
        <v>10.7065</v>
      </c>
      <c r="V82">
        <v>0</v>
      </c>
      <c r="Y82">
        <v>0</v>
      </c>
      <c r="Z82">
        <v>10.7065</v>
      </c>
      <c r="AA82">
        <v>48</v>
      </c>
      <c r="AB82">
        <v>0.22305</v>
      </c>
      <c r="AC82">
        <v>0</v>
      </c>
      <c r="AD82">
        <v>2.0278</v>
      </c>
      <c r="AE82">
        <v>0</v>
      </c>
      <c r="AF82" t="str">
        <f t="shared" si="4"/>
        <v/>
      </c>
    </row>
    <row r="83" spans="1:32" x14ac:dyDescent="0.25">
      <c r="A83">
        <v>21113</v>
      </c>
      <c r="B83">
        <v>1</v>
      </c>
      <c r="C83">
        <v>144</v>
      </c>
      <c r="D83" s="1">
        <v>42356</v>
      </c>
      <c r="E83">
        <v>0</v>
      </c>
      <c r="F83">
        <v>0</v>
      </c>
      <c r="M83" s="2">
        <v>0.45910879629629631</v>
      </c>
      <c r="N83" s="2">
        <v>0.4592013888888889</v>
      </c>
      <c r="O83">
        <v>7</v>
      </c>
      <c r="P83" s="3">
        <f t="shared" ref="P83:P96" si="5">(N83-M83)*24*60*60+1</f>
        <v>8.9999999999996518</v>
      </c>
      <c r="R83">
        <v>0.70159000000000005</v>
      </c>
      <c r="S83">
        <v>4</v>
      </c>
      <c r="T83">
        <v>0.1754</v>
      </c>
      <c r="U83">
        <v>0.70159000000000005</v>
      </c>
      <c r="V83">
        <v>0</v>
      </c>
      <c r="Y83">
        <v>0</v>
      </c>
      <c r="Z83">
        <v>0.70159000000000005</v>
      </c>
      <c r="AA83">
        <v>5</v>
      </c>
      <c r="AB83">
        <v>0.14032</v>
      </c>
      <c r="AC83">
        <v>0</v>
      </c>
      <c r="AD83">
        <v>1</v>
      </c>
      <c r="AE83">
        <v>0</v>
      </c>
      <c r="AF83" t="str">
        <f t="shared" ref="AF83:AF99" si="6">IF(AE83=1,R83,"")</f>
        <v/>
      </c>
    </row>
    <row r="84" spans="1:32" x14ac:dyDescent="0.25">
      <c r="A84">
        <v>21113</v>
      </c>
      <c r="B84">
        <v>1</v>
      </c>
      <c r="C84">
        <v>145</v>
      </c>
      <c r="D84" s="1">
        <v>42356</v>
      </c>
      <c r="E84">
        <v>0</v>
      </c>
      <c r="F84">
        <v>0</v>
      </c>
      <c r="M84" s="2">
        <v>0.4592013888888889</v>
      </c>
      <c r="N84" s="2">
        <v>0.45951388888888894</v>
      </c>
      <c r="O84">
        <v>26</v>
      </c>
      <c r="P84" s="3">
        <f t="shared" si="5"/>
        <v>28.000000000004221</v>
      </c>
      <c r="R84">
        <v>2.2431000000000001</v>
      </c>
      <c r="S84">
        <v>20</v>
      </c>
      <c r="T84">
        <v>0.11215</v>
      </c>
      <c r="U84">
        <v>2.2431000000000001</v>
      </c>
      <c r="V84">
        <v>0</v>
      </c>
      <c r="Y84">
        <v>0</v>
      </c>
      <c r="Z84">
        <v>2.2431000000000001</v>
      </c>
      <c r="AA84">
        <v>8</v>
      </c>
      <c r="AB84">
        <v>0.28038000000000002</v>
      </c>
      <c r="AC84">
        <v>0</v>
      </c>
      <c r="AD84">
        <v>1</v>
      </c>
      <c r="AE84">
        <v>0</v>
      </c>
      <c r="AF84" t="str">
        <f t="shared" si="6"/>
        <v/>
      </c>
    </row>
    <row r="85" spans="1:32" x14ac:dyDescent="0.25">
      <c r="A85">
        <v>21113</v>
      </c>
      <c r="B85">
        <v>1</v>
      </c>
      <c r="C85">
        <v>146</v>
      </c>
      <c r="D85" s="1">
        <v>42356</v>
      </c>
      <c r="E85">
        <v>14</v>
      </c>
      <c r="F85">
        <v>0</v>
      </c>
      <c r="M85" s="2">
        <v>0.45967592592592593</v>
      </c>
      <c r="N85" s="2">
        <v>0.4604050925925926</v>
      </c>
      <c r="O85">
        <v>62</v>
      </c>
      <c r="P85" s="3">
        <f t="shared" si="5"/>
        <v>64.000000000000256</v>
      </c>
      <c r="R85">
        <v>8.8438999999999997</v>
      </c>
      <c r="S85">
        <v>30</v>
      </c>
      <c r="T85">
        <v>0.29480000000000001</v>
      </c>
      <c r="U85">
        <v>8.8438999999999997</v>
      </c>
      <c r="V85">
        <v>0</v>
      </c>
      <c r="Y85">
        <v>0</v>
      </c>
      <c r="Z85">
        <v>8.8438999999999997</v>
      </c>
      <c r="AA85">
        <v>34</v>
      </c>
      <c r="AB85">
        <v>0.26011000000000001</v>
      </c>
      <c r="AC85">
        <v>0</v>
      </c>
      <c r="AD85">
        <v>1.2258</v>
      </c>
      <c r="AE85">
        <v>0</v>
      </c>
      <c r="AF85" t="str">
        <f t="shared" si="6"/>
        <v/>
      </c>
    </row>
    <row r="86" spans="1:32" x14ac:dyDescent="0.25">
      <c r="A86">
        <v>21113</v>
      </c>
      <c r="B86">
        <v>1</v>
      </c>
      <c r="C86">
        <v>147</v>
      </c>
      <c r="D86" s="1">
        <v>42356</v>
      </c>
      <c r="E86">
        <v>62</v>
      </c>
      <c r="F86">
        <v>0</v>
      </c>
      <c r="M86" s="2">
        <v>0.46112268518518523</v>
      </c>
      <c r="N86" s="2">
        <v>0.46201388888888889</v>
      </c>
      <c r="O86">
        <v>76</v>
      </c>
      <c r="P86" s="3">
        <f t="shared" si="5"/>
        <v>77.999999999996049</v>
      </c>
      <c r="R86">
        <v>10.187799999999999</v>
      </c>
      <c r="S86">
        <v>26</v>
      </c>
      <c r="T86">
        <v>0.39184000000000002</v>
      </c>
      <c r="U86">
        <v>10.187799999999999</v>
      </c>
      <c r="V86">
        <v>0</v>
      </c>
      <c r="Y86">
        <v>0</v>
      </c>
      <c r="Z86">
        <v>10.187799999999999</v>
      </c>
      <c r="AA86">
        <v>52</v>
      </c>
      <c r="AB86">
        <v>0.19592000000000001</v>
      </c>
      <c r="AC86">
        <v>0</v>
      </c>
      <c r="AD86">
        <v>1.8158000000000001</v>
      </c>
      <c r="AE86">
        <v>0</v>
      </c>
      <c r="AF86" t="str">
        <f t="shared" si="6"/>
        <v/>
      </c>
    </row>
    <row r="87" spans="1:32" x14ac:dyDescent="0.25">
      <c r="A87">
        <v>21113</v>
      </c>
      <c r="B87">
        <v>1</v>
      </c>
      <c r="C87">
        <v>148</v>
      </c>
      <c r="D87" s="1">
        <v>42356</v>
      </c>
      <c r="E87">
        <v>19</v>
      </c>
      <c r="F87">
        <v>0</v>
      </c>
      <c r="M87" s="2">
        <v>0.4622337962962963</v>
      </c>
      <c r="N87" s="2">
        <v>0.4629861111111111</v>
      </c>
      <c r="O87">
        <v>64</v>
      </c>
      <c r="P87" s="3">
        <f t="shared" si="5"/>
        <v>65.999999999998977</v>
      </c>
      <c r="R87">
        <v>10.464499999999999</v>
      </c>
      <c r="S87">
        <v>33</v>
      </c>
      <c r="T87">
        <v>0.31709999999999999</v>
      </c>
      <c r="U87">
        <v>10.464499999999999</v>
      </c>
      <c r="V87">
        <v>0</v>
      </c>
      <c r="Y87">
        <v>0</v>
      </c>
      <c r="Z87">
        <v>10.464499999999999</v>
      </c>
      <c r="AA87">
        <v>33</v>
      </c>
      <c r="AB87">
        <v>0.31709999999999999</v>
      </c>
      <c r="AC87">
        <v>0</v>
      </c>
      <c r="AD87">
        <v>1.2968999999999999</v>
      </c>
      <c r="AE87">
        <v>0</v>
      </c>
      <c r="AF87" t="str">
        <f t="shared" si="6"/>
        <v/>
      </c>
    </row>
    <row r="88" spans="1:32" x14ac:dyDescent="0.25">
      <c r="A88">
        <v>21113</v>
      </c>
      <c r="B88">
        <v>1</v>
      </c>
      <c r="C88">
        <v>150</v>
      </c>
      <c r="D88" s="1">
        <v>42356</v>
      </c>
      <c r="E88">
        <v>62</v>
      </c>
      <c r="F88">
        <v>0</v>
      </c>
      <c r="M88" s="2">
        <v>0.46550925925925929</v>
      </c>
      <c r="N88" s="2">
        <v>0.46644675925925921</v>
      </c>
      <c r="O88">
        <v>80</v>
      </c>
      <c r="P88" s="3">
        <f t="shared" si="5"/>
        <v>81.999999999993477</v>
      </c>
      <c r="R88">
        <v>13.8241</v>
      </c>
      <c r="S88">
        <v>35</v>
      </c>
      <c r="T88">
        <v>0.39496999999999999</v>
      </c>
      <c r="U88">
        <v>13.8241</v>
      </c>
      <c r="V88">
        <v>0</v>
      </c>
      <c r="Y88">
        <v>0</v>
      </c>
      <c r="Z88">
        <v>13.8241</v>
      </c>
      <c r="AA88">
        <v>47</v>
      </c>
      <c r="AB88">
        <v>0.29413</v>
      </c>
      <c r="AC88">
        <v>0</v>
      </c>
      <c r="AD88">
        <v>1.7749999999999999</v>
      </c>
      <c r="AE88">
        <v>0</v>
      </c>
      <c r="AF88" t="str">
        <f t="shared" si="6"/>
        <v/>
      </c>
    </row>
    <row r="89" spans="1:32" x14ac:dyDescent="0.25">
      <c r="A89">
        <v>21113</v>
      </c>
      <c r="B89">
        <v>1</v>
      </c>
      <c r="C89">
        <v>160</v>
      </c>
      <c r="D89" s="1">
        <v>42356</v>
      </c>
      <c r="E89">
        <v>20</v>
      </c>
      <c r="F89">
        <v>0</v>
      </c>
      <c r="M89" s="2">
        <v>0.4848263888888889</v>
      </c>
      <c r="N89" s="2">
        <v>0.48556712962962961</v>
      </c>
      <c r="O89">
        <v>63</v>
      </c>
      <c r="P89" s="3">
        <f t="shared" si="5"/>
        <v>64.999999999997215</v>
      </c>
      <c r="R89">
        <v>8.3696000000000002</v>
      </c>
      <c r="S89">
        <v>33</v>
      </c>
      <c r="T89">
        <v>0.25362000000000001</v>
      </c>
      <c r="U89">
        <v>8.3696000000000002</v>
      </c>
      <c r="V89">
        <v>0</v>
      </c>
      <c r="Y89">
        <v>0</v>
      </c>
      <c r="Z89">
        <v>8.3696000000000002</v>
      </c>
      <c r="AA89">
        <v>32</v>
      </c>
      <c r="AB89">
        <v>0.26155</v>
      </c>
      <c r="AC89">
        <v>0</v>
      </c>
      <c r="AD89">
        <v>1.3174999999999999</v>
      </c>
      <c r="AE89">
        <v>0</v>
      </c>
      <c r="AF89" t="str">
        <f t="shared" si="6"/>
        <v/>
      </c>
    </row>
    <row r="90" spans="1:32" x14ac:dyDescent="0.25">
      <c r="A90">
        <v>21113</v>
      </c>
      <c r="B90">
        <v>1</v>
      </c>
      <c r="C90">
        <v>163</v>
      </c>
      <c r="D90" s="1">
        <v>42356</v>
      </c>
      <c r="E90">
        <v>6</v>
      </c>
      <c r="F90">
        <v>0</v>
      </c>
      <c r="M90" s="2">
        <v>0.48998842592592595</v>
      </c>
      <c r="N90" s="2">
        <v>0.49046296296296293</v>
      </c>
      <c r="O90">
        <v>40</v>
      </c>
      <c r="P90" s="3">
        <f t="shared" si="5"/>
        <v>41.999999999995218</v>
      </c>
      <c r="R90">
        <v>5.2667999999999999</v>
      </c>
      <c r="S90">
        <v>17</v>
      </c>
      <c r="T90">
        <v>0.30980999999999997</v>
      </c>
      <c r="U90">
        <v>5.2667999999999999</v>
      </c>
      <c r="V90">
        <v>0</v>
      </c>
      <c r="Y90">
        <v>0</v>
      </c>
      <c r="Z90">
        <v>5.2667999999999999</v>
      </c>
      <c r="AA90">
        <v>25</v>
      </c>
      <c r="AB90">
        <v>0.21067</v>
      </c>
      <c r="AC90">
        <v>0</v>
      </c>
      <c r="AD90">
        <v>1.1499999999999999</v>
      </c>
      <c r="AE90">
        <v>0</v>
      </c>
      <c r="AF90" t="str">
        <f t="shared" si="6"/>
        <v/>
      </c>
    </row>
    <row r="91" spans="1:32" x14ac:dyDescent="0.25">
      <c r="A91">
        <v>21113</v>
      </c>
      <c r="B91">
        <v>1</v>
      </c>
      <c r="C91">
        <v>164</v>
      </c>
      <c r="D91" s="1">
        <v>42356</v>
      </c>
      <c r="E91">
        <v>60</v>
      </c>
      <c r="F91">
        <v>0</v>
      </c>
      <c r="M91" s="2">
        <v>0.49115740740740743</v>
      </c>
      <c r="N91" s="2">
        <v>0.49199074074074073</v>
      </c>
      <c r="O91">
        <v>71</v>
      </c>
      <c r="P91" s="3">
        <f t="shared" si="5"/>
        <v>72.999999999996874</v>
      </c>
      <c r="R91">
        <v>10.335900000000001</v>
      </c>
      <c r="S91">
        <v>25</v>
      </c>
      <c r="T91">
        <v>0.41343999999999997</v>
      </c>
      <c r="U91">
        <v>10.335900000000001</v>
      </c>
      <c r="V91">
        <v>0</v>
      </c>
      <c r="Y91">
        <v>0</v>
      </c>
      <c r="Z91">
        <v>10.335900000000001</v>
      </c>
      <c r="AA91">
        <v>48</v>
      </c>
      <c r="AB91">
        <v>0.21532999999999999</v>
      </c>
      <c r="AC91">
        <v>0</v>
      </c>
      <c r="AD91">
        <v>1.8451</v>
      </c>
      <c r="AE91">
        <v>0</v>
      </c>
      <c r="AF91" t="str">
        <f t="shared" si="6"/>
        <v/>
      </c>
    </row>
    <row r="92" spans="1:32" x14ac:dyDescent="0.25">
      <c r="A92">
        <v>21113</v>
      </c>
      <c r="B92">
        <v>1</v>
      </c>
      <c r="C92">
        <v>165</v>
      </c>
      <c r="D92" s="1">
        <v>42356</v>
      </c>
      <c r="E92">
        <v>23</v>
      </c>
      <c r="F92">
        <v>0</v>
      </c>
      <c r="M92" s="2">
        <v>0.49225694444444446</v>
      </c>
      <c r="N92" s="2">
        <v>0.49317129629629625</v>
      </c>
      <c r="O92">
        <v>78</v>
      </c>
      <c r="P92" s="3">
        <f t="shared" si="5"/>
        <v>79.99999999999477</v>
      </c>
      <c r="R92">
        <v>7.2035</v>
      </c>
      <c r="S92">
        <v>30</v>
      </c>
      <c r="T92">
        <v>0.24012</v>
      </c>
      <c r="U92">
        <v>7.2035</v>
      </c>
      <c r="V92">
        <v>0</v>
      </c>
      <c r="Y92">
        <v>0</v>
      </c>
      <c r="Z92">
        <v>7.2035</v>
      </c>
      <c r="AA92">
        <v>50</v>
      </c>
      <c r="AB92">
        <v>0.14407</v>
      </c>
      <c r="AC92">
        <v>0</v>
      </c>
      <c r="AD92">
        <v>1.2948999999999999</v>
      </c>
      <c r="AE92">
        <v>0</v>
      </c>
      <c r="AF92" t="str">
        <f t="shared" si="6"/>
        <v/>
      </c>
    </row>
    <row r="93" spans="1:32" x14ac:dyDescent="0.25">
      <c r="A93">
        <v>21113</v>
      </c>
      <c r="B93">
        <v>1</v>
      </c>
      <c r="C93">
        <v>166</v>
      </c>
      <c r="D93" s="1">
        <v>42356</v>
      </c>
      <c r="E93">
        <v>12</v>
      </c>
      <c r="F93">
        <v>0</v>
      </c>
      <c r="M93" s="2">
        <v>0.49331018518518516</v>
      </c>
      <c r="N93" s="2">
        <v>0.49413194444444447</v>
      </c>
      <c r="O93">
        <v>70</v>
      </c>
      <c r="P93" s="3">
        <f t="shared" si="5"/>
        <v>72.000000000004704</v>
      </c>
      <c r="R93">
        <v>7.9348000000000001</v>
      </c>
      <c r="S93">
        <v>37</v>
      </c>
      <c r="T93">
        <v>0.21445</v>
      </c>
      <c r="U93">
        <v>7.9348000000000001</v>
      </c>
      <c r="V93">
        <v>0</v>
      </c>
      <c r="Y93">
        <v>0</v>
      </c>
      <c r="Z93">
        <v>7.9348000000000001</v>
      </c>
      <c r="AA93">
        <v>35</v>
      </c>
      <c r="AB93">
        <v>0.22670999999999999</v>
      </c>
      <c r="AC93">
        <v>0</v>
      </c>
      <c r="AD93">
        <v>1.1714</v>
      </c>
      <c r="AE93">
        <v>0</v>
      </c>
      <c r="AF93" t="str">
        <f t="shared" si="6"/>
        <v/>
      </c>
    </row>
    <row r="94" spans="1:32" x14ac:dyDescent="0.25">
      <c r="A94">
        <v>21113</v>
      </c>
      <c r="B94">
        <v>1</v>
      </c>
      <c r="C94">
        <v>167</v>
      </c>
      <c r="D94" s="1">
        <v>42356</v>
      </c>
      <c r="E94">
        <v>14</v>
      </c>
      <c r="F94">
        <v>0</v>
      </c>
      <c r="M94" s="2">
        <v>0.49429398148148151</v>
      </c>
      <c r="N94" s="2">
        <v>0.4952893518518518</v>
      </c>
      <c r="O94">
        <v>85</v>
      </c>
      <c r="P94" s="3">
        <f t="shared" si="5"/>
        <v>86.999999999992667</v>
      </c>
      <c r="R94">
        <v>12.8063</v>
      </c>
      <c r="S94">
        <v>32</v>
      </c>
      <c r="T94">
        <v>0.4002</v>
      </c>
      <c r="U94">
        <v>12.8063</v>
      </c>
      <c r="V94">
        <v>0</v>
      </c>
      <c r="Y94">
        <v>0</v>
      </c>
      <c r="Z94">
        <v>12.8063</v>
      </c>
      <c r="AA94">
        <v>55</v>
      </c>
      <c r="AB94">
        <v>0.23283999999999999</v>
      </c>
      <c r="AC94">
        <v>0</v>
      </c>
      <c r="AD94">
        <v>1.1647000000000001</v>
      </c>
      <c r="AE94">
        <v>0</v>
      </c>
      <c r="AF94" t="str">
        <f t="shared" si="6"/>
        <v/>
      </c>
    </row>
    <row r="95" spans="1:32" x14ac:dyDescent="0.25">
      <c r="A95">
        <v>21113</v>
      </c>
      <c r="B95">
        <v>1</v>
      </c>
      <c r="C95">
        <v>188</v>
      </c>
      <c r="D95" s="1">
        <v>42356</v>
      </c>
      <c r="E95">
        <v>76</v>
      </c>
      <c r="F95">
        <v>0</v>
      </c>
      <c r="M95" s="2">
        <v>0.5397453703703704</v>
      </c>
      <c r="N95" s="2">
        <v>0.54056712962962961</v>
      </c>
      <c r="O95">
        <v>70</v>
      </c>
      <c r="P95" s="3">
        <f t="shared" si="5"/>
        <v>71.999999999995111</v>
      </c>
      <c r="R95">
        <v>4.7035999999999998</v>
      </c>
      <c r="S95">
        <v>21</v>
      </c>
      <c r="T95">
        <v>0.22398000000000001</v>
      </c>
      <c r="U95">
        <v>4.7035999999999998</v>
      </c>
      <c r="V95">
        <v>0</v>
      </c>
      <c r="Y95">
        <v>0</v>
      </c>
      <c r="Z95">
        <v>4.7035999999999998</v>
      </c>
      <c r="AA95">
        <v>51</v>
      </c>
      <c r="AB95">
        <v>9.2227000000000003E-2</v>
      </c>
      <c r="AC95">
        <v>0</v>
      </c>
      <c r="AD95">
        <v>2.0857000000000001</v>
      </c>
      <c r="AE95">
        <v>0</v>
      </c>
      <c r="AF95" t="str">
        <f t="shared" si="6"/>
        <v/>
      </c>
    </row>
    <row r="96" spans="1:32" x14ac:dyDescent="0.25">
      <c r="A96">
        <v>21113</v>
      </c>
      <c r="B96">
        <v>1</v>
      </c>
      <c r="C96">
        <v>189</v>
      </c>
      <c r="D96" s="1">
        <v>42356</v>
      </c>
      <c r="E96">
        <v>16</v>
      </c>
      <c r="F96">
        <v>0</v>
      </c>
      <c r="M96" s="2">
        <v>0.54075231481481478</v>
      </c>
      <c r="N96" s="2">
        <v>0.54156250000000006</v>
      </c>
      <c r="O96">
        <v>69</v>
      </c>
      <c r="P96" s="3">
        <f t="shared" si="5"/>
        <v>71.000000000007745</v>
      </c>
      <c r="R96">
        <v>8.0632000000000001</v>
      </c>
      <c r="S96">
        <v>24</v>
      </c>
      <c r="T96">
        <v>0.33596999999999999</v>
      </c>
      <c r="U96">
        <v>8.0632000000000001</v>
      </c>
      <c r="V96">
        <v>0</v>
      </c>
      <c r="Y96">
        <v>0</v>
      </c>
      <c r="Z96">
        <v>8.0632000000000001</v>
      </c>
      <c r="AA96">
        <v>47</v>
      </c>
      <c r="AB96">
        <v>0.17155999999999999</v>
      </c>
      <c r="AC96">
        <v>0</v>
      </c>
      <c r="AD96">
        <v>1.2319</v>
      </c>
      <c r="AE96">
        <v>0</v>
      </c>
      <c r="AF96" t="str">
        <f t="shared" si="6"/>
        <v/>
      </c>
    </row>
    <row r="97" spans="1:32" x14ac:dyDescent="0.25">
      <c r="A97">
        <v>21113</v>
      </c>
      <c r="B97">
        <v>1</v>
      </c>
      <c r="C97">
        <v>196</v>
      </c>
      <c r="D97" s="1">
        <v>42356</v>
      </c>
      <c r="E97">
        <v>8</v>
      </c>
      <c r="F97">
        <v>0</v>
      </c>
      <c r="M97" s="2">
        <v>0.55423611111111104</v>
      </c>
      <c r="N97" s="2">
        <v>0.55478009259259264</v>
      </c>
      <c r="O97">
        <v>46</v>
      </c>
      <c r="P97" s="3">
        <f t="shared" ref="P97:P111" si="7">(N97-M97)*24*60*60+1</f>
        <v>48.000000000010544</v>
      </c>
      <c r="R97">
        <v>4.2095000000000002</v>
      </c>
      <c r="S97">
        <v>10</v>
      </c>
      <c r="T97">
        <v>0.42094999999999999</v>
      </c>
      <c r="U97">
        <v>4.2095000000000002</v>
      </c>
      <c r="V97">
        <v>0</v>
      </c>
      <c r="Y97">
        <v>0</v>
      </c>
      <c r="Z97">
        <v>4.2095000000000002</v>
      </c>
      <c r="AA97">
        <v>38</v>
      </c>
      <c r="AB97">
        <v>0.11078</v>
      </c>
      <c r="AC97">
        <v>0</v>
      </c>
      <c r="AD97">
        <v>1.1738999999999999</v>
      </c>
      <c r="AE97">
        <v>0</v>
      </c>
      <c r="AF97" t="str">
        <f t="shared" si="6"/>
        <v/>
      </c>
    </row>
    <row r="98" spans="1:32" x14ac:dyDescent="0.25">
      <c r="A98">
        <v>21113</v>
      </c>
      <c r="B98">
        <v>1</v>
      </c>
      <c r="C98">
        <v>197</v>
      </c>
      <c r="D98" s="1">
        <v>42356</v>
      </c>
      <c r="E98">
        <v>17</v>
      </c>
      <c r="F98">
        <v>0</v>
      </c>
      <c r="M98" s="2">
        <v>0.55497685185185186</v>
      </c>
      <c r="N98" s="2">
        <v>0.55585648148148148</v>
      </c>
      <c r="O98">
        <v>75</v>
      </c>
      <c r="P98" s="3">
        <f t="shared" si="7"/>
        <v>76.999999999999091</v>
      </c>
      <c r="R98">
        <v>9.9406999999999996</v>
      </c>
      <c r="S98">
        <v>37</v>
      </c>
      <c r="T98">
        <v>0.26867000000000002</v>
      </c>
      <c r="U98">
        <v>9.9406999999999996</v>
      </c>
      <c r="V98">
        <v>0</v>
      </c>
      <c r="Y98">
        <v>0</v>
      </c>
      <c r="Z98">
        <v>9.9406999999999996</v>
      </c>
      <c r="AA98">
        <v>40</v>
      </c>
      <c r="AB98">
        <v>0.24851999999999999</v>
      </c>
      <c r="AC98">
        <v>0</v>
      </c>
      <c r="AD98">
        <v>1.2266999999999999</v>
      </c>
      <c r="AE98">
        <v>0</v>
      </c>
      <c r="AF98" t="str">
        <f t="shared" si="6"/>
        <v/>
      </c>
    </row>
    <row r="99" spans="1:32" x14ac:dyDescent="0.25">
      <c r="A99">
        <v>21113</v>
      </c>
      <c r="B99">
        <v>1</v>
      </c>
      <c r="C99">
        <v>203</v>
      </c>
      <c r="D99" s="1">
        <v>42356</v>
      </c>
      <c r="E99">
        <v>26</v>
      </c>
      <c r="F99">
        <v>0</v>
      </c>
      <c r="M99" s="2">
        <v>0.56576388888888884</v>
      </c>
      <c r="N99" s="2">
        <v>0.56649305555555551</v>
      </c>
      <c r="O99">
        <v>62</v>
      </c>
      <c r="P99" s="3">
        <f t="shared" si="7"/>
        <v>64.000000000000256</v>
      </c>
      <c r="R99">
        <v>7.085</v>
      </c>
      <c r="S99">
        <v>23</v>
      </c>
      <c r="T99">
        <v>0.30803999999999998</v>
      </c>
      <c r="U99">
        <v>7.085</v>
      </c>
      <c r="V99">
        <v>0</v>
      </c>
      <c r="Y99">
        <v>0</v>
      </c>
      <c r="Z99">
        <v>7.085</v>
      </c>
      <c r="AA99">
        <v>41</v>
      </c>
      <c r="AB99">
        <v>0.17280000000000001</v>
      </c>
      <c r="AC99">
        <v>0</v>
      </c>
      <c r="AD99">
        <v>1.4194</v>
      </c>
      <c r="AE99">
        <v>0</v>
      </c>
      <c r="AF99" t="str">
        <f t="shared" si="6"/>
        <v/>
      </c>
    </row>
    <row r="100" spans="1:32" x14ac:dyDescent="0.25">
      <c r="A100">
        <v>21113</v>
      </c>
      <c r="B100">
        <v>1</v>
      </c>
      <c r="C100">
        <v>209</v>
      </c>
      <c r="D100" s="1">
        <v>42356</v>
      </c>
      <c r="E100">
        <v>23</v>
      </c>
      <c r="F100">
        <v>0</v>
      </c>
      <c r="M100" s="2">
        <v>0.57638888888888895</v>
      </c>
      <c r="N100" s="2">
        <v>0.57721064814814815</v>
      </c>
      <c r="O100">
        <v>70</v>
      </c>
      <c r="P100" s="3">
        <f t="shared" si="7"/>
        <v>71.999999999995111</v>
      </c>
      <c r="R100">
        <v>11.847799999999999</v>
      </c>
      <c r="S100">
        <v>38</v>
      </c>
      <c r="T100">
        <v>0.31178</v>
      </c>
      <c r="U100">
        <v>11.847799999999999</v>
      </c>
      <c r="V100">
        <v>0</v>
      </c>
      <c r="Y100">
        <v>0</v>
      </c>
      <c r="Z100">
        <v>11.847799999999999</v>
      </c>
      <c r="AA100">
        <v>34</v>
      </c>
      <c r="AB100">
        <v>0.34845999999999999</v>
      </c>
      <c r="AC100">
        <v>0</v>
      </c>
      <c r="AD100">
        <v>1.3286</v>
      </c>
      <c r="AE100">
        <v>0</v>
      </c>
      <c r="AF100" t="str">
        <f t="shared" ref="AF100:AF114" si="8">IF(AE100=1,R100,"")</f>
        <v/>
      </c>
    </row>
    <row r="101" spans="1:32" x14ac:dyDescent="0.25">
      <c r="A101">
        <v>21113</v>
      </c>
      <c r="B101">
        <v>1</v>
      </c>
      <c r="C101">
        <v>210</v>
      </c>
      <c r="D101" s="1">
        <v>42356</v>
      </c>
      <c r="E101">
        <v>20</v>
      </c>
      <c r="F101">
        <v>0</v>
      </c>
      <c r="M101" s="2">
        <v>0.5774421296296296</v>
      </c>
      <c r="N101" s="2">
        <v>0.57843750000000005</v>
      </c>
      <c r="O101">
        <v>85</v>
      </c>
      <c r="P101" s="3">
        <f t="shared" si="7"/>
        <v>87.000000000007049</v>
      </c>
      <c r="R101">
        <v>16.709499999999998</v>
      </c>
      <c r="S101">
        <v>41</v>
      </c>
      <c r="T101">
        <v>0.40755000000000002</v>
      </c>
      <c r="U101">
        <v>16.709499999999998</v>
      </c>
      <c r="V101">
        <v>0</v>
      </c>
      <c r="Y101">
        <v>0</v>
      </c>
      <c r="Z101">
        <v>16.709499999999998</v>
      </c>
      <c r="AA101">
        <v>46</v>
      </c>
      <c r="AB101">
        <v>0.36325000000000002</v>
      </c>
      <c r="AC101">
        <v>0</v>
      </c>
      <c r="AD101">
        <v>1.2353000000000001</v>
      </c>
      <c r="AE101">
        <v>0</v>
      </c>
      <c r="AF101" t="str">
        <f t="shared" si="8"/>
        <v/>
      </c>
    </row>
    <row r="102" spans="1:32" x14ac:dyDescent="0.25">
      <c r="A102">
        <v>21113</v>
      </c>
      <c r="B102">
        <v>1</v>
      </c>
      <c r="C102">
        <v>217</v>
      </c>
      <c r="D102" s="1">
        <v>42356</v>
      </c>
      <c r="E102">
        <v>15</v>
      </c>
      <c r="F102">
        <v>0</v>
      </c>
      <c r="M102" s="2">
        <v>0.58987268518518521</v>
      </c>
      <c r="N102" s="2">
        <v>0.59039351851851851</v>
      </c>
      <c r="O102">
        <v>44</v>
      </c>
      <c r="P102" s="3">
        <f t="shared" si="7"/>
        <v>45.999999999997442</v>
      </c>
      <c r="R102">
        <v>9.1996000000000002</v>
      </c>
      <c r="S102">
        <v>19</v>
      </c>
      <c r="T102">
        <v>0.48419000000000001</v>
      </c>
      <c r="U102">
        <v>9.1996000000000002</v>
      </c>
      <c r="V102">
        <v>0</v>
      </c>
      <c r="Y102">
        <v>0</v>
      </c>
      <c r="Z102">
        <v>9.1996000000000002</v>
      </c>
      <c r="AA102">
        <v>27</v>
      </c>
      <c r="AB102">
        <v>0.34072999999999998</v>
      </c>
      <c r="AC102">
        <v>0</v>
      </c>
      <c r="AD102">
        <v>1.3409</v>
      </c>
      <c r="AE102">
        <v>0</v>
      </c>
      <c r="AF102" t="str">
        <f t="shared" si="8"/>
        <v/>
      </c>
    </row>
    <row r="103" spans="1:32" x14ac:dyDescent="0.25">
      <c r="A103">
        <v>21113</v>
      </c>
      <c r="B103">
        <v>1</v>
      </c>
      <c r="C103">
        <v>219</v>
      </c>
      <c r="D103" s="1">
        <v>42356</v>
      </c>
      <c r="E103">
        <v>33</v>
      </c>
      <c r="F103">
        <v>0</v>
      </c>
      <c r="M103" s="2">
        <v>0.59259259259259256</v>
      </c>
      <c r="N103" s="2">
        <v>0.59381944444444446</v>
      </c>
      <c r="O103">
        <v>105</v>
      </c>
      <c r="P103" s="3">
        <f t="shared" si="7"/>
        <v>107.00000000000378</v>
      </c>
      <c r="R103">
        <v>26.788499999999999</v>
      </c>
      <c r="S103">
        <v>60</v>
      </c>
      <c r="T103">
        <v>0.44647999999999999</v>
      </c>
      <c r="U103">
        <v>26.788499999999999</v>
      </c>
      <c r="V103">
        <v>0</v>
      </c>
      <c r="Y103">
        <v>0</v>
      </c>
      <c r="Z103">
        <v>26.788499999999999</v>
      </c>
      <c r="AA103">
        <v>47</v>
      </c>
      <c r="AB103">
        <v>0.56996999999999998</v>
      </c>
      <c r="AC103">
        <v>0</v>
      </c>
      <c r="AD103">
        <v>1.3143</v>
      </c>
      <c r="AE103">
        <v>0</v>
      </c>
      <c r="AF103" t="str">
        <f t="shared" si="8"/>
        <v/>
      </c>
    </row>
    <row r="104" spans="1:32" x14ac:dyDescent="0.25">
      <c r="A104">
        <v>21113</v>
      </c>
      <c r="B104">
        <v>1</v>
      </c>
      <c r="C104">
        <v>232</v>
      </c>
      <c r="D104" s="1">
        <v>42356</v>
      </c>
      <c r="E104">
        <v>15</v>
      </c>
      <c r="F104">
        <v>0</v>
      </c>
      <c r="M104" s="2">
        <v>0.61609953703703701</v>
      </c>
      <c r="N104" s="2">
        <v>0.61694444444444441</v>
      </c>
      <c r="O104">
        <v>72</v>
      </c>
      <c r="P104" s="3">
        <f t="shared" si="7"/>
        <v>73.999999999998622</v>
      </c>
      <c r="R104">
        <v>11.758900000000001</v>
      </c>
      <c r="S104">
        <v>34</v>
      </c>
      <c r="T104">
        <v>0.34584999999999999</v>
      </c>
      <c r="U104">
        <v>11.758900000000001</v>
      </c>
      <c r="V104">
        <v>0</v>
      </c>
      <c r="Y104">
        <v>0</v>
      </c>
      <c r="Z104">
        <v>11.758900000000001</v>
      </c>
      <c r="AA104">
        <v>40</v>
      </c>
      <c r="AB104">
        <v>0.29397000000000001</v>
      </c>
      <c r="AC104">
        <v>0</v>
      </c>
      <c r="AD104">
        <v>1.2082999999999999</v>
      </c>
      <c r="AE104">
        <v>0</v>
      </c>
      <c r="AF104" t="str">
        <f t="shared" si="8"/>
        <v/>
      </c>
    </row>
    <row r="105" spans="1:32" x14ac:dyDescent="0.25">
      <c r="A105">
        <v>21113</v>
      </c>
      <c r="B105">
        <v>1</v>
      </c>
      <c r="C105">
        <v>234</v>
      </c>
      <c r="D105" s="1">
        <v>42356</v>
      </c>
      <c r="E105">
        <v>29</v>
      </c>
      <c r="F105">
        <v>0</v>
      </c>
      <c r="M105" s="2">
        <v>0.61927083333333333</v>
      </c>
      <c r="N105" s="2">
        <v>0.62038194444444439</v>
      </c>
      <c r="O105">
        <v>95</v>
      </c>
      <c r="P105" s="3">
        <f t="shared" si="7"/>
        <v>96.999999999995822</v>
      </c>
      <c r="R105">
        <v>15.5336</v>
      </c>
      <c r="S105">
        <v>47</v>
      </c>
      <c r="T105">
        <v>0.33050000000000002</v>
      </c>
      <c r="U105">
        <v>15.5336</v>
      </c>
      <c r="V105">
        <v>0</v>
      </c>
      <c r="Y105">
        <v>0</v>
      </c>
      <c r="Z105">
        <v>15.5336</v>
      </c>
      <c r="AA105">
        <v>50</v>
      </c>
      <c r="AB105">
        <v>0.31067</v>
      </c>
      <c r="AC105">
        <v>0</v>
      </c>
      <c r="AD105">
        <v>1.3052999999999999</v>
      </c>
      <c r="AE105">
        <v>0</v>
      </c>
      <c r="AF105" t="str">
        <f t="shared" si="8"/>
        <v/>
      </c>
    </row>
    <row r="106" spans="1:32" x14ac:dyDescent="0.25">
      <c r="A106">
        <v>21113</v>
      </c>
      <c r="B106">
        <v>1</v>
      </c>
      <c r="C106">
        <v>240</v>
      </c>
      <c r="D106" s="1">
        <v>42356</v>
      </c>
      <c r="E106">
        <v>19</v>
      </c>
      <c r="F106">
        <v>0</v>
      </c>
      <c r="M106" s="2">
        <v>0.63</v>
      </c>
      <c r="N106" s="2">
        <v>0.6306828703703703</v>
      </c>
      <c r="O106">
        <v>58</v>
      </c>
      <c r="P106" s="3">
        <f t="shared" si="7"/>
        <v>59.999999999993236</v>
      </c>
      <c r="R106">
        <v>14.9605</v>
      </c>
      <c r="S106">
        <v>32</v>
      </c>
      <c r="T106">
        <v>0.46751999999999999</v>
      </c>
      <c r="U106">
        <v>14.9605</v>
      </c>
      <c r="V106">
        <v>0</v>
      </c>
      <c r="Y106">
        <v>0</v>
      </c>
      <c r="Z106">
        <v>14.9605</v>
      </c>
      <c r="AA106">
        <v>28</v>
      </c>
      <c r="AB106">
        <v>0.5343</v>
      </c>
      <c r="AC106">
        <v>0</v>
      </c>
      <c r="AD106">
        <v>1.3275999999999999</v>
      </c>
      <c r="AE106">
        <v>0</v>
      </c>
      <c r="AF106" t="str">
        <f t="shared" si="8"/>
        <v/>
      </c>
    </row>
    <row r="107" spans="1:32" x14ac:dyDescent="0.25">
      <c r="A107">
        <v>21113</v>
      </c>
      <c r="B107">
        <v>1</v>
      </c>
      <c r="C107">
        <v>243</v>
      </c>
      <c r="D107" s="1">
        <v>42356</v>
      </c>
      <c r="E107">
        <v>15</v>
      </c>
      <c r="F107">
        <v>0</v>
      </c>
      <c r="M107" s="2">
        <v>0.63440972222222225</v>
      </c>
      <c r="N107" s="2">
        <v>0.63509259259259265</v>
      </c>
      <c r="O107">
        <v>58</v>
      </c>
      <c r="P107" s="3">
        <f t="shared" si="7"/>
        <v>60.000000000002828</v>
      </c>
      <c r="R107">
        <v>12.905099999999999</v>
      </c>
      <c r="S107">
        <v>23</v>
      </c>
      <c r="T107">
        <v>0.56108999999999998</v>
      </c>
      <c r="U107">
        <v>12.905099999999999</v>
      </c>
      <c r="V107">
        <v>0</v>
      </c>
      <c r="Y107">
        <v>0</v>
      </c>
      <c r="Z107">
        <v>12.905099999999999</v>
      </c>
      <c r="AA107">
        <v>37</v>
      </c>
      <c r="AB107">
        <v>0.34878999999999999</v>
      </c>
      <c r="AC107">
        <v>0</v>
      </c>
      <c r="AD107">
        <v>1.2585999999999999</v>
      </c>
      <c r="AE107">
        <v>0</v>
      </c>
      <c r="AF107" t="str">
        <f t="shared" si="8"/>
        <v/>
      </c>
    </row>
    <row r="108" spans="1:32" x14ac:dyDescent="0.25">
      <c r="A108">
        <v>21113</v>
      </c>
      <c r="B108">
        <v>1</v>
      </c>
      <c r="C108">
        <v>246</v>
      </c>
      <c r="D108" s="1">
        <v>42356</v>
      </c>
      <c r="E108">
        <v>24</v>
      </c>
      <c r="F108">
        <v>0</v>
      </c>
      <c r="M108" s="2">
        <v>0.63895833333333341</v>
      </c>
      <c r="N108" s="2">
        <v>0.63989583333333333</v>
      </c>
      <c r="O108">
        <v>80</v>
      </c>
      <c r="P108" s="3">
        <f t="shared" si="7"/>
        <v>81.999999999993477</v>
      </c>
      <c r="R108">
        <v>20.414999999999999</v>
      </c>
      <c r="S108">
        <v>44</v>
      </c>
      <c r="T108">
        <v>0.46398</v>
      </c>
      <c r="U108">
        <v>20.414999999999999</v>
      </c>
      <c r="V108">
        <v>0</v>
      </c>
      <c r="Y108">
        <v>0</v>
      </c>
      <c r="Z108">
        <v>20.414999999999999</v>
      </c>
      <c r="AA108">
        <v>38</v>
      </c>
      <c r="AB108">
        <v>0.53724000000000005</v>
      </c>
      <c r="AC108">
        <v>0</v>
      </c>
      <c r="AD108">
        <v>1.3</v>
      </c>
      <c r="AE108">
        <v>0</v>
      </c>
      <c r="AF108" t="str">
        <f t="shared" si="8"/>
        <v/>
      </c>
    </row>
    <row r="109" spans="1:32" x14ac:dyDescent="0.25">
      <c r="A109">
        <v>21113</v>
      </c>
      <c r="B109">
        <v>1</v>
      </c>
      <c r="C109">
        <v>249</v>
      </c>
      <c r="D109" s="1">
        <v>42356</v>
      </c>
      <c r="E109">
        <v>12</v>
      </c>
      <c r="F109">
        <v>0</v>
      </c>
      <c r="M109" s="2">
        <v>0.64368055555555559</v>
      </c>
      <c r="N109" s="2">
        <v>0.64429398148148154</v>
      </c>
      <c r="O109">
        <v>52</v>
      </c>
      <c r="P109" s="3">
        <f t="shared" si="7"/>
        <v>54.00000000000189</v>
      </c>
      <c r="R109">
        <v>13.666</v>
      </c>
      <c r="S109">
        <v>27</v>
      </c>
      <c r="T109">
        <v>0.50614999999999999</v>
      </c>
      <c r="U109">
        <v>13.666</v>
      </c>
      <c r="V109">
        <v>0</v>
      </c>
      <c r="Y109">
        <v>0</v>
      </c>
      <c r="Z109">
        <v>13.666</v>
      </c>
      <c r="AA109">
        <v>27</v>
      </c>
      <c r="AB109">
        <v>0.50614999999999999</v>
      </c>
      <c r="AC109">
        <v>0</v>
      </c>
      <c r="AD109">
        <v>1.2307999999999999</v>
      </c>
      <c r="AE109">
        <v>0</v>
      </c>
      <c r="AF109" t="str">
        <f t="shared" si="8"/>
        <v/>
      </c>
    </row>
    <row r="110" spans="1:32" x14ac:dyDescent="0.25">
      <c r="A110">
        <v>21113</v>
      </c>
      <c r="B110">
        <v>1</v>
      </c>
      <c r="C110">
        <v>256</v>
      </c>
      <c r="D110" s="1">
        <v>42356</v>
      </c>
      <c r="E110">
        <v>13</v>
      </c>
      <c r="F110">
        <v>0</v>
      </c>
      <c r="M110" s="2">
        <v>0.65424768518518517</v>
      </c>
      <c r="N110" s="2">
        <v>0.65479166666666666</v>
      </c>
      <c r="O110">
        <v>46</v>
      </c>
      <c r="P110" s="3">
        <f t="shared" si="7"/>
        <v>48.000000000000952</v>
      </c>
      <c r="R110">
        <v>17.302399999999999</v>
      </c>
      <c r="S110">
        <v>10</v>
      </c>
      <c r="T110">
        <v>1.7302</v>
      </c>
      <c r="U110">
        <v>17.302399999999999</v>
      </c>
      <c r="V110">
        <v>0</v>
      </c>
      <c r="Y110">
        <v>0</v>
      </c>
      <c r="Z110">
        <v>17.302399999999999</v>
      </c>
      <c r="AA110">
        <v>38</v>
      </c>
      <c r="AB110">
        <v>0.45533000000000001</v>
      </c>
      <c r="AC110">
        <v>0</v>
      </c>
      <c r="AD110">
        <v>1.2826</v>
      </c>
      <c r="AE110">
        <v>0</v>
      </c>
      <c r="AF110" t="str">
        <f t="shared" si="8"/>
        <v/>
      </c>
    </row>
    <row r="111" spans="1:32" x14ac:dyDescent="0.25">
      <c r="A111">
        <v>21113</v>
      </c>
      <c r="B111">
        <v>1</v>
      </c>
      <c r="C111">
        <v>257</v>
      </c>
      <c r="D111" s="1">
        <v>42356</v>
      </c>
      <c r="E111">
        <v>5</v>
      </c>
      <c r="F111">
        <v>0</v>
      </c>
      <c r="M111" s="2">
        <v>0.65484953703703697</v>
      </c>
      <c r="N111" s="2">
        <v>0.65543981481481484</v>
      </c>
      <c r="O111">
        <v>50</v>
      </c>
      <c r="P111" s="3">
        <f t="shared" si="7"/>
        <v>52.000000000007972</v>
      </c>
      <c r="R111">
        <v>18.557300000000001</v>
      </c>
      <c r="S111">
        <v>26</v>
      </c>
      <c r="T111">
        <v>0.71374000000000004</v>
      </c>
      <c r="U111">
        <v>18.557300000000001</v>
      </c>
      <c r="V111">
        <v>0</v>
      </c>
      <c r="Y111">
        <v>0</v>
      </c>
      <c r="Z111">
        <v>18.557300000000001</v>
      </c>
      <c r="AA111">
        <v>26</v>
      </c>
      <c r="AB111">
        <v>0.71374000000000004</v>
      </c>
      <c r="AC111">
        <v>0</v>
      </c>
      <c r="AD111">
        <v>1.1000000000000001</v>
      </c>
      <c r="AE111">
        <v>0</v>
      </c>
      <c r="AF111" t="str">
        <f t="shared" si="8"/>
        <v/>
      </c>
    </row>
    <row r="112" spans="1:32" x14ac:dyDescent="0.25">
      <c r="A112">
        <v>21113</v>
      </c>
      <c r="B112">
        <v>1</v>
      </c>
      <c r="C112">
        <v>259</v>
      </c>
      <c r="D112" s="1">
        <v>42356</v>
      </c>
      <c r="E112">
        <v>16</v>
      </c>
      <c r="F112">
        <v>0</v>
      </c>
      <c r="M112" s="2">
        <v>0.65672453703703704</v>
      </c>
      <c r="N112" s="2">
        <v>0.65751157407407412</v>
      </c>
      <c r="O112">
        <v>67</v>
      </c>
      <c r="P112" s="3">
        <f t="shared" ref="P112:P127" si="9">(N112-M112)*24*60*60+1</f>
        <v>69.000000000004235</v>
      </c>
      <c r="R112">
        <v>16.511900000000001</v>
      </c>
      <c r="S112">
        <v>45</v>
      </c>
      <c r="T112">
        <v>0.36692999999999998</v>
      </c>
      <c r="U112">
        <v>16.511900000000001</v>
      </c>
      <c r="V112">
        <v>0</v>
      </c>
      <c r="Y112">
        <v>0</v>
      </c>
      <c r="Z112">
        <v>16.511900000000001</v>
      </c>
      <c r="AA112">
        <v>24</v>
      </c>
      <c r="AB112">
        <v>0.68799999999999994</v>
      </c>
      <c r="AC112">
        <v>0</v>
      </c>
      <c r="AD112">
        <v>1.2387999999999999</v>
      </c>
      <c r="AE112">
        <v>0</v>
      </c>
      <c r="AF112" t="str">
        <f t="shared" si="8"/>
        <v/>
      </c>
    </row>
    <row r="113" spans="1:32" x14ac:dyDescent="0.25">
      <c r="A113">
        <v>21113</v>
      </c>
      <c r="B113">
        <v>1</v>
      </c>
      <c r="C113">
        <v>260</v>
      </c>
      <c r="D113" s="1">
        <v>42356</v>
      </c>
      <c r="E113">
        <v>7</v>
      </c>
      <c r="F113">
        <v>0</v>
      </c>
      <c r="M113" s="2">
        <v>0.65759259259259262</v>
      </c>
      <c r="N113" s="2">
        <v>0.65787037037037044</v>
      </c>
      <c r="O113">
        <v>23</v>
      </c>
      <c r="P113" s="3">
        <f t="shared" si="9"/>
        <v>25.000000000003752</v>
      </c>
      <c r="R113">
        <v>3.8142</v>
      </c>
      <c r="S113">
        <v>11</v>
      </c>
      <c r="T113">
        <v>0.32249</v>
      </c>
      <c r="U113">
        <v>3.5474000000000001</v>
      </c>
      <c r="V113">
        <v>5</v>
      </c>
      <c r="W113">
        <v>-0.12252</v>
      </c>
      <c r="X113">
        <v>1.1659999999999999</v>
      </c>
      <c r="Y113">
        <v>9</v>
      </c>
      <c r="Z113">
        <v>2.9348000000000001</v>
      </c>
      <c r="AA113">
        <v>5</v>
      </c>
      <c r="AB113">
        <v>0.58696000000000004</v>
      </c>
      <c r="AC113">
        <v>0</v>
      </c>
      <c r="AD113">
        <v>1.3043</v>
      </c>
      <c r="AE113">
        <v>0</v>
      </c>
      <c r="AF113" t="str">
        <f t="shared" si="8"/>
        <v/>
      </c>
    </row>
    <row r="114" spans="1:32" x14ac:dyDescent="0.25">
      <c r="A114">
        <v>21113</v>
      </c>
      <c r="B114">
        <v>1</v>
      </c>
      <c r="C114">
        <v>261</v>
      </c>
      <c r="D114" s="1">
        <v>42356</v>
      </c>
      <c r="E114">
        <v>5</v>
      </c>
      <c r="F114">
        <v>0</v>
      </c>
      <c r="M114" s="2">
        <v>0.65792824074074074</v>
      </c>
      <c r="N114" s="2">
        <v>0.65831018518518525</v>
      </c>
      <c r="O114">
        <v>32</v>
      </c>
      <c r="P114" s="3">
        <f t="shared" si="9"/>
        <v>34.000000000005159</v>
      </c>
      <c r="R114">
        <v>7.085</v>
      </c>
      <c r="S114">
        <v>6</v>
      </c>
      <c r="T114">
        <v>1.1808000000000001</v>
      </c>
      <c r="U114">
        <v>7.085</v>
      </c>
      <c r="V114">
        <v>11</v>
      </c>
      <c r="W114">
        <v>-8.1744999999999998E-2</v>
      </c>
      <c r="X114">
        <v>1.9564999999999999</v>
      </c>
      <c r="Y114">
        <v>23</v>
      </c>
      <c r="Z114">
        <v>6.1858000000000004</v>
      </c>
      <c r="AA114">
        <v>5</v>
      </c>
      <c r="AB114">
        <v>1.2372000000000001</v>
      </c>
      <c r="AC114">
        <v>0</v>
      </c>
      <c r="AD114">
        <v>1.1563000000000001</v>
      </c>
      <c r="AE114">
        <v>0</v>
      </c>
      <c r="AF114" t="str">
        <f t="shared" si="8"/>
        <v/>
      </c>
    </row>
    <row r="115" spans="1:32" x14ac:dyDescent="0.25">
      <c r="A115">
        <v>21113</v>
      </c>
      <c r="B115">
        <v>1</v>
      </c>
      <c r="C115">
        <v>270</v>
      </c>
      <c r="D115" s="1">
        <v>42356</v>
      </c>
      <c r="E115">
        <v>8</v>
      </c>
      <c r="F115">
        <v>0</v>
      </c>
      <c r="M115" s="2">
        <v>0.66629629629629628</v>
      </c>
      <c r="N115" s="2">
        <v>0.66644675925925922</v>
      </c>
      <c r="O115">
        <v>12</v>
      </c>
      <c r="P115" s="3">
        <f t="shared" si="9"/>
        <v>13.999999999998835</v>
      </c>
      <c r="R115">
        <v>4.2390999999999996</v>
      </c>
      <c r="S115">
        <v>7</v>
      </c>
      <c r="T115">
        <v>0.60558999999999996</v>
      </c>
      <c r="U115">
        <v>4.2390999999999996</v>
      </c>
      <c r="V115">
        <v>0</v>
      </c>
      <c r="Y115">
        <v>0</v>
      </c>
      <c r="Z115">
        <v>4.2390999999999996</v>
      </c>
      <c r="AA115">
        <v>7</v>
      </c>
      <c r="AB115">
        <v>0.60558999999999996</v>
      </c>
      <c r="AC115">
        <v>0</v>
      </c>
      <c r="AD115">
        <v>1.6667000000000001</v>
      </c>
      <c r="AE115">
        <v>0</v>
      </c>
      <c r="AF115" t="str">
        <f t="shared" ref="AF115:AF128" si="10">IF(AE115=1,R115,"")</f>
        <v/>
      </c>
    </row>
    <row r="116" spans="1:32" x14ac:dyDescent="0.25">
      <c r="A116">
        <v>21113</v>
      </c>
      <c r="B116">
        <v>1</v>
      </c>
      <c r="C116">
        <v>271</v>
      </c>
      <c r="D116" s="1">
        <v>42356</v>
      </c>
      <c r="E116">
        <v>2</v>
      </c>
      <c r="F116">
        <v>0</v>
      </c>
      <c r="M116" s="2">
        <v>0.66646990740740741</v>
      </c>
      <c r="N116" s="2">
        <v>0.66652777777777772</v>
      </c>
      <c r="O116">
        <v>4</v>
      </c>
      <c r="P116" s="3">
        <f t="shared" si="9"/>
        <v>5.9999999999943867</v>
      </c>
      <c r="R116">
        <v>1.2253000000000001</v>
      </c>
      <c r="S116">
        <v>4</v>
      </c>
      <c r="T116">
        <v>0.30632999999999999</v>
      </c>
      <c r="U116">
        <v>1.2253000000000001</v>
      </c>
      <c r="V116">
        <v>0</v>
      </c>
      <c r="Y116">
        <v>0</v>
      </c>
      <c r="Z116">
        <v>1.2253000000000001</v>
      </c>
      <c r="AA116">
        <v>2</v>
      </c>
      <c r="AB116">
        <v>0.61265000000000003</v>
      </c>
      <c r="AC116">
        <v>0</v>
      </c>
      <c r="AD116">
        <v>1.5</v>
      </c>
      <c r="AE116">
        <v>0</v>
      </c>
      <c r="AF116" t="str">
        <f t="shared" si="10"/>
        <v/>
      </c>
    </row>
    <row r="117" spans="1:32" x14ac:dyDescent="0.25">
      <c r="A117">
        <v>21113</v>
      </c>
      <c r="B117">
        <v>1</v>
      </c>
      <c r="C117">
        <v>275</v>
      </c>
      <c r="D117" s="1">
        <v>42356</v>
      </c>
      <c r="E117">
        <v>9</v>
      </c>
      <c r="F117">
        <v>0</v>
      </c>
      <c r="M117" s="2">
        <v>0.66875000000000007</v>
      </c>
      <c r="N117" s="2">
        <v>0.66921296296296295</v>
      </c>
      <c r="O117">
        <v>39</v>
      </c>
      <c r="P117" s="3">
        <f t="shared" si="9"/>
        <v>40.999999999993463</v>
      </c>
      <c r="R117">
        <v>9.2787000000000006</v>
      </c>
      <c r="S117">
        <v>9</v>
      </c>
      <c r="T117">
        <v>0.95630000000000004</v>
      </c>
      <c r="U117">
        <v>8.6067</v>
      </c>
      <c r="V117">
        <v>2</v>
      </c>
      <c r="W117">
        <v>-0.41005000000000003</v>
      </c>
      <c r="X117">
        <v>0.67200000000000004</v>
      </c>
      <c r="Y117">
        <v>14</v>
      </c>
      <c r="Z117">
        <v>7.7866</v>
      </c>
      <c r="AA117">
        <v>18</v>
      </c>
      <c r="AB117">
        <v>0.43258999999999997</v>
      </c>
      <c r="AC117">
        <v>1</v>
      </c>
      <c r="AD117">
        <v>1.2307999999999999</v>
      </c>
      <c r="AE117">
        <v>0</v>
      </c>
      <c r="AF117" t="str">
        <f t="shared" si="10"/>
        <v/>
      </c>
    </row>
    <row r="118" spans="1:32" x14ac:dyDescent="0.25">
      <c r="A118">
        <v>21113</v>
      </c>
      <c r="B118">
        <v>1</v>
      </c>
      <c r="C118">
        <v>276</v>
      </c>
      <c r="D118" s="1">
        <v>42356</v>
      </c>
      <c r="E118">
        <v>7</v>
      </c>
      <c r="F118">
        <v>0</v>
      </c>
      <c r="M118" s="2">
        <v>0.66929398148148145</v>
      </c>
      <c r="N118" s="2">
        <v>0.6696875000000001</v>
      </c>
      <c r="O118">
        <v>33</v>
      </c>
      <c r="P118" s="3">
        <f t="shared" si="9"/>
        <v>35.00000000001171</v>
      </c>
      <c r="R118">
        <v>7.7866</v>
      </c>
      <c r="S118">
        <v>13</v>
      </c>
      <c r="T118">
        <v>0.58225000000000005</v>
      </c>
      <c r="U118">
        <v>7.5692000000000004</v>
      </c>
      <c r="V118">
        <v>8</v>
      </c>
      <c r="W118">
        <v>-2.8413000000000001E-2</v>
      </c>
      <c r="X118">
        <v>0.21740000000000001</v>
      </c>
      <c r="Y118">
        <v>11</v>
      </c>
      <c r="Z118">
        <v>7.3418999999999999</v>
      </c>
      <c r="AA118">
        <v>11</v>
      </c>
      <c r="AB118">
        <v>0.66744999999999999</v>
      </c>
      <c r="AC118">
        <v>1</v>
      </c>
      <c r="AD118">
        <v>1.2121</v>
      </c>
      <c r="AE118">
        <v>0</v>
      </c>
      <c r="AF118" t="str">
        <f t="shared" si="10"/>
        <v/>
      </c>
    </row>
    <row r="119" spans="1:32" x14ac:dyDescent="0.25">
      <c r="A119">
        <v>21113</v>
      </c>
      <c r="B119">
        <v>1</v>
      </c>
      <c r="C119">
        <v>277</v>
      </c>
      <c r="D119" s="1">
        <v>42356</v>
      </c>
      <c r="E119">
        <v>5</v>
      </c>
      <c r="F119">
        <v>0</v>
      </c>
      <c r="M119" s="2">
        <v>0.6697453703703703</v>
      </c>
      <c r="N119" s="2">
        <v>0.67008101851851853</v>
      </c>
      <c r="O119">
        <v>28</v>
      </c>
      <c r="P119" s="3">
        <f t="shared" si="9"/>
        <v>30.000000000007731</v>
      </c>
      <c r="R119">
        <v>5.83</v>
      </c>
      <c r="S119">
        <v>7</v>
      </c>
      <c r="T119">
        <v>0.79051000000000005</v>
      </c>
      <c r="U119">
        <v>5.5335999999999999</v>
      </c>
      <c r="V119">
        <v>4</v>
      </c>
      <c r="W119">
        <v>-5.6825000000000001E-2</v>
      </c>
      <c r="X119">
        <v>0.2964</v>
      </c>
      <c r="Y119">
        <v>10</v>
      </c>
      <c r="Z119">
        <v>5.3063000000000002</v>
      </c>
      <c r="AA119">
        <v>13</v>
      </c>
      <c r="AB119">
        <v>0.40817999999999999</v>
      </c>
      <c r="AC119">
        <v>1</v>
      </c>
      <c r="AD119">
        <v>1.1786000000000001</v>
      </c>
      <c r="AE119">
        <v>0</v>
      </c>
      <c r="AF119" t="str">
        <f t="shared" si="10"/>
        <v/>
      </c>
    </row>
    <row r="120" spans="1:32" x14ac:dyDescent="0.25">
      <c r="A120">
        <v>21113</v>
      </c>
      <c r="B120">
        <v>1</v>
      </c>
      <c r="C120">
        <v>278</v>
      </c>
      <c r="D120" s="1">
        <v>42356</v>
      </c>
      <c r="E120">
        <v>8</v>
      </c>
      <c r="F120">
        <v>0</v>
      </c>
      <c r="M120" s="2">
        <v>0.67017361111111118</v>
      </c>
      <c r="N120" s="2">
        <v>0.67054398148148142</v>
      </c>
      <c r="O120">
        <v>31</v>
      </c>
      <c r="P120" s="3">
        <f t="shared" si="9"/>
        <v>32.999999999989015</v>
      </c>
      <c r="R120">
        <v>4.7628000000000004</v>
      </c>
      <c r="S120">
        <v>8</v>
      </c>
      <c r="T120">
        <v>0.56940999999999997</v>
      </c>
      <c r="U120">
        <v>4.5552999999999999</v>
      </c>
      <c r="V120">
        <v>8</v>
      </c>
      <c r="W120">
        <v>-0.17538999999999999</v>
      </c>
      <c r="X120">
        <v>0.15809999999999999</v>
      </c>
      <c r="Y120">
        <v>18</v>
      </c>
      <c r="Z120">
        <v>3.1522000000000001</v>
      </c>
      <c r="AA120">
        <v>7</v>
      </c>
      <c r="AB120">
        <v>0.45030999999999999</v>
      </c>
      <c r="AC120">
        <v>1</v>
      </c>
      <c r="AD120">
        <v>1.2581</v>
      </c>
      <c r="AE120">
        <v>0</v>
      </c>
      <c r="AF120" t="str">
        <f t="shared" si="10"/>
        <v/>
      </c>
    </row>
    <row r="121" spans="1:32" x14ac:dyDescent="0.25">
      <c r="A121">
        <v>21113</v>
      </c>
      <c r="B121">
        <v>1</v>
      </c>
      <c r="C121">
        <v>279</v>
      </c>
      <c r="D121" s="1">
        <v>42356</v>
      </c>
      <c r="E121">
        <v>26</v>
      </c>
      <c r="F121">
        <v>0</v>
      </c>
      <c r="M121" s="2">
        <v>0.67084490740740732</v>
      </c>
      <c r="N121" s="2">
        <v>0.67118055555555556</v>
      </c>
      <c r="O121">
        <v>28</v>
      </c>
      <c r="P121" s="3">
        <f t="shared" si="9"/>
        <v>30.000000000007731</v>
      </c>
      <c r="R121">
        <v>5.0888999999999998</v>
      </c>
      <c r="S121">
        <v>7</v>
      </c>
      <c r="T121">
        <v>0.57594000000000001</v>
      </c>
      <c r="U121">
        <v>4.0316000000000001</v>
      </c>
      <c r="V121">
        <v>6</v>
      </c>
      <c r="W121">
        <v>0.15482000000000001</v>
      </c>
      <c r="X121">
        <v>0.63239999999999996</v>
      </c>
      <c r="Y121">
        <v>14</v>
      </c>
      <c r="Z121">
        <v>4.9604999999999997</v>
      </c>
      <c r="AA121">
        <v>9</v>
      </c>
      <c r="AB121">
        <v>0.55117000000000005</v>
      </c>
      <c r="AC121">
        <v>0</v>
      </c>
      <c r="AD121">
        <v>1.9286000000000001</v>
      </c>
      <c r="AE121">
        <v>0</v>
      </c>
      <c r="AF121" t="str">
        <f t="shared" si="10"/>
        <v/>
      </c>
    </row>
    <row r="122" spans="1:32" x14ac:dyDescent="0.25">
      <c r="A122">
        <v>21113</v>
      </c>
      <c r="B122">
        <v>1</v>
      </c>
      <c r="C122">
        <v>280</v>
      </c>
      <c r="D122" s="1">
        <v>42356</v>
      </c>
      <c r="E122">
        <v>11</v>
      </c>
      <c r="F122">
        <v>0</v>
      </c>
      <c r="M122" s="2">
        <v>0.67130787037037043</v>
      </c>
      <c r="N122" s="2">
        <v>0.67162037037037037</v>
      </c>
      <c r="O122">
        <v>26</v>
      </c>
      <c r="P122" s="3">
        <f t="shared" si="9"/>
        <v>27.999999999994628</v>
      </c>
      <c r="R122">
        <v>5.5731000000000002</v>
      </c>
      <c r="S122">
        <v>6</v>
      </c>
      <c r="T122">
        <v>0.75922000000000001</v>
      </c>
      <c r="U122">
        <v>4.5552999999999999</v>
      </c>
      <c r="V122">
        <v>2</v>
      </c>
      <c r="W122">
        <v>0.36564999999999998</v>
      </c>
      <c r="X122">
        <v>1.0178</v>
      </c>
      <c r="Y122">
        <v>10</v>
      </c>
      <c r="Z122">
        <v>5.2866</v>
      </c>
      <c r="AA122">
        <v>12</v>
      </c>
      <c r="AB122">
        <v>0.44055</v>
      </c>
      <c r="AC122">
        <v>0</v>
      </c>
      <c r="AD122">
        <v>1.4231</v>
      </c>
      <c r="AE122">
        <v>0</v>
      </c>
      <c r="AF122" t="str">
        <f t="shared" si="10"/>
        <v/>
      </c>
    </row>
    <row r="123" spans="1:32" x14ac:dyDescent="0.25">
      <c r="A123">
        <v>21113</v>
      </c>
      <c r="B123">
        <v>1</v>
      </c>
      <c r="C123">
        <v>281</v>
      </c>
      <c r="D123" s="1">
        <v>42356</v>
      </c>
      <c r="E123">
        <v>20</v>
      </c>
      <c r="F123">
        <v>0</v>
      </c>
      <c r="M123" s="2">
        <v>0.67185185185185192</v>
      </c>
      <c r="N123" s="2">
        <v>0.67225694444444439</v>
      </c>
      <c r="O123">
        <v>34</v>
      </c>
      <c r="P123" s="3">
        <f t="shared" si="9"/>
        <v>35.999999999989484</v>
      </c>
      <c r="R123">
        <v>2.7766999999999999</v>
      </c>
      <c r="S123">
        <v>5</v>
      </c>
      <c r="T123">
        <v>0.52173999999999998</v>
      </c>
      <c r="U123">
        <v>2.6086999999999998</v>
      </c>
      <c r="V123">
        <v>5</v>
      </c>
      <c r="W123">
        <v>-0.15415999999999999</v>
      </c>
      <c r="X123">
        <v>0.59279999999999999</v>
      </c>
      <c r="Y123">
        <v>21</v>
      </c>
      <c r="Z123">
        <v>1.8379000000000001</v>
      </c>
      <c r="AA123">
        <v>10</v>
      </c>
      <c r="AB123">
        <v>0.18379000000000001</v>
      </c>
      <c r="AC123">
        <v>0</v>
      </c>
      <c r="AD123">
        <v>1.5882000000000001</v>
      </c>
      <c r="AE123">
        <v>0</v>
      </c>
      <c r="AF123" t="str">
        <f t="shared" si="10"/>
        <v/>
      </c>
    </row>
    <row r="124" spans="1:32" x14ac:dyDescent="0.25">
      <c r="A124">
        <v>21113</v>
      </c>
      <c r="B124">
        <v>1</v>
      </c>
      <c r="C124">
        <v>282</v>
      </c>
      <c r="D124" s="1">
        <v>42356</v>
      </c>
      <c r="E124">
        <v>57</v>
      </c>
      <c r="F124">
        <v>0</v>
      </c>
      <c r="M124" s="2">
        <v>0.67291666666666661</v>
      </c>
      <c r="N124" s="2">
        <v>0.67326388888888899</v>
      </c>
      <c r="O124">
        <v>29</v>
      </c>
      <c r="P124" s="3">
        <f t="shared" si="9"/>
        <v>31.000000000014282</v>
      </c>
      <c r="R124">
        <v>2.4110999999999998</v>
      </c>
      <c r="S124">
        <v>5</v>
      </c>
      <c r="T124">
        <v>0.42093999999999998</v>
      </c>
      <c r="U124">
        <v>2.1046999999999998</v>
      </c>
      <c r="V124">
        <v>5</v>
      </c>
      <c r="W124">
        <v>4.3479999999999998E-2</v>
      </c>
      <c r="X124">
        <v>0.46450000000000002</v>
      </c>
      <c r="Y124">
        <v>20</v>
      </c>
      <c r="Z124">
        <v>2.3220999999999998</v>
      </c>
      <c r="AA124">
        <v>6</v>
      </c>
      <c r="AB124">
        <v>0.38701999999999998</v>
      </c>
      <c r="AC124">
        <v>0</v>
      </c>
      <c r="AD124">
        <v>2.9655</v>
      </c>
      <c r="AE124">
        <v>0</v>
      </c>
      <c r="AF124" t="str">
        <f t="shared" si="10"/>
        <v/>
      </c>
    </row>
    <row r="125" spans="1:32" x14ac:dyDescent="0.25">
      <c r="A125">
        <v>21113</v>
      </c>
      <c r="B125">
        <v>1</v>
      </c>
      <c r="C125">
        <v>283</v>
      </c>
      <c r="D125" s="1">
        <v>42356</v>
      </c>
      <c r="E125">
        <v>4</v>
      </c>
      <c r="F125">
        <v>0</v>
      </c>
      <c r="M125" s="2">
        <v>0.67331018518518515</v>
      </c>
      <c r="N125" s="2">
        <v>0.67336805555555557</v>
      </c>
      <c r="O125">
        <v>4</v>
      </c>
      <c r="P125" s="3">
        <f t="shared" si="9"/>
        <v>6.000000000003979</v>
      </c>
      <c r="R125">
        <v>0.99802000000000002</v>
      </c>
      <c r="S125">
        <v>4</v>
      </c>
      <c r="T125">
        <v>0.24951000000000001</v>
      </c>
      <c r="U125">
        <v>0.99802000000000002</v>
      </c>
      <c r="V125">
        <v>0</v>
      </c>
      <c r="Y125">
        <v>0</v>
      </c>
      <c r="Z125">
        <v>0.99802000000000002</v>
      </c>
      <c r="AA125">
        <v>2</v>
      </c>
      <c r="AB125">
        <v>0.49901000000000001</v>
      </c>
      <c r="AC125">
        <v>0</v>
      </c>
      <c r="AD125">
        <v>2</v>
      </c>
      <c r="AE125">
        <v>0</v>
      </c>
      <c r="AF125" t="str">
        <f t="shared" si="10"/>
        <v/>
      </c>
    </row>
    <row r="126" spans="1:32" x14ac:dyDescent="0.25">
      <c r="A126">
        <v>21113</v>
      </c>
      <c r="B126">
        <v>1</v>
      </c>
      <c r="C126">
        <v>284</v>
      </c>
      <c r="D126" s="1">
        <v>42356</v>
      </c>
      <c r="E126">
        <v>0</v>
      </c>
      <c r="F126">
        <v>0</v>
      </c>
      <c r="M126" s="2">
        <v>0.67336805555555557</v>
      </c>
      <c r="N126" s="2">
        <v>0.67359953703703701</v>
      </c>
      <c r="O126">
        <v>19</v>
      </c>
      <c r="P126" s="3">
        <f t="shared" si="9"/>
        <v>20.999999999996732</v>
      </c>
      <c r="R126">
        <v>1.6897</v>
      </c>
      <c r="S126">
        <v>17</v>
      </c>
      <c r="T126">
        <v>9.9393999999999996E-2</v>
      </c>
      <c r="U126">
        <v>1.6897</v>
      </c>
      <c r="V126">
        <v>0</v>
      </c>
      <c r="Y126">
        <v>0</v>
      </c>
      <c r="Z126">
        <v>1.6897</v>
      </c>
      <c r="AA126">
        <v>4</v>
      </c>
      <c r="AB126">
        <v>0.42242000000000002</v>
      </c>
      <c r="AC126">
        <v>0</v>
      </c>
      <c r="AD126">
        <v>1</v>
      </c>
      <c r="AE126">
        <v>0</v>
      </c>
      <c r="AF126" t="str">
        <f t="shared" si="10"/>
        <v/>
      </c>
    </row>
    <row r="127" spans="1:32" x14ac:dyDescent="0.25">
      <c r="A127">
        <v>21113</v>
      </c>
      <c r="B127">
        <v>1</v>
      </c>
      <c r="C127">
        <v>285</v>
      </c>
      <c r="D127" s="1">
        <v>42356</v>
      </c>
      <c r="E127">
        <v>0</v>
      </c>
      <c r="F127">
        <v>0</v>
      </c>
      <c r="M127" s="2">
        <v>0.67359953703703701</v>
      </c>
      <c r="N127" s="2">
        <v>0.67373842592592592</v>
      </c>
      <c r="O127">
        <v>11</v>
      </c>
      <c r="P127" s="3">
        <f t="shared" si="9"/>
        <v>13.000000000001876</v>
      </c>
      <c r="R127">
        <v>2.085</v>
      </c>
      <c r="S127">
        <v>4</v>
      </c>
      <c r="T127">
        <v>0.42985000000000001</v>
      </c>
      <c r="U127">
        <v>1.7194</v>
      </c>
      <c r="V127">
        <v>1</v>
      </c>
      <c r="W127">
        <v>0.36559999999999998</v>
      </c>
      <c r="X127">
        <v>0.36559999999999998</v>
      </c>
      <c r="Y127">
        <v>5</v>
      </c>
      <c r="Z127">
        <v>2.085</v>
      </c>
      <c r="AA127">
        <v>4</v>
      </c>
      <c r="AB127">
        <v>0.52124999999999999</v>
      </c>
      <c r="AC127">
        <v>0</v>
      </c>
      <c r="AD127">
        <v>1</v>
      </c>
      <c r="AE127">
        <v>0</v>
      </c>
      <c r="AF127" t="str">
        <f t="shared" si="10"/>
        <v/>
      </c>
    </row>
    <row r="128" spans="1:32" x14ac:dyDescent="0.25">
      <c r="A128">
        <v>21113</v>
      </c>
      <c r="B128">
        <v>1</v>
      </c>
      <c r="C128">
        <v>286</v>
      </c>
      <c r="D128" s="1">
        <v>42356</v>
      </c>
      <c r="E128">
        <v>3</v>
      </c>
      <c r="F128">
        <v>0</v>
      </c>
      <c r="M128" s="2">
        <v>0.67377314814814815</v>
      </c>
      <c r="N128" s="2">
        <v>0.67391203703703706</v>
      </c>
      <c r="O128">
        <v>11</v>
      </c>
      <c r="P128" s="3">
        <f>(N128-M128)*24*60*60+1</f>
        <v>13.000000000001876</v>
      </c>
      <c r="R128">
        <v>1.5316000000000001</v>
      </c>
      <c r="S128">
        <v>6</v>
      </c>
      <c r="T128">
        <v>0.25527</v>
      </c>
      <c r="U128">
        <v>1.5316000000000001</v>
      </c>
      <c r="V128">
        <v>0</v>
      </c>
      <c r="Y128">
        <v>0</v>
      </c>
      <c r="Z128">
        <v>1.5316000000000001</v>
      </c>
      <c r="AA128">
        <v>7</v>
      </c>
      <c r="AB128">
        <v>0.21879999999999999</v>
      </c>
      <c r="AC128">
        <v>0</v>
      </c>
      <c r="AD128">
        <v>1.2726999999999999</v>
      </c>
      <c r="AE128">
        <v>0</v>
      </c>
      <c r="AF128" t="str">
        <f t="shared" si="10"/>
        <v/>
      </c>
    </row>
    <row r="129" spans="13:31" x14ac:dyDescent="0.25">
      <c r="M129" s="2"/>
    </row>
    <row r="132" spans="13:31" x14ac:dyDescent="0.25">
      <c r="P132" s="3"/>
      <c r="V132">
        <f t="shared" ref="V132:W132" si="11">SUM(V2:V128)</f>
        <v>135</v>
      </c>
      <c r="W132">
        <f t="shared" si="11"/>
        <v>0.65178000000000003</v>
      </c>
    </row>
    <row r="133" spans="13:31" x14ac:dyDescent="0.25">
      <c r="AE133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opLeftCell="W1" workbookViewId="0">
      <pane ySplit="1" topLeftCell="A2" activePane="bottomLeft" state="frozen"/>
      <selection activeCell="M1" sqref="M1"/>
      <selection pane="bottomLeft" activeCell="X165" sqref="X165:AB171"/>
    </sheetView>
  </sheetViews>
  <sheetFormatPr baseColWidth="10"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</row>
    <row r="2" spans="1:30" x14ac:dyDescent="0.25">
      <c r="A2">
        <v>21113</v>
      </c>
      <c r="B2">
        <v>1</v>
      </c>
      <c r="C2">
        <v>8</v>
      </c>
      <c r="D2" s="1">
        <v>42356</v>
      </c>
      <c r="E2">
        <v>12</v>
      </c>
      <c r="F2">
        <v>0</v>
      </c>
      <c r="M2" s="2">
        <v>0.23207175925925927</v>
      </c>
      <c r="N2" s="2">
        <v>0.2326273148148148</v>
      </c>
      <c r="O2">
        <v>47</v>
      </c>
      <c r="P2" s="3">
        <f t="shared" ref="P2:P19" si="0">(N2-M2)*24*60*60+1</f>
        <v>48.999999999997911</v>
      </c>
      <c r="R2">
        <v>6.8773999999999997</v>
      </c>
      <c r="S2">
        <v>13</v>
      </c>
      <c r="T2">
        <v>0.45455000000000001</v>
      </c>
      <c r="U2">
        <v>5.9090999999999996</v>
      </c>
      <c r="V2">
        <v>6</v>
      </c>
      <c r="W2">
        <v>0.15479999999999999</v>
      </c>
      <c r="X2">
        <v>2.6877</v>
      </c>
      <c r="Y2">
        <v>20</v>
      </c>
      <c r="Z2">
        <v>6.8379000000000003</v>
      </c>
      <c r="AA2">
        <v>16</v>
      </c>
      <c r="AB2">
        <v>0.42737000000000003</v>
      </c>
      <c r="AC2">
        <v>1</v>
      </c>
      <c r="AD2">
        <v>1.2553000000000001</v>
      </c>
    </row>
    <row r="3" spans="1:30" x14ac:dyDescent="0.25">
      <c r="A3">
        <v>21113</v>
      </c>
      <c r="B3">
        <v>1</v>
      </c>
      <c r="C3">
        <v>9</v>
      </c>
      <c r="D3" s="1">
        <v>42356</v>
      </c>
      <c r="E3">
        <v>14</v>
      </c>
      <c r="F3">
        <v>0</v>
      </c>
      <c r="M3" s="2">
        <v>0.23278935185185187</v>
      </c>
      <c r="N3" s="2">
        <v>0.23351851851851854</v>
      </c>
      <c r="O3">
        <v>62</v>
      </c>
      <c r="P3" s="3">
        <f t="shared" si="0"/>
        <v>64.000000000000256</v>
      </c>
      <c r="R3">
        <v>8.4288000000000007</v>
      </c>
      <c r="S3">
        <v>11</v>
      </c>
      <c r="T3">
        <v>0.65576999999999996</v>
      </c>
      <c r="U3">
        <v>7.2134</v>
      </c>
      <c r="V3">
        <v>15</v>
      </c>
      <c r="W3">
        <v>8.1027000000000002E-2</v>
      </c>
      <c r="X3">
        <v>1.6600999999999999</v>
      </c>
      <c r="Y3">
        <v>40</v>
      </c>
      <c r="Z3">
        <v>8.4288000000000007</v>
      </c>
      <c r="AA3">
        <v>13</v>
      </c>
      <c r="AB3">
        <v>0.64837</v>
      </c>
      <c r="AC3">
        <v>1</v>
      </c>
      <c r="AD3">
        <v>1.2258</v>
      </c>
    </row>
    <row r="4" spans="1:30" x14ac:dyDescent="0.25">
      <c r="A4">
        <v>21113</v>
      </c>
      <c r="B4">
        <v>1</v>
      </c>
      <c r="C4">
        <v>10</v>
      </c>
      <c r="D4" s="1">
        <v>42356</v>
      </c>
      <c r="E4">
        <v>9</v>
      </c>
      <c r="F4">
        <v>0</v>
      </c>
      <c r="M4" s="2">
        <v>0.23362268518518517</v>
      </c>
      <c r="N4" s="2">
        <v>0.23424768518518521</v>
      </c>
      <c r="O4">
        <v>53</v>
      </c>
      <c r="P4" s="3">
        <f t="shared" si="0"/>
        <v>55.000000000003645</v>
      </c>
      <c r="R4">
        <v>9.5652000000000008</v>
      </c>
      <c r="S4">
        <v>12</v>
      </c>
      <c r="T4">
        <v>0.71723000000000003</v>
      </c>
      <c r="U4">
        <v>8.6067</v>
      </c>
      <c r="V4">
        <v>11</v>
      </c>
      <c r="W4">
        <v>8.7136000000000005E-2</v>
      </c>
      <c r="X4">
        <v>1.2846</v>
      </c>
      <c r="Y4">
        <v>29</v>
      </c>
      <c r="Z4">
        <v>9.5652000000000008</v>
      </c>
      <c r="AA4">
        <v>14</v>
      </c>
      <c r="AB4">
        <v>0.68323</v>
      </c>
      <c r="AC4">
        <v>1</v>
      </c>
      <c r="AD4">
        <v>1.1698</v>
      </c>
    </row>
    <row r="5" spans="1:30" x14ac:dyDescent="0.25">
      <c r="A5">
        <v>21113</v>
      </c>
      <c r="B5">
        <v>1</v>
      </c>
      <c r="C5">
        <v>11</v>
      </c>
      <c r="D5" s="1">
        <v>42356</v>
      </c>
      <c r="E5">
        <v>19</v>
      </c>
      <c r="F5">
        <v>0</v>
      </c>
      <c r="M5" s="2">
        <v>0.23446759259259262</v>
      </c>
      <c r="N5" s="2">
        <v>0.23533564814814814</v>
      </c>
      <c r="O5">
        <v>74</v>
      </c>
      <c r="P5" s="3">
        <f t="shared" si="0"/>
        <v>75.999999999997328</v>
      </c>
      <c r="R5">
        <v>12.094799999999999</v>
      </c>
      <c r="S5">
        <v>14</v>
      </c>
      <c r="T5">
        <v>0.67335</v>
      </c>
      <c r="U5">
        <v>9.4268000000000001</v>
      </c>
      <c r="V5">
        <v>10</v>
      </c>
      <c r="W5">
        <v>0.25691999999999998</v>
      </c>
      <c r="X5">
        <v>5.2965</v>
      </c>
      <c r="Y5">
        <v>51</v>
      </c>
      <c r="Z5">
        <v>11.996</v>
      </c>
      <c r="AA5">
        <v>11</v>
      </c>
      <c r="AB5">
        <v>1.0905</v>
      </c>
      <c r="AC5">
        <v>1</v>
      </c>
      <c r="AD5">
        <v>1.2567999999999999</v>
      </c>
    </row>
    <row r="6" spans="1:30" x14ac:dyDescent="0.25">
      <c r="A6">
        <v>21113</v>
      </c>
      <c r="B6">
        <v>1</v>
      </c>
      <c r="C6">
        <v>12</v>
      </c>
      <c r="D6" s="1">
        <v>42356</v>
      </c>
      <c r="E6">
        <v>16</v>
      </c>
      <c r="F6">
        <v>0</v>
      </c>
      <c r="M6" s="2">
        <v>0.23552083333333332</v>
      </c>
      <c r="N6" s="2">
        <v>0.23628472222222222</v>
      </c>
      <c r="O6">
        <v>65</v>
      </c>
      <c r="P6" s="3">
        <f t="shared" si="0"/>
        <v>67.000000000000725</v>
      </c>
      <c r="R6">
        <v>13.3992</v>
      </c>
      <c r="S6">
        <v>27</v>
      </c>
      <c r="T6">
        <v>0.48163</v>
      </c>
      <c r="U6">
        <v>13.0039</v>
      </c>
      <c r="V6">
        <v>6</v>
      </c>
      <c r="W6">
        <v>-1.9767E-2</v>
      </c>
      <c r="X6">
        <v>4.1798000000000002</v>
      </c>
      <c r="Y6">
        <v>21</v>
      </c>
      <c r="Z6">
        <v>12.885300000000001</v>
      </c>
      <c r="AA6">
        <v>19</v>
      </c>
      <c r="AB6">
        <v>0.67818000000000001</v>
      </c>
      <c r="AC6">
        <v>1</v>
      </c>
      <c r="AD6">
        <v>1.2462</v>
      </c>
    </row>
    <row r="7" spans="1:30" x14ac:dyDescent="0.25">
      <c r="A7">
        <v>21113</v>
      </c>
      <c r="B7">
        <v>1</v>
      </c>
      <c r="C7">
        <v>13</v>
      </c>
      <c r="D7" s="1">
        <v>42356</v>
      </c>
      <c r="E7">
        <v>19</v>
      </c>
      <c r="F7">
        <v>0</v>
      </c>
      <c r="M7" s="2">
        <v>0.23650462962962962</v>
      </c>
      <c r="N7" s="2">
        <v>0.23746527777777779</v>
      </c>
      <c r="O7">
        <v>82</v>
      </c>
      <c r="P7" s="3">
        <f t="shared" si="0"/>
        <v>84.000000000001791</v>
      </c>
      <c r="R7">
        <v>16.096800000000002</v>
      </c>
      <c r="S7">
        <v>14</v>
      </c>
      <c r="T7">
        <v>0.82157000000000002</v>
      </c>
      <c r="U7">
        <v>11.502000000000001</v>
      </c>
      <c r="V7">
        <v>9</v>
      </c>
      <c r="W7">
        <v>0.49956</v>
      </c>
      <c r="X7">
        <v>8.3596000000000004</v>
      </c>
      <c r="Y7">
        <v>55</v>
      </c>
      <c r="Z7">
        <v>15.997999999999999</v>
      </c>
      <c r="AA7">
        <v>15</v>
      </c>
      <c r="AB7">
        <v>1.0665</v>
      </c>
      <c r="AC7">
        <v>1</v>
      </c>
      <c r="AD7">
        <v>1.2317</v>
      </c>
    </row>
    <row r="8" spans="1:30" x14ac:dyDescent="0.25">
      <c r="A8">
        <v>21113</v>
      </c>
      <c r="B8">
        <v>1</v>
      </c>
      <c r="C8">
        <v>14</v>
      </c>
      <c r="D8" s="1">
        <v>42356</v>
      </c>
      <c r="E8">
        <v>17</v>
      </c>
      <c r="F8">
        <v>0</v>
      </c>
      <c r="M8" s="2">
        <v>0.23766203703703703</v>
      </c>
      <c r="N8" s="2">
        <v>0.23851851851851849</v>
      </c>
      <c r="O8">
        <v>73</v>
      </c>
      <c r="P8" s="3">
        <f t="shared" si="0"/>
        <v>74.999999999997982</v>
      </c>
      <c r="R8">
        <v>17.8063</v>
      </c>
      <c r="S8">
        <v>34</v>
      </c>
      <c r="T8">
        <v>0.46878999999999998</v>
      </c>
      <c r="U8">
        <v>15.938700000000001</v>
      </c>
      <c r="V8">
        <v>7</v>
      </c>
      <c r="W8">
        <v>0.26679999999999998</v>
      </c>
      <c r="X8">
        <v>4.4268999999999998</v>
      </c>
      <c r="Y8">
        <v>25</v>
      </c>
      <c r="Z8">
        <v>17.8063</v>
      </c>
      <c r="AA8">
        <v>16</v>
      </c>
      <c r="AB8">
        <v>1.1129</v>
      </c>
      <c r="AC8">
        <v>1</v>
      </c>
      <c r="AD8">
        <v>1.2329000000000001</v>
      </c>
    </row>
    <row r="9" spans="1:30" x14ac:dyDescent="0.25">
      <c r="A9">
        <v>21113</v>
      </c>
      <c r="B9">
        <v>1</v>
      </c>
      <c r="C9">
        <v>15</v>
      </c>
      <c r="D9" s="1">
        <v>42356</v>
      </c>
      <c r="E9">
        <v>17</v>
      </c>
      <c r="F9">
        <v>0</v>
      </c>
      <c r="M9" s="2">
        <v>0.23871527777777779</v>
      </c>
      <c r="N9" s="2">
        <v>0.23974537037037036</v>
      </c>
      <c r="O9">
        <v>88</v>
      </c>
      <c r="P9" s="3">
        <f t="shared" si="0"/>
        <v>89.999999999997925</v>
      </c>
      <c r="R9">
        <v>19.209499999999998</v>
      </c>
      <c r="S9">
        <v>20</v>
      </c>
      <c r="T9">
        <v>0.56818000000000002</v>
      </c>
      <c r="U9">
        <v>11.3636</v>
      </c>
      <c r="V9">
        <v>15</v>
      </c>
      <c r="W9">
        <v>0.52305999999999997</v>
      </c>
      <c r="X9">
        <v>7.3715000000000002</v>
      </c>
      <c r="Y9">
        <v>54</v>
      </c>
      <c r="Z9">
        <v>19.209499999999998</v>
      </c>
      <c r="AA9">
        <v>16</v>
      </c>
      <c r="AB9">
        <v>1.2005999999999999</v>
      </c>
      <c r="AC9">
        <v>1</v>
      </c>
      <c r="AD9">
        <v>1.1932</v>
      </c>
    </row>
    <row r="10" spans="1:30" x14ac:dyDescent="0.25">
      <c r="A10">
        <v>21113</v>
      </c>
      <c r="B10">
        <v>1</v>
      </c>
      <c r="C10">
        <v>40</v>
      </c>
      <c r="D10" s="1">
        <v>42356</v>
      </c>
      <c r="E10">
        <v>34</v>
      </c>
      <c r="F10">
        <v>0</v>
      </c>
      <c r="M10" s="2">
        <v>0.26</v>
      </c>
      <c r="N10" s="2">
        <v>0.26150462962962961</v>
      </c>
      <c r="O10">
        <v>129</v>
      </c>
      <c r="P10" s="3">
        <f t="shared" si="0"/>
        <v>130.99999999999795</v>
      </c>
      <c r="R10">
        <v>41.294400000000003</v>
      </c>
      <c r="S10">
        <v>39</v>
      </c>
      <c r="T10">
        <v>1.0302</v>
      </c>
      <c r="U10">
        <v>40.177799999999998</v>
      </c>
      <c r="V10">
        <v>10</v>
      </c>
      <c r="W10">
        <v>0.10771</v>
      </c>
      <c r="X10">
        <v>0.92879999999999996</v>
      </c>
      <c r="Y10">
        <v>40</v>
      </c>
      <c r="Z10">
        <v>41.254899999999999</v>
      </c>
      <c r="AA10">
        <v>52</v>
      </c>
      <c r="AB10">
        <v>0.79335999999999995</v>
      </c>
      <c r="AC10">
        <v>1</v>
      </c>
      <c r="AD10">
        <v>1.2636000000000001</v>
      </c>
    </row>
    <row r="11" spans="1:30" x14ac:dyDescent="0.25">
      <c r="A11">
        <v>21113</v>
      </c>
      <c r="B11">
        <v>1</v>
      </c>
      <c r="C11">
        <v>44</v>
      </c>
      <c r="D11" s="1">
        <v>42356</v>
      </c>
      <c r="E11">
        <v>30</v>
      </c>
      <c r="F11">
        <v>0</v>
      </c>
      <c r="M11" s="2">
        <v>0.27706018518518521</v>
      </c>
      <c r="N11" s="2">
        <v>0.27835648148148145</v>
      </c>
      <c r="O11">
        <v>111</v>
      </c>
      <c r="P11" s="3">
        <f t="shared" si="0"/>
        <v>112.99999999999513</v>
      </c>
      <c r="R11">
        <v>50.958500000000001</v>
      </c>
      <c r="S11">
        <v>55</v>
      </c>
      <c r="T11">
        <v>0.90747</v>
      </c>
      <c r="U11">
        <v>49.911099999999998</v>
      </c>
      <c r="V11">
        <v>8</v>
      </c>
      <c r="W11">
        <v>0.12103999999999999</v>
      </c>
      <c r="X11">
        <v>1.008</v>
      </c>
      <c r="Y11">
        <v>19</v>
      </c>
      <c r="Z11">
        <v>50.879399999999997</v>
      </c>
      <c r="AA11">
        <v>39</v>
      </c>
      <c r="AB11">
        <v>1.3046</v>
      </c>
      <c r="AC11">
        <v>1</v>
      </c>
      <c r="AD11">
        <v>1.2703</v>
      </c>
    </row>
    <row r="12" spans="1:30" x14ac:dyDescent="0.25">
      <c r="A12">
        <v>21113</v>
      </c>
      <c r="B12">
        <v>1</v>
      </c>
      <c r="C12">
        <v>45</v>
      </c>
      <c r="D12" s="1">
        <v>42356</v>
      </c>
      <c r="E12">
        <v>42</v>
      </c>
      <c r="F12">
        <v>0</v>
      </c>
      <c r="M12" s="2">
        <v>0.27884259259259259</v>
      </c>
      <c r="N12" s="2">
        <v>0.28085648148148151</v>
      </c>
      <c r="O12">
        <v>173</v>
      </c>
      <c r="P12" s="3">
        <f t="shared" si="0"/>
        <v>175.00000000000321</v>
      </c>
      <c r="R12">
        <v>51.709499999999998</v>
      </c>
      <c r="S12">
        <v>40</v>
      </c>
      <c r="T12">
        <v>1.2709999999999999</v>
      </c>
      <c r="U12">
        <v>50.8399</v>
      </c>
      <c r="V12">
        <v>30</v>
      </c>
      <c r="W12">
        <v>-3.2280000000000003E-2</v>
      </c>
      <c r="X12">
        <v>0.66210000000000002</v>
      </c>
      <c r="Y12">
        <v>92</v>
      </c>
      <c r="Z12">
        <v>49.871499999999997</v>
      </c>
      <c r="AA12">
        <v>43</v>
      </c>
      <c r="AB12">
        <v>1.1597999999999999</v>
      </c>
      <c r="AC12">
        <v>1</v>
      </c>
      <c r="AD12">
        <v>1.2427999999999999</v>
      </c>
    </row>
    <row r="13" spans="1:30" x14ac:dyDescent="0.25">
      <c r="A13">
        <v>21113</v>
      </c>
      <c r="B13">
        <v>1</v>
      </c>
      <c r="C13">
        <v>46</v>
      </c>
      <c r="D13" s="1">
        <v>42356</v>
      </c>
      <c r="E13">
        <v>38</v>
      </c>
      <c r="F13">
        <v>0</v>
      </c>
      <c r="M13" s="2">
        <v>0.28129629629629632</v>
      </c>
      <c r="N13" s="2">
        <v>0.28310185185185183</v>
      </c>
      <c r="O13">
        <v>155</v>
      </c>
      <c r="P13" s="3">
        <f t="shared" si="0"/>
        <v>156.99999999999562</v>
      </c>
      <c r="R13">
        <v>51.343899999999998</v>
      </c>
      <c r="S13">
        <v>38</v>
      </c>
      <c r="T13">
        <v>1.3288</v>
      </c>
      <c r="U13">
        <v>50.494100000000003</v>
      </c>
      <c r="V13">
        <v>23</v>
      </c>
      <c r="W13">
        <v>-1.6757000000000001E-2</v>
      </c>
      <c r="X13">
        <v>0.79049999999999998</v>
      </c>
      <c r="Y13">
        <v>78</v>
      </c>
      <c r="Z13">
        <v>50.108699999999999</v>
      </c>
      <c r="AA13">
        <v>41</v>
      </c>
      <c r="AB13">
        <v>1.2222</v>
      </c>
      <c r="AC13">
        <v>1</v>
      </c>
      <c r="AD13">
        <v>1.2452000000000001</v>
      </c>
    </row>
    <row r="14" spans="1:30" x14ac:dyDescent="0.25">
      <c r="A14">
        <v>21113</v>
      </c>
      <c r="B14">
        <v>1</v>
      </c>
      <c r="C14">
        <v>47</v>
      </c>
      <c r="D14" s="1">
        <v>42356</v>
      </c>
      <c r="E14">
        <v>45</v>
      </c>
      <c r="F14">
        <v>0</v>
      </c>
      <c r="M14" s="2">
        <v>0.28362268518518519</v>
      </c>
      <c r="N14" s="2">
        <v>0.28520833333333334</v>
      </c>
      <c r="O14">
        <v>136</v>
      </c>
      <c r="P14" s="3">
        <f t="shared" si="0"/>
        <v>138.00000000000063</v>
      </c>
      <c r="R14">
        <v>51.561300000000003</v>
      </c>
      <c r="S14">
        <v>42</v>
      </c>
      <c r="T14">
        <v>1.1883999999999999</v>
      </c>
      <c r="U14">
        <v>49.911099999999998</v>
      </c>
      <c r="V14">
        <v>18</v>
      </c>
      <c r="W14">
        <v>1.4272E-2</v>
      </c>
      <c r="X14">
        <v>1.0474000000000001</v>
      </c>
      <c r="Y14">
        <v>60</v>
      </c>
      <c r="Z14">
        <v>50.167999999999999</v>
      </c>
      <c r="AA14">
        <v>36</v>
      </c>
      <c r="AB14">
        <v>1.3935999999999999</v>
      </c>
      <c r="AC14">
        <v>1</v>
      </c>
      <c r="AD14">
        <v>1.3309</v>
      </c>
    </row>
    <row r="15" spans="1:30" x14ac:dyDescent="0.25">
      <c r="A15">
        <v>21113</v>
      </c>
      <c r="B15">
        <v>1</v>
      </c>
      <c r="C15">
        <v>48</v>
      </c>
      <c r="D15" s="1">
        <v>42356</v>
      </c>
      <c r="E15">
        <v>46</v>
      </c>
      <c r="F15">
        <v>0</v>
      </c>
      <c r="M15" s="2">
        <v>0.28574074074074074</v>
      </c>
      <c r="N15" s="2">
        <v>0.28758101851851853</v>
      </c>
      <c r="O15">
        <v>158</v>
      </c>
      <c r="P15" s="3">
        <f t="shared" si="0"/>
        <v>160.00000000000088</v>
      </c>
      <c r="R15">
        <v>52.282600000000002</v>
      </c>
      <c r="S15">
        <v>39</v>
      </c>
      <c r="T15">
        <v>1.2847999999999999</v>
      </c>
      <c r="U15">
        <v>50.108699999999999</v>
      </c>
      <c r="V15">
        <v>19</v>
      </c>
      <c r="W15">
        <v>3.4326000000000002E-2</v>
      </c>
      <c r="X15">
        <v>1.6798</v>
      </c>
      <c r="Y15">
        <v>76</v>
      </c>
      <c r="Z15">
        <v>50.760899999999999</v>
      </c>
      <c r="AA15">
        <v>45</v>
      </c>
      <c r="AB15">
        <v>1.1279999999999999</v>
      </c>
      <c r="AC15">
        <v>1</v>
      </c>
      <c r="AD15">
        <v>1.2910999999999999</v>
      </c>
    </row>
    <row r="16" spans="1:30" x14ac:dyDescent="0.25">
      <c r="A16">
        <v>21113</v>
      </c>
      <c r="B16">
        <v>1</v>
      </c>
      <c r="C16">
        <v>50</v>
      </c>
      <c r="D16" s="1">
        <v>42356</v>
      </c>
      <c r="E16">
        <v>32</v>
      </c>
      <c r="F16">
        <v>0</v>
      </c>
      <c r="M16" s="2">
        <v>0.28907407407407409</v>
      </c>
      <c r="N16" s="2">
        <v>0.29078703703703707</v>
      </c>
      <c r="O16">
        <v>147</v>
      </c>
      <c r="P16" s="3">
        <f t="shared" si="0"/>
        <v>149.00000000000074</v>
      </c>
      <c r="R16">
        <v>52.7273</v>
      </c>
      <c r="S16">
        <v>43</v>
      </c>
      <c r="T16">
        <v>1.2142999999999999</v>
      </c>
      <c r="U16">
        <v>52.2134</v>
      </c>
      <c r="V16">
        <v>20</v>
      </c>
      <c r="W16">
        <v>-8.8900000000000003E-3</v>
      </c>
      <c r="X16">
        <v>0.49409999999999998</v>
      </c>
      <c r="Y16">
        <v>61</v>
      </c>
      <c r="Z16">
        <v>52.035600000000002</v>
      </c>
      <c r="AA16">
        <v>45</v>
      </c>
      <c r="AB16">
        <v>1.1563000000000001</v>
      </c>
      <c r="AC16">
        <v>1</v>
      </c>
      <c r="AD16">
        <v>1.2177</v>
      </c>
    </row>
    <row r="17" spans="1:30" x14ac:dyDescent="0.25">
      <c r="A17">
        <v>21113</v>
      </c>
      <c r="B17">
        <v>1</v>
      </c>
      <c r="C17">
        <v>51</v>
      </c>
      <c r="D17" s="1">
        <v>42356</v>
      </c>
      <c r="E17">
        <v>49</v>
      </c>
      <c r="F17">
        <v>0</v>
      </c>
      <c r="M17" s="2">
        <v>0.29135416666666664</v>
      </c>
      <c r="N17" s="2">
        <v>0.29319444444444448</v>
      </c>
      <c r="O17">
        <v>158</v>
      </c>
      <c r="P17" s="3">
        <f t="shared" si="0"/>
        <v>160.00000000000568</v>
      </c>
      <c r="R17">
        <v>53.497999999999998</v>
      </c>
      <c r="S17">
        <v>37</v>
      </c>
      <c r="T17">
        <v>1.397</v>
      </c>
      <c r="U17">
        <v>51.689700000000002</v>
      </c>
      <c r="V17">
        <v>18</v>
      </c>
      <c r="W17">
        <v>0</v>
      </c>
      <c r="X17">
        <v>1.4822</v>
      </c>
      <c r="Y17">
        <v>79</v>
      </c>
      <c r="Z17">
        <v>51.689700000000002</v>
      </c>
      <c r="AA17">
        <v>44</v>
      </c>
      <c r="AB17">
        <v>1.1748000000000001</v>
      </c>
      <c r="AC17">
        <v>1</v>
      </c>
      <c r="AD17">
        <v>1.3101</v>
      </c>
    </row>
    <row r="18" spans="1:30" x14ac:dyDescent="0.25">
      <c r="A18">
        <v>21113</v>
      </c>
      <c r="B18">
        <v>1</v>
      </c>
      <c r="C18">
        <v>52</v>
      </c>
      <c r="D18" s="1">
        <v>42356</v>
      </c>
      <c r="E18">
        <v>34</v>
      </c>
      <c r="F18">
        <v>0</v>
      </c>
      <c r="M18" s="2">
        <v>0.29358796296296297</v>
      </c>
      <c r="N18" s="2">
        <v>0.29504629629629631</v>
      </c>
      <c r="O18">
        <v>125</v>
      </c>
      <c r="P18" s="3">
        <f t="shared" si="0"/>
        <v>127.00000000000051</v>
      </c>
      <c r="R18">
        <v>50.968400000000003</v>
      </c>
      <c r="S18">
        <v>36</v>
      </c>
      <c r="T18">
        <v>1.3905000000000001</v>
      </c>
      <c r="U18">
        <v>50.0593</v>
      </c>
      <c r="V18">
        <v>18</v>
      </c>
      <c r="W18">
        <v>3.1838999999999999E-2</v>
      </c>
      <c r="X18">
        <v>0.69169999999999998</v>
      </c>
      <c r="Y18">
        <v>78</v>
      </c>
      <c r="Z18">
        <v>50.632399999999997</v>
      </c>
      <c r="AA18">
        <v>13</v>
      </c>
      <c r="AB18">
        <v>3.8948</v>
      </c>
      <c r="AC18">
        <v>1</v>
      </c>
      <c r="AD18">
        <v>1.272</v>
      </c>
    </row>
    <row r="19" spans="1:30" x14ac:dyDescent="0.25">
      <c r="A19">
        <v>21113</v>
      </c>
      <c r="B19">
        <v>1</v>
      </c>
      <c r="C19">
        <v>59</v>
      </c>
      <c r="D19" s="1">
        <v>42356</v>
      </c>
      <c r="E19">
        <v>28</v>
      </c>
      <c r="F19">
        <v>0</v>
      </c>
      <c r="M19" s="2">
        <v>0.29916666666666664</v>
      </c>
      <c r="N19" s="2">
        <v>0.30026620370370372</v>
      </c>
      <c r="O19">
        <v>94</v>
      </c>
      <c r="P19" s="3">
        <f t="shared" si="0"/>
        <v>96.000000000003666</v>
      </c>
      <c r="R19">
        <v>51.116599999999998</v>
      </c>
      <c r="S19">
        <v>40</v>
      </c>
      <c r="T19">
        <v>1.2129000000000001</v>
      </c>
      <c r="U19">
        <v>48.517800000000001</v>
      </c>
      <c r="V19">
        <v>18</v>
      </c>
      <c r="W19">
        <v>0.13395000000000001</v>
      </c>
      <c r="X19">
        <v>1.5612999999999999</v>
      </c>
      <c r="Y19">
        <v>42</v>
      </c>
      <c r="Z19">
        <v>50.928899999999999</v>
      </c>
      <c r="AA19">
        <v>14</v>
      </c>
      <c r="AB19">
        <v>3.6377999999999999</v>
      </c>
      <c r="AC19">
        <v>1</v>
      </c>
      <c r="AD19">
        <v>1.2979000000000001</v>
      </c>
    </row>
    <row r="20" spans="1:30" x14ac:dyDescent="0.25">
      <c r="A20">
        <v>21113</v>
      </c>
      <c r="B20">
        <v>1</v>
      </c>
      <c r="C20">
        <v>68</v>
      </c>
      <c r="D20" s="1">
        <v>42356</v>
      </c>
      <c r="E20">
        <v>31</v>
      </c>
      <c r="F20">
        <v>0</v>
      </c>
      <c r="M20" s="2">
        <v>0.30766203703703704</v>
      </c>
      <c r="N20" s="2">
        <v>0.30899305555555556</v>
      </c>
      <c r="O20">
        <v>114</v>
      </c>
      <c r="P20" s="3">
        <f t="shared" ref="P20:P51" si="1">(N20-M20)*24*60*60+1</f>
        <v>116.0000000000004</v>
      </c>
      <c r="R20">
        <v>53.725299999999997</v>
      </c>
      <c r="S20">
        <v>42</v>
      </c>
      <c r="T20">
        <v>1.2684</v>
      </c>
      <c r="U20">
        <v>53.270800000000001</v>
      </c>
      <c r="V20">
        <v>20</v>
      </c>
      <c r="W20">
        <v>-5.8305000000000003E-2</v>
      </c>
      <c r="X20">
        <v>0.59289999999999998</v>
      </c>
      <c r="Y20">
        <v>59</v>
      </c>
      <c r="Z20">
        <v>52.104700000000001</v>
      </c>
      <c r="AA20">
        <v>15</v>
      </c>
      <c r="AB20">
        <v>3.4735999999999998</v>
      </c>
      <c r="AC20">
        <v>1</v>
      </c>
      <c r="AD20">
        <v>1.2719</v>
      </c>
    </row>
    <row r="21" spans="1:30" x14ac:dyDescent="0.25">
      <c r="A21">
        <v>21113</v>
      </c>
      <c r="B21">
        <v>1</v>
      </c>
      <c r="C21">
        <v>77</v>
      </c>
      <c r="D21" s="1">
        <v>42356</v>
      </c>
      <c r="E21">
        <v>25</v>
      </c>
      <c r="F21">
        <v>0</v>
      </c>
      <c r="M21" s="2">
        <v>0.31836805555555553</v>
      </c>
      <c r="N21" s="2">
        <v>0.3200925925925926</v>
      </c>
      <c r="O21">
        <v>148</v>
      </c>
      <c r="P21" s="3">
        <f t="shared" si="1"/>
        <v>150.0000000000025</v>
      </c>
      <c r="R21">
        <v>52.015799999999999</v>
      </c>
      <c r="S21">
        <v>36</v>
      </c>
      <c r="T21">
        <v>1.4061999999999999</v>
      </c>
      <c r="U21">
        <v>50.622500000000002</v>
      </c>
      <c r="V21">
        <v>20</v>
      </c>
      <c r="W21">
        <v>-3.2113999999999997E-2</v>
      </c>
      <c r="X21">
        <v>1.3636999999999999</v>
      </c>
      <c r="Y21">
        <v>65</v>
      </c>
      <c r="Z21">
        <v>49.980200000000004</v>
      </c>
      <c r="AA21">
        <v>49</v>
      </c>
      <c r="AB21">
        <v>1.02</v>
      </c>
      <c r="AC21">
        <v>1</v>
      </c>
      <c r="AD21">
        <v>1.1689000000000001</v>
      </c>
    </row>
    <row r="22" spans="1:30" x14ac:dyDescent="0.25">
      <c r="A22">
        <v>21113</v>
      </c>
      <c r="B22">
        <v>1</v>
      </c>
      <c r="C22">
        <v>79</v>
      </c>
      <c r="D22" s="1">
        <v>42356</v>
      </c>
      <c r="E22">
        <v>29</v>
      </c>
      <c r="F22">
        <v>0</v>
      </c>
      <c r="M22" s="2">
        <v>0.32164351851851852</v>
      </c>
      <c r="N22" s="2">
        <v>0.32322916666666668</v>
      </c>
      <c r="O22">
        <v>136</v>
      </c>
      <c r="P22" s="3">
        <f t="shared" si="1"/>
        <v>138.00000000000063</v>
      </c>
      <c r="R22">
        <v>51.0869</v>
      </c>
      <c r="S22">
        <v>38</v>
      </c>
      <c r="T22">
        <v>1.3148</v>
      </c>
      <c r="U22">
        <v>49.960500000000003</v>
      </c>
      <c r="V22">
        <v>31</v>
      </c>
      <c r="W22">
        <v>2.2629E-2</v>
      </c>
      <c r="X22">
        <v>0.93869999999999998</v>
      </c>
      <c r="Y22">
        <v>81</v>
      </c>
      <c r="Z22">
        <v>50.661999999999999</v>
      </c>
      <c r="AA22">
        <v>19</v>
      </c>
      <c r="AB22">
        <v>2.6663999999999999</v>
      </c>
      <c r="AC22">
        <v>1</v>
      </c>
      <c r="AD22">
        <v>1.2132000000000001</v>
      </c>
    </row>
    <row r="23" spans="1:30" x14ac:dyDescent="0.25">
      <c r="A23">
        <v>21113</v>
      </c>
      <c r="B23">
        <v>1</v>
      </c>
      <c r="C23">
        <v>90</v>
      </c>
      <c r="D23" s="1">
        <v>42356</v>
      </c>
      <c r="E23">
        <v>35</v>
      </c>
      <c r="F23">
        <v>0</v>
      </c>
      <c r="M23" s="2">
        <v>0.32988425925925924</v>
      </c>
      <c r="N23" s="2">
        <v>0.33144675925925926</v>
      </c>
      <c r="O23">
        <v>134</v>
      </c>
      <c r="P23" s="3">
        <f t="shared" si="1"/>
        <v>136.00000000000193</v>
      </c>
      <c r="R23">
        <v>53.8142</v>
      </c>
      <c r="S23">
        <v>36</v>
      </c>
      <c r="T23">
        <v>1.4248000000000001</v>
      </c>
      <c r="U23">
        <v>51.294499999999999</v>
      </c>
      <c r="V23">
        <v>14</v>
      </c>
      <c r="W23">
        <v>9.8107E-2</v>
      </c>
      <c r="X23">
        <v>2.0849000000000002</v>
      </c>
      <c r="Y23">
        <v>54</v>
      </c>
      <c r="Z23">
        <v>52.667999999999999</v>
      </c>
      <c r="AA23">
        <v>46</v>
      </c>
      <c r="AB23">
        <v>1.145</v>
      </c>
      <c r="AC23">
        <v>1</v>
      </c>
      <c r="AD23">
        <v>1.2612000000000001</v>
      </c>
    </row>
    <row r="24" spans="1:30" x14ac:dyDescent="0.25">
      <c r="A24">
        <v>21113</v>
      </c>
      <c r="B24">
        <v>1</v>
      </c>
      <c r="C24">
        <v>91</v>
      </c>
      <c r="D24" s="1">
        <v>42356</v>
      </c>
      <c r="E24">
        <v>38</v>
      </c>
      <c r="F24">
        <v>0</v>
      </c>
      <c r="M24" s="2">
        <v>0.33188657407407407</v>
      </c>
      <c r="N24" s="2">
        <v>0.3334375</v>
      </c>
      <c r="O24">
        <v>133</v>
      </c>
      <c r="P24" s="3">
        <f t="shared" si="1"/>
        <v>135.00000000000017</v>
      </c>
      <c r="R24">
        <v>54.496000000000002</v>
      </c>
      <c r="S24">
        <v>37</v>
      </c>
      <c r="T24">
        <v>1.444</v>
      </c>
      <c r="U24">
        <v>53.428899999999999</v>
      </c>
      <c r="V24">
        <v>20</v>
      </c>
      <c r="W24">
        <v>-6.4250000000000002E-3</v>
      </c>
      <c r="X24">
        <v>1.1758</v>
      </c>
      <c r="Y24">
        <v>84</v>
      </c>
      <c r="Z24">
        <v>53.300400000000003</v>
      </c>
      <c r="AA24">
        <v>14</v>
      </c>
      <c r="AB24">
        <v>3.8071999999999999</v>
      </c>
      <c r="AC24">
        <v>1</v>
      </c>
      <c r="AD24">
        <v>1.2857000000000001</v>
      </c>
    </row>
    <row r="25" spans="1:30" x14ac:dyDescent="0.25">
      <c r="A25">
        <v>21113</v>
      </c>
      <c r="B25">
        <v>1</v>
      </c>
      <c r="C25">
        <v>99</v>
      </c>
      <c r="D25" s="1">
        <v>42356</v>
      </c>
      <c r="E25">
        <v>29</v>
      </c>
      <c r="F25">
        <v>0</v>
      </c>
      <c r="M25" s="2">
        <v>0.33891203703703704</v>
      </c>
      <c r="N25" s="2">
        <v>0.3404282407407408</v>
      </c>
      <c r="O25">
        <v>130</v>
      </c>
      <c r="P25" s="3">
        <f t="shared" si="1"/>
        <v>132.00000000000449</v>
      </c>
      <c r="R25">
        <v>55.414999999999999</v>
      </c>
      <c r="S25">
        <v>37</v>
      </c>
      <c r="T25">
        <v>1.4651000000000001</v>
      </c>
      <c r="U25">
        <v>54.209499999999998</v>
      </c>
      <c r="V25">
        <v>26</v>
      </c>
      <c r="W25">
        <v>1.3681E-2</v>
      </c>
      <c r="X25">
        <v>1.9268000000000001</v>
      </c>
      <c r="Y25">
        <v>77</v>
      </c>
      <c r="Z25">
        <v>54.565199999999997</v>
      </c>
      <c r="AA25">
        <v>18</v>
      </c>
      <c r="AB25">
        <v>3.0314000000000001</v>
      </c>
      <c r="AC25">
        <v>1</v>
      </c>
      <c r="AD25">
        <v>1.2231000000000001</v>
      </c>
    </row>
    <row r="26" spans="1:30" x14ac:dyDescent="0.25">
      <c r="A26">
        <v>21113</v>
      </c>
      <c r="B26">
        <v>1</v>
      </c>
      <c r="C26">
        <v>101</v>
      </c>
      <c r="D26" s="1">
        <v>42356</v>
      </c>
      <c r="E26">
        <v>41</v>
      </c>
      <c r="F26">
        <v>0</v>
      </c>
      <c r="M26" s="2">
        <v>0.34208333333333335</v>
      </c>
      <c r="N26" s="2">
        <v>0.34401620370370373</v>
      </c>
      <c r="O26">
        <v>166</v>
      </c>
      <c r="P26" s="3">
        <f t="shared" si="1"/>
        <v>168.00000000000051</v>
      </c>
      <c r="R26">
        <v>56.245100000000001</v>
      </c>
      <c r="S26">
        <v>36</v>
      </c>
      <c r="T26">
        <v>1.5385</v>
      </c>
      <c r="U26">
        <v>55.385399999999997</v>
      </c>
      <c r="V26">
        <v>36</v>
      </c>
      <c r="W26">
        <v>9.8805999999999998E-3</v>
      </c>
      <c r="X26">
        <v>1.077</v>
      </c>
      <c r="Y26">
        <v>86</v>
      </c>
      <c r="Z26">
        <v>55.741100000000003</v>
      </c>
      <c r="AA26">
        <v>46</v>
      </c>
      <c r="AB26">
        <v>1.2118</v>
      </c>
      <c r="AC26">
        <v>1</v>
      </c>
      <c r="AD26">
        <v>1.2470000000000001</v>
      </c>
    </row>
    <row r="27" spans="1:30" x14ac:dyDescent="0.25">
      <c r="A27">
        <v>21113</v>
      </c>
      <c r="B27">
        <v>1</v>
      </c>
      <c r="C27">
        <v>102</v>
      </c>
      <c r="D27" s="1">
        <v>42356</v>
      </c>
      <c r="E27">
        <v>48</v>
      </c>
      <c r="F27">
        <v>0</v>
      </c>
      <c r="M27" s="2">
        <v>0.34457175925925926</v>
      </c>
      <c r="N27" s="2">
        <v>0.34609953703703705</v>
      </c>
      <c r="O27">
        <v>131</v>
      </c>
      <c r="P27" s="3">
        <f t="shared" si="1"/>
        <v>133.00000000000145</v>
      </c>
      <c r="R27">
        <v>55.5336</v>
      </c>
      <c r="S27">
        <v>34</v>
      </c>
      <c r="T27">
        <v>1.6223000000000001</v>
      </c>
      <c r="U27">
        <v>55.158099999999997</v>
      </c>
      <c r="V27">
        <v>34</v>
      </c>
      <c r="W27">
        <v>-1.9474000000000002E-2</v>
      </c>
      <c r="X27">
        <v>0.59279999999999999</v>
      </c>
      <c r="Y27">
        <v>81</v>
      </c>
      <c r="Z27">
        <v>54.496000000000002</v>
      </c>
      <c r="AA27">
        <v>18</v>
      </c>
      <c r="AB27">
        <v>3.0276000000000001</v>
      </c>
      <c r="AC27">
        <v>1</v>
      </c>
      <c r="AD27">
        <v>1.3664000000000001</v>
      </c>
    </row>
    <row r="28" spans="1:30" x14ac:dyDescent="0.25">
      <c r="A28">
        <v>21113</v>
      </c>
      <c r="B28">
        <v>1</v>
      </c>
      <c r="C28">
        <v>104</v>
      </c>
      <c r="D28" s="1">
        <v>42356</v>
      </c>
      <c r="E28">
        <v>43</v>
      </c>
      <c r="F28">
        <v>0</v>
      </c>
      <c r="M28" s="2">
        <v>0.34739583333333335</v>
      </c>
      <c r="N28" s="2">
        <v>0.34913194444444445</v>
      </c>
      <c r="O28">
        <v>149</v>
      </c>
      <c r="P28" s="3">
        <f t="shared" si="1"/>
        <v>150.99999999999946</v>
      </c>
      <c r="R28">
        <v>55.395299999999999</v>
      </c>
      <c r="S28">
        <v>36</v>
      </c>
      <c r="T28">
        <v>1.5058</v>
      </c>
      <c r="U28">
        <v>54.209499999999998</v>
      </c>
      <c r="V28">
        <v>28</v>
      </c>
      <c r="W28">
        <v>4.0936E-2</v>
      </c>
      <c r="X28">
        <v>0.66200000000000003</v>
      </c>
      <c r="Y28">
        <v>72</v>
      </c>
      <c r="Z28">
        <v>55.355699999999999</v>
      </c>
      <c r="AA28">
        <v>43</v>
      </c>
      <c r="AB28">
        <v>1.2873000000000001</v>
      </c>
      <c r="AC28">
        <v>1</v>
      </c>
      <c r="AD28">
        <v>1.2886</v>
      </c>
    </row>
    <row r="29" spans="1:30" x14ac:dyDescent="0.25">
      <c r="A29">
        <v>21113</v>
      </c>
      <c r="B29">
        <v>1</v>
      </c>
      <c r="C29">
        <v>105</v>
      </c>
      <c r="D29" s="1">
        <v>42356</v>
      </c>
      <c r="E29">
        <v>48</v>
      </c>
      <c r="F29">
        <v>0</v>
      </c>
      <c r="M29" s="2">
        <v>0.34968749999999998</v>
      </c>
      <c r="N29" s="2">
        <v>0.35097222222222224</v>
      </c>
      <c r="O29">
        <v>110</v>
      </c>
      <c r="P29" s="3">
        <f t="shared" si="1"/>
        <v>112.00000000000296</v>
      </c>
      <c r="R29">
        <v>55.642299999999999</v>
      </c>
      <c r="S29">
        <v>34</v>
      </c>
      <c r="T29">
        <v>1.6162000000000001</v>
      </c>
      <c r="U29">
        <v>54.950600000000001</v>
      </c>
      <c r="V29">
        <v>22</v>
      </c>
      <c r="W29">
        <v>2.2009000000000001E-2</v>
      </c>
      <c r="X29">
        <v>1.2055</v>
      </c>
      <c r="Y29">
        <v>57</v>
      </c>
      <c r="Z29">
        <v>55.434800000000003</v>
      </c>
      <c r="AA29">
        <v>21</v>
      </c>
      <c r="AB29">
        <v>2.6398000000000001</v>
      </c>
      <c r="AC29">
        <v>1</v>
      </c>
      <c r="AD29">
        <v>1.4363999999999999</v>
      </c>
    </row>
    <row r="30" spans="1:30" x14ac:dyDescent="0.25">
      <c r="A30">
        <v>21113</v>
      </c>
      <c r="B30">
        <v>1</v>
      </c>
      <c r="C30">
        <v>106</v>
      </c>
      <c r="D30" s="1">
        <v>42356</v>
      </c>
      <c r="E30">
        <v>58</v>
      </c>
      <c r="F30">
        <v>0</v>
      </c>
      <c r="M30" s="2">
        <v>0.35164351851851849</v>
      </c>
      <c r="N30" s="2">
        <v>0.35317129629629629</v>
      </c>
      <c r="O30">
        <v>131</v>
      </c>
      <c r="P30" s="3">
        <f t="shared" si="1"/>
        <v>133.00000000000145</v>
      </c>
      <c r="R30">
        <v>55.642299999999999</v>
      </c>
      <c r="S30">
        <v>34</v>
      </c>
      <c r="T30">
        <v>1.6162000000000001</v>
      </c>
      <c r="U30">
        <v>54.950600000000001</v>
      </c>
      <c r="V30">
        <v>20</v>
      </c>
      <c r="W30">
        <v>3.9500000000000004E-3</v>
      </c>
      <c r="X30">
        <v>0.59289999999999998</v>
      </c>
      <c r="Y30">
        <v>60</v>
      </c>
      <c r="Z30">
        <v>55.029600000000002</v>
      </c>
      <c r="AA30">
        <v>39</v>
      </c>
      <c r="AB30">
        <v>1.411</v>
      </c>
      <c r="AC30">
        <v>1</v>
      </c>
      <c r="AD30">
        <v>1.4427000000000001</v>
      </c>
    </row>
    <row r="31" spans="1:30" x14ac:dyDescent="0.25">
      <c r="A31">
        <v>21113</v>
      </c>
      <c r="B31">
        <v>1</v>
      </c>
      <c r="C31">
        <v>108</v>
      </c>
      <c r="D31" s="1">
        <v>42356</v>
      </c>
      <c r="E31">
        <v>29</v>
      </c>
      <c r="F31">
        <v>0</v>
      </c>
      <c r="M31" s="2">
        <v>0.35469907407407408</v>
      </c>
      <c r="N31" s="2">
        <v>0.35660879629629627</v>
      </c>
      <c r="O31">
        <v>164</v>
      </c>
      <c r="P31" s="3">
        <f t="shared" si="1"/>
        <v>165.99999999999702</v>
      </c>
      <c r="R31">
        <v>54.841900000000003</v>
      </c>
      <c r="S31">
        <v>36</v>
      </c>
      <c r="T31">
        <v>1.5109999999999999</v>
      </c>
      <c r="U31">
        <v>54.397199999999998</v>
      </c>
      <c r="V31">
        <v>28</v>
      </c>
      <c r="W31">
        <v>-4.5525000000000003E-2</v>
      </c>
      <c r="X31">
        <v>0.44469999999999998</v>
      </c>
      <c r="Y31">
        <v>91</v>
      </c>
      <c r="Z31">
        <v>53.122500000000002</v>
      </c>
      <c r="AA31">
        <v>39</v>
      </c>
      <c r="AB31">
        <v>1.3621000000000001</v>
      </c>
      <c r="AC31">
        <v>1</v>
      </c>
      <c r="AD31">
        <v>1.1768000000000001</v>
      </c>
    </row>
    <row r="32" spans="1:30" x14ac:dyDescent="0.25">
      <c r="A32">
        <v>21113</v>
      </c>
      <c r="B32">
        <v>1</v>
      </c>
      <c r="C32">
        <v>109</v>
      </c>
      <c r="D32" s="1">
        <v>42356</v>
      </c>
      <c r="E32">
        <v>56</v>
      </c>
      <c r="F32">
        <v>0</v>
      </c>
      <c r="M32" s="2">
        <v>0.35725694444444445</v>
      </c>
      <c r="N32" s="2">
        <v>0.35909722222222223</v>
      </c>
      <c r="O32">
        <v>158</v>
      </c>
      <c r="P32" s="3">
        <f t="shared" si="1"/>
        <v>160.00000000000088</v>
      </c>
      <c r="R32">
        <v>53.152200000000001</v>
      </c>
      <c r="S32">
        <v>35</v>
      </c>
      <c r="T32">
        <v>1.4876</v>
      </c>
      <c r="U32">
        <v>52.065199999999997</v>
      </c>
      <c r="V32">
        <v>31</v>
      </c>
      <c r="W32">
        <v>1.6893999999999999E-2</v>
      </c>
      <c r="X32">
        <v>1.087</v>
      </c>
      <c r="Y32">
        <v>87</v>
      </c>
      <c r="Z32">
        <v>52.588900000000002</v>
      </c>
      <c r="AA32">
        <v>38</v>
      </c>
      <c r="AB32">
        <v>1.3838999999999999</v>
      </c>
      <c r="AC32">
        <v>1</v>
      </c>
      <c r="AD32">
        <v>1.3544</v>
      </c>
    </row>
    <row r="33" spans="1:30" x14ac:dyDescent="0.25">
      <c r="A33">
        <v>21113</v>
      </c>
      <c r="B33">
        <v>1</v>
      </c>
      <c r="C33">
        <v>110</v>
      </c>
      <c r="D33" s="1">
        <v>42356</v>
      </c>
      <c r="E33">
        <v>47</v>
      </c>
      <c r="F33">
        <v>0</v>
      </c>
      <c r="M33" s="2">
        <v>0.35964120370370373</v>
      </c>
      <c r="N33" s="2">
        <v>0.36140046296296297</v>
      </c>
      <c r="O33">
        <v>151</v>
      </c>
      <c r="P33" s="3">
        <f t="shared" si="1"/>
        <v>152.99999999999818</v>
      </c>
      <c r="R33">
        <v>53.547400000000003</v>
      </c>
      <c r="S33">
        <v>32</v>
      </c>
      <c r="T33">
        <v>1.6240000000000001</v>
      </c>
      <c r="U33">
        <v>51.9664</v>
      </c>
      <c r="V33">
        <v>28</v>
      </c>
      <c r="W33">
        <v>2.0468E-2</v>
      </c>
      <c r="X33">
        <v>0.95850000000000002</v>
      </c>
      <c r="Y33">
        <v>81</v>
      </c>
      <c r="Z33">
        <v>52.539499999999997</v>
      </c>
      <c r="AA33">
        <v>40</v>
      </c>
      <c r="AB33">
        <v>1.3134999999999999</v>
      </c>
      <c r="AC33">
        <v>1</v>
      </c>
      <c r="AD33">
        <v>1.3112999999999999</v>
      </c>
    </row>
    <row r="34" spans="1:30" x14ac:dyDescent="0.25">
      <c r="A34">
        <v>21113</v>
      </c>
      <c r="B34">
        <v>1</v>
      </c>
      <c r="C34">
        <v>111</v>
      </c>
      <c r="D34" s="1">
        <v>42356</v>
      </c>
      <c r="E34">
        <v>50</v>
      </c>
      <c r="F34">
        <v>0</v>
      </c>
      <c r="M34" s="2">
        <v>0.36197916666666669</v>
      </c>
      <c r="N34" s="2">
        <v>0.36379629629629634</v>
      </c>
      <c r="O34">
        <v>156</v>
      </c>
      <c r="P34" s="3">
        <f t="shared" si="1"/>
        <v>158.00000000000216</v>
      </c>
      <c r="R34">
        <v>52.114600000000003</v>
      </c>
      <c r="S34">
        <v>33</v>
      </c>
      <c r="T34">
        <v>1.5661</v>
      </c>
      <c r="U34">
        <v>51.6798</v>
      </c>
      <c r="V34">
        <v>34</v>
      </c>
      <c r="W34">
        <v>-1.7412E-3</v>
      </c>
      <c r="X34">
        <v>1.1067</v>
      </c>
      <c r="Y34">
        <v>88</v>
      </c>
      <c r="Z34">
        <v>51.620600000000003</v>
      </c>
      <c r="AA34">
        <v>37</v>
      </c>
      <c r="AB34">
        <v>1.3952</v>
      </c>
      <c r="AC34">
        <v>1</v>
      </c>
      <c r="AD34">
        <v>1.3205</v>
      </c>
    </row>
    <row r="35" spans="1:30" x14ac:dyDescent="0.25">
      <c r="A35">
        <v>21113</v>
      </c>
      <c r="B35">
        <v>1</v>
      </c>
      <c r="C35">
        <v>112</v>
      </c>
      <c r="D35" s="1">
        <v>42356</v>
      </c>
      <c r="E35">
        <v>1977</v>
      </c>
      <c r="F35">
        <v>0</v>
      </c>
      <c r="M35" s="2">
        <v>0.38667824074074075</v>
      </c>
      <c r="N35" s="2">
        <v>0.38824074074074072</v>
      </c>
      <c r="O35">
        <v>134</v>
      </c>
      <c r="P35" s="3">
        <f t="shared" si="1"/>
        <v>135.99999999999713</v>
      </c>
      <c r="R35">
        <v>58.359699999999997</v>
      </c>
      <c r="S35">
        <v>43</v>
      </c>
      <c r="T35">
        <v>1.3117000000000001</v>
      </c>
      <c r="U35">
        <v>56.403199999999998</v>
      </c>
      <c r="V35">
        <v>10</v>
      </c>
      <c r="W35">
        <v>0.10375</v>
      </c>
      <c r="X35">
        <v>1.6106</v>
      </c>
      <c r="Y35">
        <v>37</v>
      </c>
      <c r="Z35">
        <v>57.4407</v>
      </c>
      <c r="AA35">
        <v>56</v>
      </c>
      <c r="AB35">
        <v>1.0257000000000001</v>
      </c>
      <c r="AC35">
        <v>1</v>
      </c>
      <c r="AD35">
        <v>15.7537</v>
      </c>
    </row>
    <row r="36" spans="1:30" x14ac:dyDescent="0.25">
      <c r="A36">
        <v>21113</v>
      </c>
      <c r="B36">
        <v>1</v>
      </c>
      <c r="C36">
        <v>113</v>
      </c>
      <c r="D36" s="1">
        <v>42356</v>
      </c>
      <c r="E36">
        <v>46</v>
      </c>
      <c r="F36">
        <v>0</v>
      </c>
      <c r="M36" s="2">
        <v>0.38877314814814817</v>
      </c>
      <c r="N36" s="2">
        <v>0.39035879629629627</v>
      </c>
      <c r="O36">
        <v>136</v>
      </c>
      <c r="P36" s="3">
        <f t="shared" si="1"/>
        <v>137.99999999999585</v>
      </c>
      <c r="R36">
        <v>58.834000000000003</v>
      </c>
      <c r="S36">
        <v>40</v>
      </c>
      <c r="T36">
        <v>1.4476</v>
      </c>
      <c r="U36">
        <v>57.905099999999997</v>
      </c>
      <c r="V36">
        <v>24</v>
      </c>
      <c r="W36">
        <v>2.8833000000000001E-3</v>
      </c>
      <c r="X36">
        <v>0.92889999999999995</v>
      </c>
      <c r="Y36">
        <v>67</v>
      </c>
      <c r="Z36">
        <v>57.974299999999999</v>
      </c>
      <c r="AA36">
        <v>31</v>
      </c>
      <c r="AB36">
        <v>1.8701000000000001</v>
      </c>
      <c r="AC36">
        <v>1</v>
      </c>
      <c r="AD36">
        <v>1.3382000000000001</v>
      </c>
    </row>
    <row r="37" spans="1:30" x14ac:dyDescent="0.25">
      <c r="A37">
        <v>21113</v>
      </c>
      <c r="B37">
        <v>1</v>
      </c>
      <c r="C37">
        <v>114</v>
      </c>
      <c r="D37" s="1">
        <v>42356</v>
      </c>
      <c r="E37">
        <v>90</v>
      </c>
      <c r="F37">
        <v>0</v>
      </c>
      <c r="M37" s="2">
        <v>0.39140046296296299</v>
      </c>
      <c r="N37" s="2">
        <v>0.39288194444444446</v>
      </c>
      <c r="O37">
        <v>127</v>
      </c>
      <c r="P37" s="3">
        <f t="shared" si="1"/>
        <v>128.99999999999923</v>
      </c>
      <c r="R37">
        <v>57.855699999999999</v>
      </c>
      <c r="S37">
        <v>42</v>
      </c>
      <c r="T37">
        <v>1.3553999999999999</v>
      </c>
      <c r="U37">
        <v>56.926900000000003</v>
      </c>
      <c r="V37">
        <v>20</v>
      </c>
      <c r="W37">
        <v>-3.261E-2</v>
      </c>
      <c r="X37">
        <v>0.92879999999999996</v>
      </c>
      <c r="Y37">
        <v>66</v>
      </c>
      <c r="Z37">
        <v>56.274700000000003</v>
      </c>
      <c r="AA37">
        <v>21</v>
      </c>
      <c r="AB37">
        <v>2.6797</v>
      </c>
      <c r="AC37">
        <v>1</v>
      </c>
      <c r="AD37">
        <v>1.7087000000000001</v>
      </c>
    </row>
    <row r="38" spans="1:30" x14ac:dyDescent="0.25">
      <c r="A38">
        <v>21113</v>
      </c>
      <c r="B38">
        <v>1</v>
      </c>
      <c r="C38">
        <v>115</v>
      </c>
      <c r="D38" s="1">
        <v>42356</v>
      </c>
      <c r="E38">
        <v>107</v>
      </c>
      <c r="F38">
        <v>0</v>
      </c>
      <c r="M38" s="2">
        <v>0.3941203703703704</v>
      </c>
      <c r="N38" s="2">
        <v>0.3956944444444444</v>
      </c>
      <c r="O38">
        <v>135</v>
      </c>
      <c r="P38" s="3">
        <f t="shared" si="1"/>
        <v>136.99999999999409</v>
      </c>
      <c r="R38">
        <v>57.104700000000001</v>
      </c>
      <c r="S38">
        <v>38</v>
      </c>
      <c r="T38">
        <v>1.4702999999999999</v>
      </c>
      <c r="U38">
        <v>55.869599999999998</v>
      </c>
      <c r="V38">
        <v>22</v>
      </c>
      <c r="W38">
        <v>1.4373E-2</v>
      </c>
      <c r="X38">
        <v>0.8498</v>
      </c>
      <c r="Y38">
        <v>57</v>
      </c>
      <c r="Z38">
        <v>56.1858</v>
      </c>
      <c r="AA38">
        <v>42</v>
      </c>
      <c r="AB38">
        <v>1.3378000000000001</v>
      </c>
      <c r="AC38">
        <v>1</v>
      </c>
      <c r="AD38">
        <v>1.7926</v>
      </c>
    </row>
    <row r="39" spans="1:30" x14ac:dyDescent="0.25">
      <c r="A39">
        <v>21113</v>
      </c>
      <c r="B39">
        <v>1</v>
      </c>
      <c r="C39">
        <v>116</v>
      </c>
      <c r="D39" s="1">
        <v>42356</v>
      </c>
      <c r="E39">
        <v>61</v>
      </c>
      <c r="F39">
        <v>0</v>
      </c>
      <c r="M39" s="2">
        <v>0.39640046296296294</v>
      </c>
      <c r="N39" s="2">
        <v>0.39810185185185182</v>
      </c>
      <c r="O39">
        <v>146</v>
      </c>
      <c r="P39" s="3">
        <f t="shared" si="1"/>
        <v>147.99999999999901</v>
      </c>
      <c r="R39">
        <v>56.749099999999999</v>
      </c>
      <c r="S39">
        <v>38</v>
      </c>
      <c r="T39">
        <v>1.4782999999999999</v>
      </c>
      <c r="U39">
        <v>56.175899999999999</v>
      </c>
      <c r="V39">
        <v>20</v>
      </c>
      <c r="W39">
        <v>-9.3849999999999992E-3</v>
      </c>
      <c r="X39">
        <v>0.57320000000000004</v>
      </c>
      <c r="Y39">
        <v>62</v>
      </c>
      <c r="Z39">
        <v>55.988199999999999</v>
      </c>
      <c r="AA39">
        <v>48</v>
      </c>
      <c r="AB39">
        <v>1.1664000000000001</v>
      </c>
      <c r="AC39">
        <v>1</v>
      </c>
      <c r="AD39">
        <v>1.4177999999999999</v>
      </c>
    </row>
    <row r="40" spans="1:30" x14ac:dyDescent="0.25">
      <c r="A40">
        <v>21113</v>
      </c>
      <c r="B40">
        <v>1</v>
      </c>
      <c r="C40">
        <v>117</v>
      </c>
      <c r="D40" s="1">
        <v>42356</v>
      </c>
      <c r="E40">
        <v>63</v>
      </c>
      <c r="F40">
        <v>0</v>
      </c>
      <c r="M40" s="2">
        <v>0.39883101851851849</v>
      </c>
      <c r="N40" s="2">
        <v>0.4004861111111111</v>
      </c>
      <c r="O40">
        <v>142</v>
      </c>
      <c r="P40" s="3">
        <f t="shared" si="1"/>
        <v>144.00000000000156</v>
      </c>
      <c r="R40">
        <v>56.729300000000002</v>
      </c>
      <c r="S40">
        <v>35</v>
      </c>
      <c r="T40">
        <v>1.5609999999999999</v>
      </c>
      <c r="U40">
        <v>54.634399999999999</v>
      </c>
      <c r="V40">
        <v>24</v>
      </c>
      <c r="W40">
        <v>7.7404000000000001E-2</v>
      </c>
      <c r="X40">
        <v>1.6798999999999999</v>
      </c>
      <c r="Y40">
        <v>58</v>
      </c>
      <c r="Z40">
        <v>56.492100000000001</v>
      </c>
      <c r="AA40">
        <v>51</v>
      </c>
      <c r="AB40">
        <v>1.1076999999999999</v>
      </c>
      <c r="AC40">
        <v>1</v>
      </c>
      <c r="AD40">
        <v>1.4437</v>
      </c>
    </row>
    <row r="41" spans="1:30" x14ac:dyDescent="0.25">
      <c r="A41">
        <v>21113</v>
      </c>
      <c r="B41">
        <v>1</v>
      </c>
      <c r="C41">
        <v>118</v>
      </c>
      <c r="D41" s="1">
        <v>42356</v>
      </c>
      <c r="E41">
        <v>58</v>
      </c>
      <c r="F41">
        <v>0</v>
      </c>
      <c r="M41" s="2">
        <v>0.40115740740740741</v>
      </c>
      <c r="N41" s="2">
        <v>0.40289351851851851</v>
      </c>
      <c r="O41">
        <v>149</v>
      </c>
      <c r="P41" s="3">
        <f t="shared" si="1"/>
        <v>150.99999999999946</v>
      </c>
      <c r="R41">
        <v>56.818199999999997</v>
      </c>
      <c r="S41">
        <v>36</v>
      </c>
      <c r="T41">
        <v>1.5659000000000001</v>
      </c>
      <c r="U41">
        <v>56.373600000000003</v>
      </c>
      <c r="V41">
        <v>22</v>
      </c>
      <c r="W41">
        <v>-3.4585999999999999E-2</v>
      </c>
      <c r="X41">
        <v>1.1067</v>
      </c>
      <c r="Y41">
        <v>57</v>
      </c>
      <c r="Z41">
        <v>55.612699999999997</v>
      </c>
      <c r="AA41">
        <v>58</v>
      </c>
      <c r="AB41">
        <v>0.95884000000000003</v>
      </c>
      <c r="AC41">
        <v>1</v>
      </c>
      <c r="AD41">
        <v>1.3893</v>
      </c>
    </row>
    <row r="42" spans="1:30" x14ac:dyDescent="0.25">
      <c r="A42">
        <v>21113</v>
      </c>
      <c r="B42">
        <v>1</v>
      </c>
      <c r="C42">
        <v>119</v>
      </c>
      <c r="D42" s="1">
        <v>42356</v>
      </c>
      <c r="E42">
        <v>44</v>
      </c>
      <c r="F42">
        <v>0</v>
      </c>
      <c r="M42" s="2">
        <v>0.40340277777777778</v>
      </c>
      <c r="N42" s="2">
        <v>0.40480324074074076</v>
      </c>
      <c r="O42">
        <v>120</v>
      </c>
      <c r="P42" s="3">
        <f t="shared" si="1"/>
        <v>122.00000000000134</v>
      </c>
      <c r="R42">
        <v>56.516800000000003</v>
      </c>
      <c r="S42">
        <v>34</v>
      </c>
      <c r="T42">
        <v>1.6380999999999999</v>
      </c>
      <c r="U42">
        <v>55.6967</v>
      </c>
      <c r="V42">
        <v>18</v>
      </c>
      <c r="W42">
        <v>2.1956E-2</v>
      </c>
      <c r="X42">
        <v>0.82010000000000005</v>
      </c>
      <c r="Y42">
        <v>68</v>
      </c>
      <c r="Z42">
        <v>56.091900000000003</v>
      </c>
      <c r="AA42">
        <v>20</v>
      </c>
      <c r="AB42">
        <v>2.8046000000000002</v>
      </c>
      <c r="AC42">
        <v>1</v>
      </c>
      <c r="AD42">
        <v>1.3667</v>
      </c>
    </row>
    <row r="43" spans="1:30" x14ac:dyDescent="0.25">
      <c r="A43">
        <v>21113</v>
      </c>
      <c r="B43">
        <v>1</v>
      </c>
      <c r="C43">
        <v>120</v>
      </c>
      <c r="D43" s="1">
        <v>42356</v>
      </c>
      <c r="E43">
        <v>77</v>
      </c>
      <c r="F43">
        <v>0</v>
      </c>
      <c r="M43" s="2">
        <v>0.40569444444444441</v>
      </c>
      <c r="N43" s="2">
        <v>0.4070023148148148</v>
      </c>
      <c r="O43">
        <v>112</v>
      </c>
      <c r="P43" s="3">
        <f t="shared" si="1"/>
        <v>114.00000000000168</v>
      </c>
      <c r="R43">
        <v>56.111699999999999</v>
      </c>
      <c r="S43">
        <v>35</v>
      </c>
      <c r="T43">
        <v>1.5806</v>
      </c>
      <c r="U43">
        <v>55.321199999999997</v>
      </c>
      <c r="V43">
        <v>16</v>
      </c>
      <c r="W43">
        <v>-2.0381E-2</v>
      </c>
      <c r="X43">
        <v>1.1659999999999999</v>
      </c>
      <c r="Y43">
        <v>56</v>
      </c>
      <c r="Z43">
        <v>54.995100000000001</v>
      </c>
      <c r="AA43">
        <v>23</v>
      </c>
      <c r="AB43">
        <v>2.3910999999999998</v>
      </c>
      <c r="AC43">
        <v>1</v>
      </c>
      <c r="AD43">
        <v>1.6875</v>
      </c>
    </row>
    <row r="44" spans="1:30" x14ac:dyDescent="0.25">
      <c r="A44">
        <v>21113</v>
      </c>
      <c r="B44">
        <v>1</v>
      </c>
      <c r="C44">
        <v>122</v>
      </c>
      <c r="D44" s="1">
        <v>42356</v>
      </c>
      <c r="E44">
        <v>38</v>
      </c>
      <c r="F44">
        <v>0</v>
      </c>
      <c r="M44" s="2">
        <v>0.40914351851851855</v>
      </c>
      <c r="N44" s="2">
        <v>0.41085648148148146</v>
      </c>
      <c r="O44">
        <v>147</v>
      </c>
      <c r="P44" s="3">
        <f t="shared" si="1"/>
        <v>148.99999999999596</v>
      </c>
      <c r="R44">
        <v>56.012900000000002</v>
      </c>
      <c r="S44">
        <v>37</v>
      </c>
      <c r="T44">
        <v>1.4901</v>
      </c>
      <c r="U44">
        <v>55.133400000000002</v>
      </c>
      <c r="V44">
        <v>18</v>
      </c>
      <c r="W44">
        <v>3.3764000000000002E-2</v>
      </c>
      <c r="X44">
        <v>0.83989999999999998</v>
      </c>
      <c r="Y44">
        <v>50</v>
      </c>
      <c r="Z44">
        <v>55.741100000000003</v>
      </c>
      <c r="AA44">
        <v>62</v>
      </c>
      <c r="AB44">
        <v>0.89905000000000002</v>
      </c>
      <c r="AC44">
        <v>1</v>
      </c>
      <c r="AD44">
        <v>1.2585</v>
      </c>
    </row>
    <row r="45" spans="1:30" x14ac:dyDescent="0.25">
      <c r="A45">
        <v>21113</v>
      </c>
      <c r="B45">
        <v>1</v>
      </c>
      <c r="C45">
        <v>123</v>
      </c>
      <c r="D45" s="1">
        <v>42356</v>
      </c>
      <c r="E45">
        <v>38</v>
      </c>
      <c r="F45">
        <v>0</v>
      </c>
      <c r="M45" s="2">
        <v>0.41129629629629627</v>
      </c>
      <c r="N45" s="2">
        <v>0.41313657407407406</v>
      </c>
      <c r="O45">
        <v>158</v>
      </c>
      <c r="P45" s="3">
        <f t="shared" si="1"/>
        <v>160.00000000000088</v>
      </c>
      <c r="R45">
        <v>56.037500000000001</v>
      </c>
      <c r="S45">
        <v>35</v>
      </c>
      <c r="T45">
        <v>1.5748</v>
      </c>
      <c r="U45">
        <v>55.118499999999997</v>
      </c>
      <c r="V45">
        <v>16</v>
      </c>
      <c r="W45">
        <v>2.5943999999999998E-2</v>
      </c>
      <c r="X45">
        <v>0.81030000000000002</v>
      </c>
      <c r="Y45">
        <v>63</v>
      </c>
      <c r="Z45">
        <v>55.5336</v>
      </c>
      <c r="AA45">
        <v>62</v>
      </c>
      <c r="AB45">
        <v>0.89570000000000005</v>
      </c>
      <c r="AC45">
        <v>1</v>
      </c>
      <c r="AD45">
        <v>1.2404999999999999</v>
      </c>
    </row>
    <row r="46" spans="1:30" x14ac:dyDescent="0.25">
      <c r="A46">
        <v>21113</v>
      </c>
      <c r="B46">
        <v>1</v>
      </c>
      <c r="C46">
        <v>124</v>
      </c>
      <c r="D46" s="1">
        <v>42356</v>
      </c>
      <c r="E46">
        <v>47</v>
      </c>
      <c r="F46">
        <v>0</v>
      </c>
      <c r="M46" s="2">
        <v>0.41368055555555555</v>
      </c>
      <c r="N46" s="2">
        <v>0.41528935185185184</v>
      </c>
      <c r="O46">
        <v>138</v>
      </c>
      <c r="P46" s="3">
        <f t="shared" si="1"/>
        <v>139.99999999999935</v>
      </c>
      <c r="R46">
        <v>56.116599999999998</v>
      </c>
      <c r="S46">
        <v>36</v>
      </c>
      <c r="T46">
        <v>1.5253000000000001</v>
      </c>
      <c r="U46">
        <v>54.911000000000001</v>
      </c>
      <c r="V46">
        <v>20</v>
      </c>
      <c r="W46">
        <v>4.8419999999999998E-2</v>
      </c>
      <c r="X46">
        <v>0.91900000000000004</v>
      </c>
      <c r="Y46">
        <v>74</v>
      </c>
      <c r="Z46">
        <v>55.879399999999997</v>
      </c>
      <c r="AA46">
        <v>30</v>
      </c>
      <c r="AB46">
        <v>1.8626</v>
      </c>
      <c r="AC46">
        <v>1</v>
      </c>
      <c r="AD46">
        <v>1.3406</v>
      </c>
    </row>
    <row r="47" spans="1:30" x14ac:dyDescent="0.25">
      <c r="A47">
        <v>21113</v>
      </c>
      <c r="B47">
        <v>1</v>
      </c>
      <c r="C47">
        <v>125</v>
      </c>
      <c r="D47" s="1">
        <v>42356</v>
      </c>
      <c r="E47">
        <v>76</v>
      </c>
      <c r="F47">
        <v>0</v>
      </c>
      <c r="M47" s="2">
        <v>0.41616898148148151</v>
      </c>
      <c r="N47" s="2">
        <v>0.41746527777777781</v>
      </c>
      <c r="O47">
        <v>111</v>
      </c>
      <c r="P47" s="3">
        <f t="shared" si="1"/>
        <v>112.99999999999991</v>
      </c>
      <c r="R47">
        <v>56.244999999999997</v>
      </c>
      <c r="S47">
        <v>37</v>
      </c>
      <c r="T47">
        <v>1.4876</v>
      </c>
      <c r="U47">
        <v>55.039499999999997</v>
      </c>
      <c r="V47">
        <v>16</v>
      </c>
      <c r="W47">
        <v>-4.3261999999999997E-3</v>
      </c>
      <c r="X47">
        <v>1.2055</v>
      </c>
      <c r="Y47">
        <v>39</v>
      </c>
      <c r="Z47">
        <v>54.970300000000002</v>
      </c>
      <c r="AA47">
        <v>37</v>
      </c>
      <c r="AB47">
        <v>1.4857</v>
      </c>
      <c r="AC47">
        <v>1</v>
      </c>
      <c r="AD47">
        <v>1.6847000000000001</v>
      </c>
    </row>
    <row r="48" spans="1:30" x14ac:dyDescent="0.25">
      <c r="A48">
        <v>21113</v>
      </c>
      <c r="B48">
        <v>1</v>
      </c>
      <c r="C48">
        <v>126</v>
      </c>
      <c r="D48" s="1">
        <v>42356</v>
      </c>
      <c r="E48">
        <v>61</v>
      </c>
      <c r="F48">
        <v>0</v>
      </c>
      <c r="M48" s="2">
        <v>0.41817129629629629</v>
      </c>
      <c r="N48" s="2">
        <v>0.41991898148148149</v>
      </c>
      <c r="O48">
        <v>150</v>
      </c>
      <c r="P48" s="3">
        <f t="shared" si="1"/>
        <v>152.00000000000122</v>
      </c>
      <c r="R48">
        <v>56.442700000000002</v>
      </c>
      <c r="S48">
        <v>37</v>
      </c>
      <c r="T48">
        <v>1.4982</v>
      </c>
      <c r="U48">
        <v>55.434800000000003</v>
      </c>
      <c r="V48">
        <v>28</v>
      </c>
      <c r="W48">
        <v>4.9392999999999998E-3</v>
      </c>
      <c r="X48">
        <v>0.88929999999999998</v>
      </c>
      <c r="Y48">
        <v>71</v>
      </c>
      <c r="Z48">
        <v>55.573099999999997</v>
      </c>
      <c r="AA48">
        <v>44</v>
      </c>
      <c r="AB48">
        <v>1.2629999999999999</v>
      </c>
      <c r="AC48">
        <v>1</v>
      </c>
      <c r="AD48">
        <v>1.4067000000000001</v>
      </c>
    </row>
    <row r="49" spans="1:30" x14ac:dyDescent="0.25">
      <c r="A49">
        <v>21113</v>
      </c>
      <c r="B49">
        <v>1</v>
      </c>
      <c r="C49">
        <v>127</v>
      </c>
      <c r="D49" s="1">
        <v>42356</v>
      </c>
      <c r="E49">
        <v>54</v>
      </c>
      <c r="F49">
        <v>0</v>
      </c>
      <c r="M49" s="2">
        <v>0.42054398148148148</v>
      </c>
      <c r="N49" s="2">
        <v>0.42243055555555559</v>
      </c>
      <c r="O49">
        <v>162</v>
      </c>
      <c r="P49" s="3">
        <f t="shared" si="1"/>
        <v>164.0000000000031</v>
      </c>
      <c r="R49">
        <v>57.005899999999997</v>
      </c>
      <c r="S49">
        <v>36</v>
      </c>
      <c r="T49">
        <v>1.5634999999999999</v>
      </c>
      <c r="U49">
        <v>56.284599999999998</v>
      </c>
      <c r="V49">
        <v>32</v>
      </c>
      <c r="W49">
        <v>1.3587999999999999E-2</v>
      </c>
      <c r="X49">
        <v>0.49399999999999999</v>
      </c>
      <c r="Y49">
        <v>69</v>
      </c>
      <c r="Z49">
        <v>56.7194</v>
      </c>
      <c r="AA49">
        <v>59</v>
      </c>
      <c r="AB49">
        <v>0.96135000000000004</v>
      </c>
      <c r="AC49">
        <v>1</v>
      </c>
      <c r="AD49">
        <v>1.3332999999999999</v>
      </c>
    </row>
    <row r="50" spans="1:30" x14ac:dyDescent="0.25">
      <c r="A50">
        <v>21113</v>
      </c>
      <c r="B50">
        <v>1</v>
      </c>
      <c r="C50">
        <v>128</v>
      </c>
      <c r="D50" s="1">
        <v>42356</v>
      </c>
      <c r="E50">
        <v>50</v>
      </c>
      <c r="F50">
        <v>0</v>
      </c>
      <c r="M50" s="2">
        <v>0.42300925925925931</v>
      </c>
      <c r="N50" s="2">
        <v>0.42481481481481481</v>
      </c>
      <c r="O50">
        <v>155</v>
      </c>
      <c r="P50" s="3">
        <f t="shared" si="1"/>
        <v>156.99999999999562</v>
      </c>
      <c r="R50">
        <v>57.816200000000002</v>
      </c>
      <c r="S50">
        <v>35</v>
      </c>
      <c r="T50">
        <v>1.5923</v>
      </c>
      <c r="U50">
        <v>55.731200000000001</v>
      </c>
      <c r="V50">
        <v>16</v>
      </c>
      <c r="W50">
        <v>0.11364</v>
      </c>
      <c r="X50">
        <v>1.2945</v>
      </c>
      <c r="Y50">
        <v>65</v>
      </c>
      <c r="Z50">
        <v>57.549500000000002</v>
      </c>
      <c r="AA50">
        <v>57</v>
      </c>
      <c r="AB50">
        <v>1.0096000000000001</v>
      </c>
      <c r="AC50">
        <v>1</v>
      </c>
      <c r="AD50">
        <v>1.3226</v>
      </c>
    </row>
    <row r="51" spans="1:30" x14ac:dyDescent="0.25">
      <c r="A51">
        <v>21113</v>
      </c>
      <c r="B51">
        <v>1</v>
      </c>
      <c r="C51">
        <v>129</v>
      </c>
      <c r="D51" s="1">
        <v>42356</v>
      </c>
      <c r="E51">
        <v>47</v>
      </c>
      <c r="F51">
        <v>0</v>
      </c>
      <c r="M51" s="2">
        <v>0.4253587962962963</v>
      </c>
      <c r="N51" s="2">
        <v>0.42696759259259259</v>
      </c>
      <c r="O51">
        <v>138</v>
      </c>
      <c r="P51" s="3">
        <f t="shared" si="1"/>
        <v>139.99999999999935</v>
      </c>
      <c r="R51">
        <v>58.705599999999997</v>
      </c>
      <c r="S51">
        <v>38</v>
      </c>
      <c r="T51">
        <v>1.5282</v>
      </c>
      <c r="U51">
        <v>58.0732</v>
      </c>
      <c r="V51">
        <v>31</v>
      </c>
      <c r="W51">
        <v>1.4342000000000001E-2</v>
      </c>
      <c r="X51">
        <v>0.69169999999999998</v>
      </c>
      <c r="Y51">
        <v>65</v>
      </c>
      <c r="Z51">
        <v>58.517800000000001</v>
      </c>
      <c r="AA51">
        <v>37</v>
      </c>
      <c r="AB51">
        <v>1.5815999999999999</v>
      </c>
      <c r="AC51">
        <v>1</v>
      </c>
      <c r="AD51">
        <v>1.3406</v>
      </c>
    </row>
    <row r="52" spans="1:30" x14ac:dyDescent="0.25">
      <c r="A52">
        <v>21113</v>
      </c>
      <c r="B52">
        <v>1</v>
      </c>
      <c r="C52">
        <v>130</v>
      </c>
      <c r="D52" s="1">
        <v>42356</v>
      </c>
      <c r="E52">
        <v>54</v>
      </c>
      <c r="F52">
        <v>0</v>
      </c>
      <c r="M52" s="2">
        <v>0.42759259259259258</v>
      </c>
      <c r="N52" s="2">
        <v>0.42942129629629627</v>
      </c>
      <c r="O52">
        <v>157</v>
      </c>
      <c r="P52" s="3">
        <f t="shared" ref="P52:P100" si="2">(N52-M52)*24*60*60+1</f>
        <v>158.99999999999912</v>
      </c>
      <c r="R52">
        <v>60.5139</v>
      </c>
      <c r="S52">
        <v>37</v>
      </c>
      <c r="T52">
        <v>1.5956999999999999</v>
      </c>
      <c r="U52">
        <v>59.041499999999999</v>
      </c>
      <c r="V52">
        <v>26</v>
      </c>
      <c r="W52">
        <v>4.2188000000000003E-2</v>
      </c>
      <c r="X52">
        <v>0.71150000000000002</v>
      </c>
      <c r="Y52">
        <v>78</v>
      </c>
      <c r="Z52">
        <v>60.138399999999997</v>
      </c>
      <c r="AA52">
        <v>44</v>
      </c>
      <c r="AB52">
        <v>1.3668</v>
      </c>
      <c r="AC52">
        <v>1</v>
      </c>
      <c r="AD52">
        <v>1.3439000000000001</v>
      </c>
    </row>
    <row r="53" spans="1:30" x14ac:dyDescent="0.25">
      <c r="A53">
        <v>21113</v>
      </c>
      <c r="B53">
        <v>1</v>
      </c>
      <c r="C53">
        <v>131</v>
      </c>
      <c r="D53" s="1">
        <v>42356</v>
      </c>
      <c r="E53">
        <v>54</v>
      </c>
      <c r="F53">
        <v>0</v>
      </c>
      <c r="M53" s="2">
        <v>0.43004629629629632</v>
      </c>
      <c r="N53" s="2">
        <v>0.43170138888888893</v>
      </c>
      <c r="O53">
        <v>142</v>
      </c>
      <c r="P53" s="3">
        <f t="shared" si="2"/>
        <v>144.00000000000156</v>
      </c>
      <c r="R53">
        <v>61.7194</v>
      </c>
      <c r="S53">
        <v>39</v>
      </c>
      <c r="T53">
        <v>1.5571999999999999</v>
      </c>
      <c r="U53">
        <v>60.731299999999997</v>
      </c>
      <c r="V53">
        <v>30</v>
      </c>
      <c r="W53">
        <v>2.6678E-2</v>
      </c>
      <c r="X53">
        <v>0.68179999999999996</v>
      </c>
      <c r="Y53">
        <v>66</v>
      </c>
      <c r="Z53">
        <v>61.531599999999997</v>
      </c>
      <c r="AA53">
        <v>39</v>
      </c>
      <c r="AB53">
        <v>1.5777000000000001</v>
      </c>
      <c r="AC53">
        <v>1</v>
      </c>
      <c r="AD53">
        <v>1.3803000000000001</v>
      </c>
    </row>
    <row r="54" spans="1:30" x14ac:dyDescent="0.25">
      <c r="A54">
        <v>21113</v>
      </c>
      <c r="B54">
        <v>1</v>
      </c>
      <c r="C54">
        <v>132</v>
      </c>
      <c r="D54" s="1">
        <v>42356</v>
      </c>
      <c r="E54">
        <v>57</v>
      </c>
      <c r="F54">
        <v>0</v>
      </c>
      <c r="M54" s="2">
        <v>0.43236111111111114</v>
      </c>
      <c r="N54" s="2">
        <v>0.43409722222222219</v>
      </c>
      <c r="O54">
        <v>149</v>
      </c>
      <c r="P54" s="3">
        <f t="shared" si="2"/>
        <v>150.99999999999466</v>
      </c>
      <c r="R54">
        <v>62.134399999999999</v>
      </c>
      <c r="S54">
        <v>38</v>
      </c>
      <c r="T54">
        <v>1.6211</v>
      </c>
      <c r="U54">
        <v>61.6008</v>
      </c>
      <c r="V54">
        <v>30</v>
      </c>
      <c r="W54">
        <v>6.5867E-3</v>
      </c>
      <c r="X54">
        <v>1.0572999999999999</v>
      </c>
      <c r="Y54">
        <v>71</v>
      </c>
      <c r="Z54">
        <v>61.798400000000001</v>
      </c>
      <c r="AA54">
        <v>42</v>
      </c>
      <c r="AB54">
        <v>1.4714</v>
      </c>
      <c r="AC54">
        <v>1</v>
      </c>
      <c r="AD54">
        <v>1.3826000000000001</v>
      </c>
    </row>
    <row r="55" spans="1:30" x14ac:dyDescent="0.25">
      <c r="A55">
        <v>21113</v>
      </c>
      <c r="B55">
        <v>1</v>
      </c>
      <c r="C55">
        <v>133</v>
      </c>
      <c r="D55" s="1">
        <v>42356</v>
      </c>
      <c r="E55">
        <v>48</v>
      </c>
      <c r="F55">
        <v>0</v>
      </c>
      <c r="M55" s="2">
        <v>0.43465277777777778</v>
      </c>
      <c r="N55" s="2">
        <v>0.43640046296296298</v>
      </c>
      <c r="O55">
        <v>150</v>
      </c>
      <c r="P55" s="3">
        <f t="shared" si="2"/>
        <v>152.00000000000122</v>
      </c>
      <c r="R55">
        <v>61.877499999999998</v>
      </c>
      <c r="S55">
        <v>36</v>
      </c>
      <c r="T55">
        <v>1.7121999999999999</v>
      </c>
      <c r="U55">
        <v>61.640300000000003</v>
      </c>
      <c r="V55">
        <v>36</v>
      </c>
      <c r="W55">
        <v>-4.7211000000000003E-2</v>
      </c>
      <c r="X55">
        <v>0.31619999999999998</v>
      </c>
      <c r="Y55">
        <v>80</v>
      </c>
      <c r="Z55">
        <v>59.9407</v>
      </c>
      <c r="AA55">
        <v>36</v>
      </c>
      <c r="AB55">
        <v>1.665</v>
      </c>
      <c r="AC55">
        <v>1</v>
      </c>
      <c r="AD55">
        <v>1.32</v>
      </c>
    </row>
    <row r="56" spans="1:30" x14ac:dyDescent="0.25">
      <c r="A56">
        <v>21113</v>
      </c>
      <c r="B56">
        <v>1</v>
      </c>
      <c r="C56">
        <v>134</v>
      </c>
      <c r="D56" s="1">
        <v>42356</v>
      </c>
      <c r="E56">
        <v>51</v>
      </c>
      <c r="F56">
        <v>0</v>
      </c>
      <c r="M56" s="2">
        <v>0.43699074074074074</v>
      </c>
      <c r="N56" s="2">
        <v>0.43873842592592593</v>
      </c>
      <c r="O56">
        <v>150</v>
      </c>
      <c r="P56" s="3">
        <f t="shared" si="2"/>
        <v>152.00000000000122</v>
      </c>
      <c r="R56">
        <v>59.575099999999999</v>
      </c>
      <c r="S56">
        <v>37</v>
      </c>
      <c r="T56">
        <v>1.6069</v>
      </c>
      <c r="U56">
        <v>59.456499999999998</v>
      </c>
      <c r="V56">
        <v>38</v>
      </c>
      <c r="W56">
        <v>-6.4228999999999994E-2</v>
      </c>
      <c r="X56">
        <v>0.54339999999999999</v>
      </c>
      <c r="Y56">
        <v>90</v>
      </c>
      <c r="Z56">
        <v>57.015799999999999</v>
      </c>
      <c r="AA56">
        <v>25</v>
      </c>
      <c r="AB56">
        <v>2.2806000000000002</v>
      </c>
      <c r="AC56">
        <v>1</v>
      </c>
      <c r="AD56">
        <v>1.34</v>
      </c>
    </row>
    <row r="57" spans="1:30" x14ac:dyDescent="0.25">
      <c r="A57">
        <v>21113</v>
      </c>
      <c r="B57">
        <v>1</v>
      </c>
      <c r="C57">
        <v>135</v>
      </c>
      <c r="D57" s="1">
        <v>42356</v>
      </c>
      <c r="E57">
        <v>76</v>
      </c>
      <c r="F57">
        <v>0</v>
      </c>
      <c r="M57" s="2">
        <v>0.43961805555555555</v>
      </c>
      <c r="N57" s="2">
        <v>0.44109953703703703</v>
      </c>
      <c r="O57">
        <v>127</v>
      </c>
      <c r="P57" s="3">
        <f t="shared" si="2"/>
        <v>128.99999999999923</v>
      </c>
      <c r="R57">
        <v>56.156100000000002</v>
      </c>
      <c r="S57">
        <v>33</v>
      </c>
      <c r="T57">
        <v>1.6863999999999999</v>
      </c>
      <c r="U57">
        <v>55.652200000000001</v>
      </c>
      <c r="V57">
        <v>14</v>
      </c>
      <c r="W57">
        <v>-3.9529000000000002E-2</v>
      </c>
      <c r="X57">
        <v>0.50390000000000001</v>
      </c>
      <c r="Y57">
        <v>46</v>
      </c>
      <c r="Z57">
        <v>55.098799999999997</v>
      </c>
      <c r="AA57">
        <v>50</v>
      </c>
      <c r="AB57">
        <v>1.1020000000000001</v>
      </c>
      <c r="AC57">
        <v>1</v>
      </c>
      <c r="AD57">
        <v>1.5984</v>
      </c>
    </row>
    <row r="58" spans="1:30" x14ac:dyDescent="0.25">
      <c r="A58">
        <v>21113</v>
      </c>
      <c r="B58">
        <v>1</v>
      </c>
      <c r="C58">
        <v>136</v>
      </c>
      <c r="D58" s="1">
        <v>42356</v>
      </c>
      <c r="E58">
        <v>86</v>
      </c>
      <c r="F58">
        <v>0</v>
      </c>
      <c r="M58" s="2">
        <v>0.44209490740740742</v>
      </c>
      <c r="N58" s="2">
        <v>0.44371527777777775</v>
      </c>
      <c r="O58">
        <v>139</v>
      </c>
      <c r="P58" s="3">
        <f t="shared" si="2"/>
        <v>140.99999999999631</v>
      </c>
      <c r="R58">
        <v>54.901200000000003</v>
      </c>
      <c r="S58">
        <v>36</v>
      </c>
      <c r="T58">
        <v>1.5195000000000001</v>
      </c>
      <c r="U58">
        <v>54.703600000000002</v>
      </c>
      <c r="V58">
        <v>18</v>
      </c>
      <c r="W58">
        <v>-5.9289000000000001E-2</v>
      </c>
      <c r="X58">
        <v>0.79049999999999998</v>
      </c>
      <c r="Y58">
        <v>55</v>
      </c>
      <c r="Z58">
        <v>53.636400000000002</v>
      </c>
      <c r="AA58">
        <v>50</v>
      </c>
      <c r="AB58">
        <v>1.0727</v>
      </c>
      <c r="AC58">
        <v>1</v>
      </c>
      <c r="AD58">
        <v>1.6187</v>
      </c>
    </row>
    <row r="59" spans="1:30" x14ac:dyDescent="0.25">
      <c r="A59">
        <v>21113</v>
      </c>
      <c r="B59">
        <v>1</v>
      </c>
      <c r="C59">
        <v>137</v>
      </c>
      <c r="D59" s="1">
        <v>42356</v>
      </c>
      <c r="E59">
        <v>74</v>
      </c>
      <c r="F59">
        <v>0</v>
      </c>
      <c r="M59" s="2">
        <v>0.44457175925925929</v>
      </c>
      <c r="N59" s="2">
        <v>0.44596064814814818</v>
      </c>
      <c r="O59">
        <v>119</v>
      </c>
      <c r="P59" s="3">
        <f t="shared" si="2"/>
        <v>120.99999999999957</v>
      </c>
      <c r="R59">
        <v>54.071100000000001</v>
      </c>
      <c r="S59">
        <v>35</v>
      </c>
      <c r="T59">
        <v>1.5389999999999999</v>
      </c>
      <c r="U59">
        <v>53.863599999999998</v>
      </c>
      <c r="V59">
        <v>12</v>
      </c>
      <c r="W59">
        <v>-5.0224999999999999E-2</v>
      </c>
      <c r="X59">
        <v>1.1067</v>
      </c>
      <c r="Y59">
        <v>49</v>
      </c>
      <c r="Z59">
        <v>53.260899999999999</v>
      </c>
      <c r="AA59">
        <v>37</v>
      </c>
      <c r="AB59">
        <v>1.4395</v>
      </c>
      <c r="AC59">
        <v>1</v>
      </c>
      <c r="AD59">
        <v>1.6217999999999999</v>
      </c>
    </row>
    <row r="60" spans="1:30" x14ac:dyDescent="0.25">
      <c r="A60">
        <v>21113</v>
      </c>
      <c r="B60">
        <v>1</v>
      </c>
      <c r="C60">
        <v>138</v>
      </c>
      <c r="D60" s="1">
        <v>42356</v>
      </c>
      <c r="E60">
        <v>66</v>
      </c>
      <c r="F60">
        <v>0</v>
      </c>
      <c r="M60" s="2">
        <v>0.44672453703703702</v>
      </c>
      <c r="N60" s="2">
        <v>0.44833333333333331</v>
      </c>
      <c r="O60">
        <v>138</v>
      </c>
      <c r="P60" s="3">
        <f t="shared" si="2"/>
        <v>139.99999999999935</v>
      </c>
      <c r="R60">
        <v>54.209499999999998</v>
      </c>
      <c r="S60">
        <v>39</v>
      </c>
      <c r="T60">
        <v>1.3862000000000001</v>
      </c>
      <c r="U60">
        <v>54.061300000000003</v>
      </c>
      <c r="V60">
        <v>20</v>
      </c>
      <c r="W60">
        <v>-1.0375000000000001E-2</v>
      </c>
      <c r="X60">
        <v>1.0670999999999999</v>
      </c>
      <c r="Y60">
        <v>50</v>
      </c>
      <c r="Z60">
        <v>53.8538</v>
      </c>
      <c r="AA60">
        <v>51</v>
      </c>
      <c r="AB60">
        <v>1.056</v>
      </c>
      <c r="AC60">
        <v>1</v>
      </c>
      <c r="AD60">
        <v>1.4782999999999999</v>
      </c>
    </row>
    <row r="61" spans="1:30" x14ac:dyDescent="0.25">
      <c r="A61">
        <v>21113</v>
      </c>
      <c r="B61">
        <v>1</v>
      </c>
      <c r="C61">
        <v>139</v>
      </c>
      <c r="D61" s="1">
        <v>42356</v>
      </c>
      <c r="E61">
        <v>47</v>
      </c>
      <c r="F61">
        <v>0</v>
      </c>
      <c r="M61" s="2">
        <v>0.4488773148148148</v>
      </c>
      <c r="N61" s="2">
        <v>0.4503819444444444</v>
      </c>
      <c r="O61">
        <v>129</v>
      </c>
      <c r="P61" s="3">
        <f t="shared" si="2"/>
        <v>130.99999999999795</v>
      </c>
      <c r="R61">
        <v>54.604700000000001</v>
      </c>
      <c r="S61">
        <v>31</v>
      </c>
      <c r="T61">
        <v>1.7406999999999999</v>
      </c>
      <c r="U61">
        <v>53.962499999999999</v>
      </c>
      <c r="V61">
        <v>20</v>
      </c>
      <c r="W61">
        <v>8.3949999999999997E-3</v>
      </c>
      <c r="X61">
        <v>0.77080000000000004</v>
      </c>
      <c r="Y61">
        <v>60</v>
      </c>
      <c r="Z61">
        <v>54.130400000000002</v>
      </c>
      <c r="AA61">
        <v>40</v>
      </c>
      <c r="AB61">
        <v>1.3532999999999999</v>
      </c>
      <c r="AC61">
        <v>1</v>
      </c>
      <c r="AD61">
        <v>1.3643000000000001</v>
      </c>
    </row>
    <row r="62" spans="1:30" x14ac:dyDescent="0.25">
      <c r="A62">
        <v>21113</v>
      </c>
      <c r="B62">
        <v>1</v>
      </c>
      <c r="C62">
        <v>140</v>
      </c>
      <c r="D62" s="1">
        <v>42356</v>
      </c>
      <c r="E62">
        <v>51</v>
      </c>
      <c r="F62">
        <v>0</v>
      </c>
      <c r="M62" s="2">
        <v>0.45097222222222227</v>
      </c>
      <c r="N62" s="2">
        <v>0.45261574074074074</v>
      </c>
      <c r="O62">
        <v>141</v>
      </c>
      <c r="P62" s="3">
        <f t="shared" si="2"/>
        <v>142.99999999999503</v>
      </c>
      <c r="R62">
        <v>54.555300000000003</v>
      </c>
      <c r="S62">
        <v>32</v>
      </c>
      <c r="T62">
        <v>1.6839</v>
      </c>
      <c r="U62">
        <v>53.883400000000002</v>
      </c>
      <c r="V62">
        <v>22</v>
      </c>
      <c r="W62">
        <v>8.9817999999999999E-3</v>
      </c>
      <c r="X62">
        <v>0.59289999999999998</v>
      </c>
      <c r="Y62">
        <v>68</v>
      </c>
      <c r="Z62">
        <v>54.081000000000003</v>
      </c>
      <c r="AA62">
        <v>43</v>
      </c>
      <c r="AB62">
        <v>1.2577</v>
      </c>
      <c r="AC62">
        <v>1</v>
      </c>
      <c r="AD62">
        <v>1.3616999999999999</v>
      </c>
    </row>
    <row r="63" spans="1:30" x14ac:dyDescent="0.25">
      <c r="A63">
        <v>21113</v>
      </c>
      <c r="B63">
        <v>1</v>
      </c>
      <c r="C63">
        <v>141</v>
      </c>
      <c r="D63" s="1">
        <v>42356</v>
      </c>
      <c r="E63">
        <v>51</v>
      </c>
      <c r="F63">
        <v>0</v>
      </c>
      <c r="M63" s="2">
        <v>0.45320601851851849</v>
      </c>
      <c r="N63" s="2">
        <v>0.4548611111111111</v>
      </c>
      <c r="O63">
        <v>142</v>
      </c>
      <c r="P63" s="3">
        <f t="shared" si="2"/>
        <v>144.00000000000156</v>
      </c>
      <c r="R63">
        <v>55.237200000000001</v>
      </c>
      <c r="S63">
        <v>33</v>
      </c>
      <c r="T63">
        <v>1.6505000000000001</v>
      </c>
      <c r="U63">
        <v>54.4664</v>
      </c>
      <c r="V63">
        <v>42</v>
      </c>
      <c r="W63">
        <v>1.5764E-2</v>
      </c>
      <c r="X63">
        <v>0.78069999999999995</v>
      </c>
      <c r="Y63">
        <v>65</v>
      </c>
      <c r="Z63">
        <v>55.128500000000003</v>
      </c>
      <c r="AA63">
        <v>46</v>
      </c>
      <c r="AB63">
        <v>1.1983999999999999</v>
      </c>
      <c r="AC63">
        <v>1</v>
      </c>
      <c r="AD63">
        <v>1.3592</v>
      </c>
    </row>
    <row r="64" spans="1:30" x14ac:dyDescent="0.25">
      <c r="A64">
        <v>21113</v>
      </c>
      <c r="B64">
        <v>1</v>
      </c>
      <c r="C64">
        <v>142</v>
      </c>
      <c r="D64" s="1">
        <v>42356</v>
      </c>
      <c r="E64">
        <v>49</v>
      </c>
      <c r="F64">
        <v>0</v>
      </c>
      <c r="M64" s="2">
        <v>0.45542824074074079</v>
      </c>
      <c r="N64" s="2">
        <v>0.45709490740740738</v>
      </c>
      <c r="O64">
        <v>143</v>
      </c>
      <c r="P64" s="3">
        <f t="shared" si="2"/>
        <v>144.99999999999375</v>
      </c>
      <c r="R64">
        <v>55.948599999999999</v>
      </c>
      <c r="S64">
        <v>34</v>
      </c>
      <c r="T64">
        <v>1.6252</v>
      </c>
      <c r="U64">
        <v>55.256900000000002</v>
      </c>
      <c r="V64">
        <v>23</v>
      </c>
      <c r="W64">
        <v>2.4490999999999999E-2</v>
      </c>
      <c r="X64">
        <v>0.6028</v>
      </c>
      <c r="Y64">
        <v>68</v>
      </c>
      <c r="Z64">
        <v>55.8202</v>
      </c>
      <c r="AA64">
        <v>43</v>
      </c>
      <c r="AB64">
        <v>1.2981</v>
      </c>
      <c r="AC64">
        <v>1</v>
      </c>
      <c r="AD64">
        <v>1.3427</v>
      </c>
    </row>
    <row r="65" spans="1:30" x14ac:dyDescent="0.25">
      <c r="A65">
        <v>21113</v>
      </c>
      <c r="B65">
        <v>1</v>
      </c>
      <c r="C65">
        <v>143</v>
      </c>
      <c r="D65" s="1">
        <v>42356</v>
      </c>
      <c r="E65">
        <v>52</v>
      </c>
      <c r="F65">
        <v>0</v>
      </c>
      <c r="M65" s="2">
        <v>0.45769675925925929</v>
      </c>
      <c r="N65" s="2">
        <v>0.45910879629629631</v>
      </c>
      <c r="O65">
        <v>121</v>
      </c>
      <c r="P65" s="3">
        <f t="shared" si="2"/>
        <v>122.99999999999829</v>
      </c>
      <c r="R65">
        <v>54.841900000000003</v>
      </c>
      <c r="S65">
        <v>34</v>
      </c>
      <c r="T65">
        <v>1.4741</v>
      </c>
      <c r="U65">
        <v>50.118600000000001</v>
      </c>
      <c r="V65">
        <v>2</v>
      </c>
      <c r="W65">
        <v>2.2382</v>
      </c>
      <c r="X65">
        <v>4.7233000000000001</v>
      </c>
      <c r="Y65">
        <v>15</v>
      </c>
      <c r="Z65">
        <v>54.594900000000003</v>
      </c>
      <c r="AA65">
        <v>74</v>
      </c>
      <c r="AB65">
        <v>0.73777000000000004</v>
      </c>
      <c r="AC65">
        <v>1</v>
      </c>
      <c r="AD65">
        <v>1.4298</v>
      </c>
    </row>
    <row r="66" spans="1:30" x14ac:dyDescent="0.25">
      <c r="A66">
        <v>21113</v>
      </c>
      <c r="B66">
        <v>1</v>
      </c>
      <c r="C66">
        <v>149</v>
      </c>
      <c r="D66" s="1">
        <v>42356</v>
      </c>
      <c r="E66">
        <v>36</v>
      </c>
      <c r="F66">
        <v>0</v>
      </c>
      <c r="M66" s="2">
        <v>0.46340277777777777</v>
      </c>
      <c r="N66" s="2">
        <v>0.46479166666666666</v>
      </c>
      <c r="O66">
        <v>119</v>
      </c>
      <c r="P66" s="3">
        <f t="shared" si="2"/>
        <v>120.99999999999957</v>
      </c>
      <c r="R66">
        <v>55.029699999999998</v>
      </c>
      <c r="S66">
        <v>38</v>
      </c>
      <c r="T66">
        <v>1.4229000000000001</v>
      </c>
      <c r="U66">
        <v>54.071199999999997</v>
      </c>
      <c r="V66">
        <v>12</v>
      </c>
      <c r="W66">
        <v>5.3525000000000003E-2</v>
      </c>
      <c r="X66">
        <v>0.93869999999999998</v>
      </c>
      <c r="Y66">
        <v>51</v>
      </c>
      <c r="Z66">
        <v>54.713500000000003</v>
      </c>
      <c r="AA66">
        <v>32</v>
      </c>
      <c r="AB66">
        <v>1.7098</v>
      </c>
      <c r="AC66">
        <v>1</v>
      </c>
      <c r="AD66">
        <v>1.3025</v>
      </c>
    </row>
    <row r="67" spans="1:30" x14ac:dyDescent="0.25">
      <c r="A67">
        <v>21113</v>
      </c>
      <c r="B67">
        <v>1</v>
      </c>
      <c r="C67">
        <v>151</v>
      </c>
      <c r="D67" s="1">
        <v>42356</v>
      </c>
      <c r="E67">
        <v>40</v>
      </c>
      <c r="F67">
        <v>0</v>
      </c>
      <c r="M67" s="2">
        <v>0.46690972222222221</v>
      </c>
      <c r="N67" s="2">
        <v>0.46841435185185182</v>
      </c>
      <c r="O67">
        <v>129</v>
      </c>
      <c r="P67" s="3">
        <f t="shared" si="2"/>
        <v>130.99999999999795</v>
      </c>
      <c r="R67">
        <v>54.505899999999997</v>
      </c>
      <c r="S67">
        <v>36</v>
      </c>
      <c r="T67">
        <v>1.4986999999999999</v>
      </c>
      <c r="U67">
        <v>53.952599999999997</v>
      </c>
      <c r="V67">
        <v>13</v>
      </c>
      <c r="W67">
        <v>1.4437999999999999E-2</v>
      </c>
      <c r="X67">
        <v>0.40510000000000002</v>
      </c>
      <c r="Y67">
        <v>34</v>
      </c>
      <c r="Z67">
        <v>54.140300000000003</v>
      </c>
      <c r="AA67">
        <v>61</v>
      </c>
      <c r="AB67">
        <v>0.88754999999999995</v>
      </c>
      <c r="AC67">
        <v>1</v>
      </c>
      <c r="AD67">
        <v>1.3101</v>
      </c>
    </row>
    <row r="68" spans="1:30" x14ac:dyDescent="0.25">
      <c r="A68">
        <v>21113</v>
      </c>
      <c r="B68">
        <v>1</v>
      </c>
      <c r="C68">
        <v>152</v>
      </c>
      <c r="D68" s="1">
        <v>42356</v>
      </c>
      <c r="E68">
        <v>42</v>
      </c>
      <c r="F68">
        <v>0</v>
      </c>
      <c r="M68" s="2">
        <v>0.46890046296296295</v>
      </c>
      <c r="N68" s="2">
        <v>0.47055555555555556</v>
      </c>
      <c r="O68">
        <v>142</v>
      </c>
      <c r="P68" s="3">
        <f t="shared" si="2"/>
        <v>144.00000000000156</v>
      </c>
      <c r="R68">
        <v>54.377499999999998</v>
      </c>
      <c r="S68">
        <v>35</v>
      </c>
      <c r="T68">
        <v>1.5327</v>
      </c>
      <c r="U68">
        <v>53.6462</v>
      </c>
      <c r="V68">
        <v>22</v>
      </c>
      <c r="W68">
        <v>-8.9545E-4</v>
      </c>
      <c r="X68">
        <v>0.66210000000000002</v>
      </c>
      <c r="Y68">
        <v>46</v>
      </c>
      <c r="Z68">
        <v>53.6265</v>
      </c>
      <c r="AA68">
        <v>63</v>
      </c>
      <c r="AB68">
        <v>0.85121000000000002</v>
      </c>
      <c r="AC68">
        <v>1</v>
      </c>
      <c r="AD68">
        <v>1.2958000000000001</v>
      </c>
    </row>
    <row r="69" spans="1:30" x14ac:dyDescent="0.25">
      <c r="A69">
        <v>21113</v>
      </c>
      <c r="B69">
        <v>1</v>
      </c>
      <c r="C69">
        <v>153</v>
      </c>
      <c r="D69" s="1">
        <v>42356</v>
      </c>
      <c r="E69">
        <v>41</v>
      </c>
      <c r="F69">
        <v>0</v>
      </c>
      <c r="M69" s="2">
        <v>0.4710300925925926</v>
      </c>
      <c r="N69" s="2">
        <v>0.47256944444444443</v>
      </c>
      <c r="O69">
        <v>132</v>
      </c>
      <c r="P69" s="3">
        <f t="shared" si="2"/>
        <v>133.99999999999841</v>
      </c>
      <c r="R69">
        <v>54.1798</v>
      </c>
      <c r="S69">
        <v>34</v>
      </c>
      <c r="T69">
        <v>1.5604</v>
      </c>
      <c r="U69">
        <v>53.053400000000003</v>
      </c>
      <c r="V69">
        <v>26</v>
      </c>
      <c r="W69">
        <v>2.8881E-2</v>
      </c>
      <c r="X69">
        <v>0.92879999999999996</v>
      </c>
      <c r="Y69">
        <v>37</v>
      </c>
      <c r="Z69">
        <v>53.804299999999998</v>
      </c>
      <c r="AA69">
        <v>63</v>
      </c>
      <c r="AB69">
        <v>0.85404000000000002</v>
      </c>
      <c r="AC69">
        <v>1</v>
      </c>
      <c r="AD69">
        <v>1.3106</v>
      </c>
    </row>
    <row r="70" spans="1:30" x14ac:dyDescent="0.25">
      <c r="A70">
        <v>21113</v>
      </c>
      <c r="B70">
        <v>1</v>
      </c>
      <c r="C70">
        <v>154</v>
      </c>
      <c r="D70" s="1">
        <v>42356</v>
      </c>
      <c r="E70">
        <v>34</v>
      </c>
      <c r="F70">
        <v>0</v>
      </c>
      <c r="M70" s="2">
        <v>0.47296296296296297</v>
      </c>
      <c r="N70" s="2">
        <v>0.47457175925925926</v>
      </c>
      <c r="O70">
        <v>138</v>
      </c>
      <c r="P70" s="3">
        <f t="shared" si="2"/>
        <v>139.99999999999935</v>
      </c>
      <c r="R70">
        <v>54.357700000000001</v>
      </c>
      <c r="S70">
        <v>33</v>
      </c>
      <c r="T70">
        <v>1.6206</v>
      </c>
      <c r="U70">
        <v>53.478299999999997</v>
      </c>
      <c r="V70">
        <v>14</v>
      </c>
      <c r="W70">
        <v>3.3170999999999999E-2</v>
      </c>
      <c r="X70">
        <v>0.92889999999999995</v>
      </c>
      <c r="Y70">
        <v>34</v>
      </c>
      <c r="Z70">
        <v>53.942700000000002</v>
      </c>
      <c r="AA70">
        <v>73</v>
      </c>
      <c r="AB70">
        <v>0.73894000000000004</v>
      </c>
      <c r="AC70">
        <v>1</v>
      </c>
      <c r="AD70">
        <v>1.2464</v>
      </c>
    </row>
    <row r="71" spans="1:30" x14ac:dyDescent="0.25">
      <c r="A71">
        <v>21113</v>
      </c>
      <c r="B71">
        <v>1</v>
      </c>
      <c r="C71">
        <v>155</v>
      </c>
      <c r="D71" s="1">
        <v>42356</v>
      </c>
      <c r="E71">
        <v>37</v>
      </c>
      <c r="F71">
        <v>0</v>
      </c>
      <c r="M71" s="2">
        <v>0.47500000000000003</v>
      </c>
      <c r="N71" s="2">
        <v>0.47650462962962964</v>
      </c>
      <c r="O71">
        <v>129</v>
      </c>
      <c r="P71" s="3">
        <f t="shared" si="2"/>
        <v>130.99999999999795</v>
      </c>
      <c r="R71">
        <v>54.2194</v>
      </c>
      <c r="S71">
        <v>32</v>
      </c>
      <c r="T71">
        <v>1.6687000000000001</v>
      </c>
      <c r="U71">
        <v>53.3992</v>
      </c>
      <c r="V71">
        <v>17</v>
      </c>
      <c r="W71">
        <v>3.4293999999999998E-2</v>
      </c>
      <c r="X71">
        <v>0.66210000000000002</v>
      </c>
      <c r="Y71">
        <v>44</v>
      </c>
      <c r="Z71">
        <v>53.982199999999999</v>
      </c>
      <c r="AA71">
        <v>55</v>
      </c>
      <c r="AB71">
        <v>0.98148999999999997</v>
      </c>
      <c r="AC71">
        <v>1</v>
      </c>
      <c r="AD71">
        <v>1.2867999999999999</v>
      </c>
    </row>
    <row r="72" spans="1:30" x14ac:dyDescent="0.25">
      <c r="A72">
        <v>21113</v>
      </c>
      <c r="B72">
        <v>1</v>
      </c>
      <c r="C72">
        <v>156</v>
      </c>
      <c r="D72" s="1">
        <v>42356</v>
      </c>
      <c r="E72">
        <v>42</v>
      </c>
      <c r="F72">
        <v>0</v>
      </c>
      <c r="M72" s="2">
        <v>0.47699074074074077</v>
      </c>
      <c r="N72" s="2">
        <v>0.4785300925925926</v>
      </c>
      <c r="O72">
        <v>132</v>
      </c>
      <c r="P72" s="3">
        <f t="shared" si="2"/>
        <v>133.99999999999841</v>
      </c>
      <c r="R72">
        <v>53.784599999999998</v>
      </c>
      <c r="S72">
        <v>32</v>
      </c>
      <c r="T72">
        <v>1.6524000000000001</v>
      </c>
      <c r="U72">
        <v>52.875500000000002</v>
      </c>
      <c r="V72">
        <v>18</v>
      </c>
      <c r="W72">
        <v>3.6233000000000001E-2</v>
      </c>
      <c r="X72">
        <v>0.8498</v>
      </c>
      <c r="Y72">
        <v>36</v>
      </c>
      <c r="Z72">
        <v>53.527700000000003</v>
      </c>
      <c r="AA72">
        <v>66</v>
      </c>
      <c r="AB72">
        <v>0.81103000000000003</v>
      </c>
      <c r="AC72">
        <v>1</v>
      </c>
      <c r="AD72">
        <v>1.3182</v>
      </c>
    </row>
    <row r="73" spans="1:30" x14ac:dyDescent="0.25">
      <c r="A73">
        <v>21113</v>
      </c>
      <c r="B73">
        <v>1</v>
      </c>
      <c r="C73">
        <v>157</v>
      </c>
      <c r="D73" s="1">
        <v>42356</v>
      </c>
      <c r="E73">
        <v>33</v>
      </c>
      <c r="F73">
        <v>0</v>
      </c>
      <c r="M73" s="2">
        <v>0.47891203703703705</v>
      </c>
      <c r="N73" s="2">
        <v>0.48042824074074075</v>
      </c>
      <c r="O73">
        <v>130</v>
      </c>
      <c r="P73" s="3">
        <f t="shared" si="2"/>
        <v>131.99999999999969</v>
      </c>
      <c r="R73">
        <v>53.8142</v>
      </c>
      <c r="S73">
        <v>34</v>
      </c>
      <c r="T73">
        <v>1.5682</v>
      </c>
      <c r="U73">
        <v>53.3202</v>
      </c>
      <c r="V73">
        <v>21</v>
      </c>
      <c r="W73">
        <v>1.5524E-2</v>
      </c>
      <c r="X73">
        <v>1.0671999999999999</v>
      </c>
      <c r="Y73">
        <v>47</v>
      </c>
      <c r="Z73">
        <v>53.6462</v>
      </c>
      <c r="AA73">
        <v>51</v>
      </c>
      <c r="AB73">
        <v>1.0519000000000001</v>
      </c>
      <c r="AC73">
        <v>1</v>
      </c>
      <c r="AD73">
        <v>1.2538</v>
      </c>
    </row>
    <row r="74" spans="1:30" x14ac:dyDescent="0.25">
      <c r="A74">
        <v>21113</v>
      </c>
      <c r="B74">
        <v>1</v>
      </c>
      <c r="C74">
        <v>158</v>
      </c>
      <c r="D74" s="1">
        <v>42356</v>
      </c>
      <c r="E74">
        <v>43</v>
      </c>
      <c r="F74">
        <v>0</v>
      </c>
      <c r="M74" s="2">
        <v>0.48092592592592592</v>
      </c>
      <c r="N74" s="2">
        <v>0.48251157407407402</v>
      </c>
      <c r="O74">
        <v>136</v>
      </c>
      <c r="P74" s="3">
        <f t="shared" si="2"/>
        <v>137.99999999999585</v>
      </c>
      <c r="R74">
        <v>54.011899999999997</v>
      </c>
      <c r="S74">
        <v>34</v>
      </c>
      <c r="T74">
        <v>1.5761000000000001</v>
      </c>
      <c r="U74">
        <v>53.587000000000003</v>
      </c>
      <c r="V74">
        <v>20</v>
      </c>
      <c r="W74">
        <v>-1.98E-3</v>
      </c>
      <c r="X74">
        <v>0.52370000000000005</v>
      </c>
      <c r="Y74">
        <v>57</v>
      </c>
      <c r="Z74">
        <v>53.547400000000003</v>
      </c>
      <c r="AA74">
        <v>47</v>
      </c>
      <c r="AB74">
        <v>1.1393</v>
      </c>
      <c r="AC74">
        <v>1</v>
      </c>
      <c r="AD74">
        <v>1.3162</v>
      </c>
    </row>
    <row r="75" spans="1:30" x14ac:dyDescent="0.25">
      <c r="A75">
        <v>21113</v>
      </c>
      <c r="B75">
        <v>1</v>
      </c>
      <c r="C75">
        <v>159</v>
      </c>
      <c r="D75" s="1">
        <v>42356</v>
      </c>
      <c r="E75">
        <v>39</v>
      </c>
      <c r="F75">
        <v>0</v>
      </c>
      <c r="M75" s="2">
        <v>0.48296296296296298</v>
      </c>
      <c r="N75" s="2">
        <v>0.4845949074074074</v>
      </c>
      <c r="O75">
        <v>140</v>
      </c>
      <c r="P75" s="3">
        <f t="shared" si="2"/>
        <v>141.99999999999807</v>
      </c>
      <c r="R75">
        <v>54.011899999999997</v>
      </c>
      <c r="S75">
        <v>32</v>
      </c>
      <c r="T75">
        <v>1.6801999999999999</v>
      </c>
      <c r="U75">
        <v>53.764800000000001</v>
      </c>
      <c r="V75">
        <v>26</v>
      </c>
      <c r="W75">
        <v>-1.9E-3</v>
      </c>
      <c r="X75">
        <v>0.41499999999999998</v>
      </c>
      <c r="Y75">
        <v>51</v>
      </c>
      <c r="Z75">
        <v>53.715400000000002</v>
      </c>
      <c r="AA75">
        <v>59</v>
      </c>
      <c r="AB75">
        <v>0.91042999999999996</v>
      </c>
      <c r="AC75">
        <v>1</v>
      </c>
      <c r="AD75">
        <v>1.2786</v>
      </c>
    </row>
    <row r="76" spans="1:30" x14ac:dyDescent="0.25">
      <c r="A76">
        <v>21113</v>
      </c>
      <c r="B76">
        <v>1</v>
      </c>
      <c r="C76">
        <v>161</v>
      </c>
      <c r="D76" s="1">
        <v>42356</v>
      </c>
      <c r="E76">
        <v>30</v>
      </c>
      <c r="F76">
        <v>0</v>
      </c>
      <c r="M76" s="2">
        <v>0.48591435185185183</v>
      </c>
      <c r="N76" s="2">
        <v>0.48752314814814812</v>
      </c>
      <c r="O76">
        <v>138</v>
      </c>
      <c r="P76" s="3">
        <f t="shared" si="2"/>
        <v>139.99999999999935</v>
      </c>
      <c r="R76">
        <v>55.523699999999998</v>
      </c>
      <c r="S76">
        <v>33</v>
      </c>
      <c r="T76">
        <v>1.6565000000000001</v>
      </c>
      <c r="U76">
        <v>54.664000000000001</v>
      </c>
      <c r="V76">
        <v>20</v>
      </c>
      <c r="W76">
        <v>3.4090000000000002E-2</v>
      </c>
      <c r="X76">
        <v>0.40510000000000002</v>
      </c>
      <c r="Y76">
        <v>66</v>
      </c>
      <c r="Z76">
        <v>55.345799999999997</v>
      </c>
      <c r="AA76">
        <v>41</v>
      </c>
      <c r="AB76">
        <v>1.3499000000000001</v>
      </c>
      <c r="AC76">
        <v>1</v>
      </c>
      <c r="AD76">
        <v>1.2174</v>
      </c>
    </row>
    <row r="77" spans="1:30" x14ac:dyDescent="0.25">
      <c r="A77">
        <v>21113</v>
      </c>
      <c r="B77">
        <v>1</v>
      </c>
      <c r="C77">
        <v>168</v>
      </c>
      <c r="D77" s="1">
        <v>42356</v>
      </c>
      <c r="E77">
        <v>36</v>
      </c>
      <c r="F77">
        <v>0</v>
      </c>
      <c r="M77" s="2">
        <v>0.49570601851851853</v>
      </c>
      <c r="N77" s="2">
        <v>0.49739583333333331</v>
      </c>
      <c r="O77">
        <v>145</v>
      </c>
      <c r="P77" s="3">
        <f t="shared" si="2"/>
        <v>146.99999999999724</v>
      </c>
      <c r="R77">
        <v>59.565199999999997</v>
      </c>
      <c r="S77">
        <v>40</v>
      </c>
      <c r="T77">
        <v>1.4703999999999999</v>
      </c>
      <c r="U77">
        <v>58.8142</v>
      </c>
      <c r="V77">
        <v>14</v>
      </c>
      <c r="W77">
        <v>-7.6229000000000005E-2</v>
      </c>
      <c r="X77">
        <v>0.751</v>
      </c>
      <c r="Y77">
        <v>60</v>
      </c>
      <c r="Z77">
        <v>57.747</v>
      </c>
      <c r="AA77">
        <v>47</v>
      </c>
      <c r="AB77">
        <v>1.2286999999999999</v>
      </c>
      <c r="AC77">
        <v>1</v>
      </c>
      <c r="AD77">
        <v>1.2483</v>
      </c>
    </row>
    <row r="78" spans="1:30" x14ac:dyDescent="0.25">
      <c r="A78">
        <v>21113</v>
      </c>
      <c r="B78">
        <v>1</v>
      </c>
      <c r="C78">
        <v>169</v>
      </c>
      <c r="D78" s="1">
        <v>42356</v>
      </c>
      <c r="E78">
        <v>38</v>
      </c>
      <c r="F78">
        <v>0</v>
      </c>
      <c r="M78" s="2">
        <v>0.49783564814814812</v>
      </c>
      <c r="N78" s="2">
        <v>0.49939814814814815</v>
      </c>
      <c r="O78">
        <v>134</v>
      </c>
      <c r="P78" s="3">
        <f t="shared" si="2"/>
        <v>136.00000000000193</v>
      </c>
      <c r="R78">
        <v>56.027700000000003</v>
      </c>
      <c r="S78">
        <v>35</v>
      </c>
      <c r="T78">
        <v>1.5671999999999999</v>
      </c>
      <c r="U78">
        <v>54.851799999999997</v>
      </c>
      <c r="V78">
        <v>16</v>
      </c>
      <c r="W78">
        <v>-3.2119000000000002E-2</v>
      </c>
      <c r="X78">
        <v>1.1560999999999999</v>
      </c>
      <c r="Y78">
        <v>51</v>
      </c>
      <c r="Z78">
        <v>54.337899999999998</v>
      </c>
      <c r="AA78">
        <v>50</v>
      </c>
      <c r="AB78">
        <v>1.0868</v>
      </c>
      <c r="AC78">
        <v>1</v>
      </c>
      <c r="AD78">
        <v>1.2836000000000001</v>
      </c>
    </row>
    <row r="79" spans="1:30" x14ac:dyDescent="0.25">
      <c r="A79">
        <v>21113</v>
      </c>
      <c r="B79">
        <v>1</v>
      </c>
      <c r="C79">
        <v>170</v>
      </c>
      <c r="D79" s="1">
        <v>42356</v>
      </c>
      <c r="E79">
        <v>33</v>
      </c>
      <c r="F79">
        <v>0</v>
      </c>
      <c r="M79" s="2">
        <v>0.4997800925925926</v>
      </c>
      <c r="N79" s="2">
        <v>0.5012847222222222</v>
      </c>
      <c r="O79">
        <v>129</v>
      </c>
      <c r="P79" s="3">
        <f t="shared" si="2"/>
        <v>130.99999999999795</v>
      </c>
      <c r="R79">
        <v>55.444600000000001</v>
      </c>
      <c r="S79">
        <v>35</v>
      </c>
      <c r="T79">
        <v>1.5649</v>
      </c>
      <c r="U79">
        <v>54.7727</v>
      </c>
      <c r="V79">
        <v>16</v>
      </c>
      <c r="W79">
        <v>1.3587E-2</v>
      </c>
      <c r="X79">
        <v>0.63239999999999996</v>
      </c>
      <c r="Y79">
        <v>47</v>
      </c>
      <c r="Z79">
        <v>54.990099999999998</v>
      </c>
      <c r="AA79">
        <v>49</v>
      </c>
      <c r="AB79">
        <v>1.1222000000000001</v>
      </c>
      <c r="AC79">
        <v>1</v>
      </c>
      <c r="AD79">
        <v>1.2558</v>
      </c>
    </row>
    <row r="80" spans="1:30" x14ac:dyDescent="0.25">
      <c r="A80">
        <v>21113</v>
      </c>
      <c r="B80">
        <v>1</v>
      </c>
      <c r="C80">
        <v>171</v>
      </c>
      <c r="D80" s="1">
        <v>42356</v>
      </c>
      <c r="E80">
        <v>33</v>
      </c>
      <c r="F80">
        <v>0</v>
      </c>
      <c r="M80" s="2">
        <v>0.50166666666666659</v>
      </c>
      <c r="N80" s="2">
        <v>0.50331018518518522</v>
      </c>
      <c r="O80">
        <v>141</v>
      </c>
      <c r="P80" s="3">
        <f t="shared" si="2"/>
        <v>143.00000000000941</v>
      </c>
      <c r="R80">
        <v>56.225299999999997</v>
      </c>
      <c r="S80">
        <v>35</v>
      </c>
      <c r="T80">
        <v>1.5802</v>
      </c>
      <c r="U80">
        <v>55.3063</v>
      </c>
      <c r="V80">
        <v>16</v>
      </c>
      <c r="W80">
        <v>4.1993999999999997E-2</v>
      </c>
      <c r="X80">
        <v>0.59289999999999998</v>
      </c>
      <c r="Y80">
        <v>54</v>
      </c>
      <c r="Z80">
        <v>55.978200000000001</v>
      </c>
      <c r="AA80">
        <v>54</v>
      </c>
      <c r="AB80">
        <v>1.0366</v>
      </c>
      <c r="AC80">
        <v>1</v>
      </c>
      <c r="AD80">
        <v>1.234</v>
      </c>
    </row>
    <row r="81" spans="1:30" x14ac:dyDescent="0.25">
      <c r="A81">
        <v>21113</v>
      </c>
      <c r="B81">
        <v>1</v>
      </c>
      <c r="C81">
        <v>172</v>
      </c>
      <c r="D81" s="1">
        <v>42356</v>
      </c>
      <c r="E81">
        <v>38</v>
      </c>
      <c r="F81">
        <v>0</v>
      </c>
      <c r="M81" s="2">
        <v>0.50375000000000003</v>
      </c>
      <c r="N81" s="2">
        <v>0.50534722222222228</v>
      </c>
      <c r="O81">
        <v>137</v>
      </c>
      <c r="P81" s="3">
        <f t="shared" si="2"/>
        <v>139.00000000000239</v>
      </c>
      <c r="R81">
        <v>56.393300000000004</v>
      </c>
      <c r="S81">
        <v>35</v>
      </c>
      <c r="T81">
        <v>1.587</v>
      </c>
      <c r="U81">
        <v>55.543500000000002</v>
      </c>
      <c r="V81">
        <v>24</v>
      </c>
      <c r="W81">
        <v>2.7171000000000001E-2</v>
      </c>
      <c r="X81">
        <v>0.71140000000000003</v>
      </c>
      <c r="Y81">
        <v>59</v>
      </c>
      <c r="Z81">
        <v>56.195599999999999</v>
      </c>
      <c r="AA81">
        <v>45</v>
      </c>
      <c r="AB81">
        <v>1.2487999999999999</v>
      </c>
      <c r="AC81">
        <v>1</v>
      </c>
      <c r="AD81">
        <v>1.2774000000000001</v>
      </c>
    </row>
    <row r="82" spans="1:30" x14ac:dyDescent="0.25">
      <c r="A82">
        <v>21113</v>
      </c>
      <c r="B82">
        <v>1</v>
      </c>
      <c r="C82">
        <v>173</v>
      </c>
      <c r="D82" s="1">
        <v>42356</v>
      </c>
      <c r="E82">
        <v>37</v>
      </c>
      <c r="F82">
        <v>0</v>
      </c>
      <c r="M82" s="2">
        <v>0.50577546296296294</v>
      </c>
      <c r="N82" s="2">
        <v>0.50748842592592591</v>
      </c>
      <c r="O82">
        <v>147</v>
      </c>
      <c r="P82" s="3">
        <f t="shared" si="2"/>
        <v>149.00000000000074</v>
      </c>
      <c r="R82">
        <v>56.3735</v>
      </c>
      <c r="S82">
        <v>36</v>
      </c>
      <c r="T82">
        <v>1.5481</v>
      </c>
      <c r="U82">
        <v>55.731200000000001</v>
      </c>
      <c r="V82">
        <v>31</v>
      </c>
      <c r="W82">
        <v>3.5059000000000002E-3</v>
      </c>
      <c r="X82">
        <v>0.59289999999999998</v>
      </c>
      <c r="Y82">
        <v>73</v>
      </c>
      <c r="Z82">
        <v>55.8399</v>
      </c>
      <c r="AA82">
        <v>40</v>
      </c>
      <c r="AB82">
        <v>1.3959999999999999</v>
      </c>
      <c r="AC82">
        <v>1</v>
      </c>
      <c r="AD82">
        <v>1.2517</v>
      </c>
    </row>
    <row r="83" spans="1:30" x14ac:dyDescent="0.25">
      <c r="A83">
        <v>21113</v>
      </c>
      <c r="B83">
        <v>1</v>
      </c>
      <c r="C83">
        <v>174</v>
      </c>
      <c r="D83" s="1">
        <v>42356</v>
      </c>
      <c r="E83">
        <v>42</v>
      </c>
      <c r="F83">
        <v>0</v>
      </c>
      <c r="M83" s="2">
        <v>0.5079745370370371</v>
      </c>
      <c r="N83" s="2">
        <v>0.50974537037037038</v>
      </c>
      <c r="O83">
        <v>152</v>
      </c>
      <c r="P83" s="3">
        <f t="shared" si="2"/>
        <v>153.99999999999514</v>
      </c>
      <c r="R83">
        <v>56.403199999999998</v>
      </c>
      <c r="S83">
        <v>34</v>
      </c>
      <c r="T83">
        <v>1.6362000000000001</v>
      </c>
      <c r="U83">
        <v>55.632399999999997</v>
      </c>
      <c r="V83">
        <v>30</v>
      </c>
      <c r="W83">
        <v>2.4046999999999999E-2</v>
      </c>
      <c r="X83">
        <v>0.4743</v>
      </c>
      <c r="Y83">
        <v>77</v>
      </c>
      <c r="Z83">
        <v>56.3538</v>
      </c>
      <c r="AA83">
        <v>43</v>
      </c>
      <c r="AB83">
        <v>1.3106</v>
      </c>
      <c r="AC83">
        <v>1</v>
      </c>
      <c r="AD83">
        <v>1.2763</v>
      </c>
    </row>
    <row r="84" spans="1:30" x14ac:dyDescent="0.25">
      <c r="A84">
        <v>21113</v>
      </c>
      <c r="B84">
        <v>1</v>
      </c>
      <c r="C84">
        <v>175</v>
      </c>
      <c r="D84" s="1">
        <v>42356</v>
      </c>
      <c r="E84">
        <v>42</v>
      </c>
      <c r="F84">
        <v>0</v>
      </c>
      <c r="M84" s="2">
        <v>0.51023148148148145</v>
      </c>
      <c r="N84" s="2">
        <v>0.51192129629629635</v>
      </c>
      <c r="O84">
        <v>145</v>
      </c>
      <c r="P84" s="3">
        <f t="shared" si="2"/>
        <v>147.00000000000682</v>
      </c>
      <c r="R84">
        <v>56.492100000000001</v>
      </c>
      <c r="S84">
        <v>35</v>
      </c>
      <c r="T84">
        <v>1.5991</v>
      </c>
      <c r="U84">
        <v>55.968400000000003</v>
      </c>
      <c r="V84">
        <v>28</v>
      </c>
      <c r="W84">
        <v>1.7642999999999999E-3</v>
      </c>
      <c r="X84">
        <v>0.6028</v>
      </c>
      <c r="Y84">
        <v>75</v>
      </c>
      <c r="Z84">
        <v>56.017800000000001</v>
      </c>
      <c r="AA84">
        <v>37</v>
      </c>
      <c r="AB84">
        <v>1.514</v>
      </c>
      <c r="AC84">
        <v>1</v>
      </c>
      <c r="AD84">
        <v>1.2897000000000001</v>
      </c>
    </row>
    <row r="85" spans="1:30" x14ac:dyDescent="0.25">
      <c r="A85">
        <v>21113</v>
      </c>
      <c r="B85">
        <v>1</v>
      </c>
      <c r="C85">
        <v>176</v>
      </c>
      <c r="D85" s="1">
        <v>42356</v>
      </c>
      <c r="E85">
        <v>39</v>
      </c>
      <c r="F85">
        <v>0</v>
      </c>
      <c r="M85" s="2">
        <v>0.51237268518518519</v>
      </c>
      <c r="N85" s="2">
        <v>0.51412037037037039</v>
      </c>
      <c r="O85">
        <v>150</v>
      </c>
      <c r="P85" s="3">
        <f t="shared" si="2"/>
        <v>152.00000000000122</v>
      </c>
      <c r="R85">
        <v>56.412999999999997</v>
      </c>
      <c r="S85">
        <v>33</v>
      </c>
      <c r="T85">
        <v>1.6936</v>
      </c>
      <c r="U85">
        <v>55.889299999999999</v>
      </c>
      <c r="V85">
        <v>34</v>
      </c>
      <c r="W85">
        <v>-3.0806E-2</v>
      </c>
      <c r="X85">
        <v>0.8004</v>
      </c>
      <c r="Y85">
        <v>85</v>
      </c>
      <c r="Z85">
        <v>54.841900000000003</v>
      </c>
      <c r="AA85">
        <v>34</v>
      </c>
      <c r="AB85">
        <v>1.613</v>
      </c>
      <c r="AC85">
        <v>1</v>
      </c>
      <c r="AD85">
        <v>1.26</v>
      </c>
    </row>
    <row r="86" spans="1:30" x14ac:dyDescent="0.25">
      <c r="A86">
        <v>21113</v>
      </c>
      <c r="B86">
        <v>1</v>
      </c>
      <c r="C86">
        <v>177</v>
      </c>
      <c r="D86" s="1">
        <v>42356</v>
      </c>
      <c r="E86">
        <v>80</v>
      </c>
      <c r="F86">
        <v>0</v>
      </c>
      <c r="M86" s="2">
        <v>0.51504629629629628</v>
      </c>
      <c r="N86" s="2">
        <v>0.5163888888888889</v>
      </c>
      <c r="O86">
        <v>115</v>
      </c>
      <c r="P86" s="3">
        <f t="shared" si="2"/>
        <v>117.00000000000215</v>
      </c>
      <c r="R86">
        <v>55.859699999999997</v>
      </c>
      <c r="S86">
        <v>34</v>
      </c>
      <c r="T86">
        <v>1.6234999999999999</v>
      </c>
      <c r="U86">
        <v>55.197600000000001</v>
      </c>
      <c r="V86">
        <v>16</v>
      </c>
      <c r="W86">
        <v>3.0880999999999999E-2</v>
      </c>
      <c r="X86">
        <v>0.63239999999999996</v>
      </c>
      <c r="Y86">
        <v>51</v>
      </c>
      <c r="Z86">
        <v>55.691699999999997</v>
      </c>
      <c r="AA86">
        <v>32</v>
      </c>
      <c r="AB86">
        <v>1.7403999999999999</v>
      </c>
      <c r="AC86">
        <v>1</v>
      </c>
      <c r="AD86">
        <v>1.6957</v>
      </c>
    </row>
    <row r="87" spans="1:30" x14ac:dyDescent="0.25">
      <c r="A87">
        <v>21113</v>
      </c>
      <c r="B87">
        <v>1</v>
      </c>
      <c r="C87">
        <v>178</v>
      </c>
      <c r="D87" s="1">
        <v>42356</v>
      </c>
      <c r="E87">
        <v>46</v>
      </c>
      <c r="F87">
        <v>0</v>
      </c>
      <c r="M87" s="2">
        <v>0.51692129629629624</v>
      </c>
      <c r="N87" s="2">
        <v>0.51832175925925927</v>
      </c>
      <c r="O87">
        <v>120</v>
      </c>
      <c r="P87" s="3">
        <f t="shared" si="2"/>
        <v>122.00000000000612</v>
      </c>
      <c r="R87">
        <v>55.849800000000002</v>
      </c>
      <c r="S87">
        <v>32</v>
      </c>
      <c r="T87">
        <v>1.7234</v>
      </c>
      <c r="U87">
        <v>55.148200000000003</v>
      </c>
      <c r="V87">
        <v>20</v>
      </c>
      <c r="W87">
        <v>-5.9300000000000004E-3</v>
      </c>
      <c r="X87">
        <v>0.7016</v>
      </c>
      <c r="Y87">
        <v>54</v>
      </c>
      <c r="Z87">
        <v>55.029600000000002</v>
      </c>
      <c r="AA87">
        <v>36</v>
      </c>
      <c r="AB87">
        <v>1.5286</v>
      </c>
      <c r="AC87">
        <v>1</v>
      </c>
      <c r="AD87">
        <v>1.3833</v>
      </c>
    </row>
    <row r="88" spans="1:30" x14ac:dyDescent="0.25">
      <c r="A88">
        <v>21113</v>
      </c>
      <c r="B88">
        <v>1</v>
      </c>
      <c r="C88">
        <v>179</v>
      </c>
      <c r="D88" s="1">
        <v>42356</v>
      </c>
      <c r="E88">
        <v>49</v>
      </c>
      <c r="F88">
        <v>0</v>
      </c>
      <c r="M88" s="2">
        <v>0.51888888888888884</v>
      </c>
      <c r="N88" s="2">
        <v>0.5204050925925926</v>
      </c>
      <c r="O88">
        <v>130</v>
      </c>
      <c r="P88" s="3">
        <f t="shared" si="2"/>
        <v>132.00000000000449</v>
      </c>
      <c r="R88">
        <v>55.632399999999997</v>
      </c>
      <c r="S88">
        <v>31</v>
      </c>
      <c r="T88">
        <v>1.7783</v>
      </c>
      <c r="U88">
        <v>55.128500000000003</v>
      </c>
      <c r="V88">
        <v>14</v>
      </c>
      <c r="W88">
        <v>-2.8286000000000001E-3</v>
      </c>
      <c r="X88">
        <v>0.50390000000000001</v>
      </c>
      <c r="Y88">
        <v>61</v>
      </c>
      <c r="Z88">
        <v>55.088900000000002</v>
      </c>
      <c r="AA88">
        <v>40</v>
      </c>
      <c r="AB88">
        <v>1.3772</v>
      </c>
      <c r="AC88">
        <v>1</v>
      </c>
      <c r="AD88">
        <v>1.3769</v>
      </c>
    </row>
    <row r="89" spans="1:30" x14ac:dyDescent="0.25">
      <c r="A89">
        <v>21113</v>
      </c>
      <c r="B89">
        <v>1</v>
      </c>
      <c r="C89">
        <v>180</v>
      </c>
      <c r="D89" s="1">
        <v>42356</v>
      </c>
      <c r="E89">
        <v>40</v>
      </c>
      <c r="F89">
        <v>0</v>
      </c>
      <c r="M89" s="2">
        <v>0.52086805555555549</v>
      </c>
      <c r="N89" s="2">
        <v>0.52243055555555562</v>
      </c>
      <c r="O89">
        <v>134</v>
      </c>
      <c r="P89" s="3">
        <f t="shared" si="2"/>
        <v>136.00000000001151</v>
      </c>
      <c r="R89">
        <v>55.177900000000001</v>
      </c>
      <c r="S89">
        <v>32</v>
      </c>
      <c r="T89">
        <v>1.7095</v>
      </c>
      <c r="U89">
        <v>54.703600000000002</v>
      </c>
      <c r="V89">
        <v>22</v>
      </c>
      <c r="W89">
        <v>1.7513999999999998E-2</v>
      </c>
      <c r="X89">
        <v>0.35570000000000002</v>
      </c>
      <c r="Y89">
        <v>61</v>
      </c>
      <c r="Z89">
        <v>55.088900000000002</v>
      </c>
      <c r="AA89">
        <v>43</v>
      </c>
      <c r="AB89">
        <v>1.2810999999999999</v>
      </c>
      <c r="AC89">
        <v>1</v>
      </c>
      <c r="AD89">
        <v>1.2985</v>
      </c>
    </row>
    <row r="90" spans="1:30" x14ac:dyDescent="0.25">
      <c r="A90">
        <v>21113</v>
      </c>
      <c r="B90">
        <v>1</v>
      </c>
      <c r="C90">
        <v>181</v>
      </c>
      <c r="D90" s="1">
        <v>42356</v>
      </c>
      <c r="E90">
        <v>47</v>
      </c>
      <c r="F90">
        <v>0</v>
      </c>
      <c r="M90" s="2">
        <v>0.522974537037037</v>
      </c>
      <c r="N90" s="2">
        <v>0.52460648148148148</v>
      </c>
      <c r="O90">
        <v>140</v>
      </c>
      <c r="P90" s="3">
        <f t="shared" si="2"/>
        <v>142.00000000000284</v>
      </c>
      <c r="R90">
        <v>55.800400000000003</v>
      </c>
      <c r="S90">
        <v>33</v>
      </c>
      <c r="T90">
        <v>1.6349</v>
      </c>
      <c r="U90">
        <v>53.952599999999997</v>
      </c>
      <c r="V90">
        <v>23</v>
      </c>
      <c r="W90">
        <v>7.9908999999999994E-2</v>
      </c>
      <c r="X90">
        <v>1.5415000000000001</v>
      </c>
      <c r="Y90">
        <v>67</v>
      </c>
      <c r="Z90">
        <v>55.790500000000002</v>
      </c>
      <c r="AA90">
        <v>42</v>
      </c>
      <c r="AB90">
        <v>1.3283</v>
      </c>
      <c r="AC90">
        <v>1</v>
      </c>
      <c r="AD90">
        <v>1.3357000000000001</v>
      </c>
    </row>
    <row r="91" spans="1:30" x14ac:dyDescent="0.25">
      <c r="A91">
        <v>21113</v>
      </c>
      <c r="B91">
        <v>1</v>
      </c>
      <c r="C91">
        <v>182</v>
      </c>
      <c r="D91" s="1">
        <v>42356</v>
      </c>
      <c r="E91">
        <v>43</v>
      </c>
      <c r="F91">
        <v>0</v>
      </c>
      <c r="M91" s="2">
        <v>0.52510416666666659</v>
      </c>
      <c r="N91" s="2">
        <v>0.52678240740740734</v>
      </c>
      <c r="O91">
        <v>144</v>
      </c>
      <c r="P91" s="3">
        <f t="shared" si="2"/>
        <v>146.00000000000028</v>
      </c>
      <c r="R91">
        <v>55.879399999999997</v>
      </c>
      <c r="S91">
        <v>33</v>
      </c>
      <c r="T91">
        <v>1.6712</v>
      </c>
      <c r="U91">
        <v>55.148200000000003</v>
      </c>
      <c r="V91">
        <v>22</v>
      </c>
      <c r="W91">
        <v>1.5723000000000001E-2</v>
      </c>
      <c r="X91">
        <v>0.71150000000000002</v>
      </c>
      <c r="Y91">
        <v>67</v>
      </c>
      <c r="Z91">
        <v>55.494100000000003</v>
      </c>
      <c r="AA91">
        <v>46</v>
      </c>
      <c r="AB91">
        <v>1.2063999999999999</v>
      </c>
      <c r="AC91">
        <v>1</v>
      </c>
      <c r="AD91">
        <v>1.2986</v>
      </c>
    </row>
    <row r="92" spans="1:30" x14ac:dyDescent="0.25">
      <c r="A92">
        <v>21113</v>
      </c>
      <c r="B92">
        <v>1</v>
      </c>
      <c r="C92">
        <v>183</v>
      </c>
      <c r="D92" s="1">
        <v>42356</v>
      </c>
      <c r="E92">
        <v>103</v>
      </c>
      <c r="F92">
        <v>0</v>
      </c>
      <c r="M92" s="2">
        <v>0.52797453703703701</v>
      </c>
      <c r="N92" s="2">
        <v>0.52962962962962956</v>
      </c>
      <c r="O92">
        <v>142</v>
      </c>
      <c r="P92" s="3">
        <f t="shared" si="2"/>
        <v>143.99999999999676</v>
      </c>
      <c r="R92">
        <v>56.195700000000002</v>
      </c>
      <c r="S92">
        <v>35</v>
      </c>
      <c r="T92">
        <v>1.5596000000000001</v>
      </c>
      <c r="U92">
        <v>54.585000000000001</v>
      </c>
      <c r="V92">
        <v>20</v>
      </c>
      <c r="W92">
        <v>6.5214999999999995E-2</v>
      </c>
      <c r="X92">
        <v>1.0968</v>
      </c>
      <c r="Y92">
        <v>68</v>
      </c>
      <c r="Z92">
        <v>55.889299999999999</v>
      </c>
      <c r="AA92">
        <v>41</v>
      </c>
      <c r="AB92">
        <v>1.3632</v>
      </c>
      <c r="AC92">
        <v>1</v>
      </c>
      <c r="AD92">
        <v>1.7254</v>
      </c>
    </row>
    <row r="93" spans="1:30" x14ac:dyDescent="0.25">
      <c r="A93">
        <v>21113</v>
      </c>
      <c r="B93">
        <v>1</v>
      </c>
      <c r="C93">
        <v>184</v>
      </c>
      <c r="D93" s="1">
        <v>42356</v>
      </c>
      <c r="E93">
        <v>51</v>
      </c>
      <c r="F93">
        <v>0</v>
      </c>
      <c r="M93" s="2">
        <v>0.53021990740740743</v>
      </c>
      <c r="N93" s="2">
        <v>0.53190972222222221</v>
      </c>
      <c r="O93">
        <v>145</v>
      </c>
      <c r="P93" s="3">
        <f t="shared" si="2"/>
        <v>146.99999999999724</v>
      </c>
      <c r="R93">
        <v>56.136400000000002</v>
      </c>
      <c r="S93">
        <v>37</v>
      </c>
      <c r="T93">
        <v>1.44</v>
      </c>
      <c r="U93">
        <v>53.2806</v>
      </c>
      <c r="V93">
        <v>14</v>
      </c>
      <c r="W93">
        <v>0.17574999999999999</v>
      </c>
      <c r="X93">
        <v>1.9862</v>
      </c>
      <c r="Y93">
        <v>56</v>
      </c>
      <c r="Z93">
        <v>55.741100000000003</v>
      </c>
      <c r="AA93">
        <v>54</v>
      </c>
      <c r="AB93">
        <v>1.0322</v>
      </c>
      <c r="AC93">
        <v>1</v>
      </c>
      <c r="AD93">
        <v>1.3516999999999999</v>
      </c>
    </row>
    <row r="94" spans="1:30" x14ac:dyDescent="0.25">
      <c r="A94">
        <v>21113</v>
      </c>
      <c r="B94">
        <v>1</v>
      </c>
      <c r="C94">
        <v>185</v>
      </c>
      <c r="D94" s="1">
        <v>42356</v>
      </c>
      <c r="E94">
        <v>39</v>
      </c>
      <c r="F94">
        <v>0</v>
      </c>
      <c r="M94" s="2">
        <v>0.53236111111111117</v>
      </c>
      <c r="N94" s="2">
        <v>0.53403935185185192</v>
      </c>
      <c r="O94">
        <v>144</v>
      </c>
      <c r="P94" s="3">
        <f t="shared" si="2"/>
        <v>146.00000000000028</v>
      </c>
      <c r="R94">
        <v>57.035600000000002</v>
      </c>
      <c r="S94">
        <v>35</v>
      </c>
      <c r="T94">
        <v>1.6052999999999999</v>
      </c>
      <c r="U94">
        <v>56.1858</v>
      </c>
      <c r="V94">
        <v>27</v>
      </c>
      <c r="W94">
        <v>3.1474000000000002E-2</v>
      </c>
      <c r="X94">
        <v>0.62250000000000005</v>
      </c>
      <c r="Y94">
        <v>65</v>
      </c>
      <c r="Z94">
        <v>57.035600000000002</v>
      </c>
      <c r="AA94">
        <v>46</v>
      </c>
      <c r="AB94">
        <v>1.2399</v>
      </c>
      <c r="AC94">
        <v>1</v>
      </c>
      <c r="AD94">
        <v>1.2707999999999999</v>
      </c>
    </row>
    <row r="95" spans="1:30" x14ac:dyDescent="0.25">
      <c r="A95">
        <v>21113</v>
      </c>
      <c r="B95">
        <v>1</v>
      </c>
      <c r="C95">
        <v>186</v>
      </c>
      <c r="D95" s="1">
        <v>42356</v>
      </c>
      <c r="E95">
        <v>70</v>
      </c>
      <c r="F95">
        <v>0</v>
      </c>
      <c r="M95" s="2">
        <v>0.53484953703703708</v>
      </c>
      <c r="N95" s="2">
        <v>0.53660879629629632</v>
      </c>
      <c r="O95">
        <v>151</v>
      </c>
      <c r="P95" s="3">
        <f t="shared" si="2"/>
        <v>152.99999999999818</v>
      </c>
      <c r="R95">
        <v>57.1937</v>
      </c>
      <c r="S95">
        <v>36</v>
      </c>
      <c r="T95">
        <v>1.5808</v>
      </c>
      <c r="U95">
        <v>56.9071</v>
      </c>
      <c r="V95">
        <v>36</v>
      </c>
      <c r="W95">
        <v>-2.7500000000000002E-4</v>
      </c>
      <c r="X95">
        <v>0.72130000000000005</v>
      </c>
      <c r="Y95">
        <v>80</v>
      </c>
      <c r="Z95">
        <v>56.897199999999998</v>
      </c>
      <c r="AA95">
        <v>37</v>
      </c>
      <c r="AB95">
        <v>1.5378000000000001</v>
      </c>
      <c r="AC95">
        <v>1</v>
      </c>
      <c r="AD95">
        <v>1.4636</v>
      </c>
    </row>
    <row r="96" spans="1:30" x14ac:dyDescent="0.25">
      <c r="A96">
        <v>21113</v>
      </c>
      <c r="B96">
        <v>1</v>
      </c>
      <c r="C96">
        <v>187</v>
      </c>
      <c r="D96" s="1">
        <v>42356</v>
      </c>
      <c r="E96">
        <v>51</v>
      </c>
      <c r="F96">
        <v>0</v>
      </c>
      <c r="M96" s="2">
        <v>0.53719907407407408</v>
      </c>
      <c r="N96" s="2">
        <v>0.53886574074074078</v>
      </c>
      <c r="O96">
        <v>143</v>
      </c>
      <c r="P96" s="3">
        <f t="shared" si="2"/>
        <v>145.00000000000333</v>
      </c>
      <c r="R96">
        <v>57.005899999999997</v>
      </c>
      <c r="S96">
        <v>35</v>
      </c>
      <c r="T96">
        <v>1.6124000000000001</v>
      </c>
      <c r="U96">
        <v>56.4328</v>
      </c>
      <c r="V96">
        <v>26</v>
      </c>
      <c r="W96">
        <v>-3.8077E-4</v>
      </c>
      <c r="X96">
        <v>0.57310000000000005</v>
      </c>
      <c r="Y96">
        <v>69</v>
      </c>
      <c r="Z96">
        <v>56.422899999999998</v>
      </c>
      <c r="AA96">
        <v>41</v>
      </c>
      <c r="AB96">
        <v>1.3762000000000001</v>
      </c>
      <c r="AC96">
        <v>1</v>
      </c>
      <c r="AD96">
        <v>1.3566</v>
      </c>
    </row>
    <row r="97" spans="1:30" x14ac:dyDescent="0.25">
      <c r="A97">
        <v>21113</v>
      </c>
      <c r="B97">
        <v>1</v>
      </c>
      <c r="C97">
        <v>190</v>
      </c>
      <c r="D97" s="1">
        <v>42356</v>
      </c>
      <c r="E97">
        <v>36</v>
      </c>
      <c r="F97">
        <v>0</v>
      </c>
      <c r="M97" s="2">
        <v>0.54197916666666668</v>
      </c>
      <c r="N97" s="2">
        <v>0.54368055555555561</v>
      </c>
      <c r="O97">
        <v>146</v>
      </c>
      <c r="P97" s="3">
        <f t="shared" si="2"/>
        <v>148.00000000000381</v>
      </c>
      <c r="R97">
        <v>55.889299999999999</v>
      </c>
      <c r="S97">
        <v>37</v>
      </c>
      <c r="T97">
        <v>1.4555</v>
      </c>
      <c r="U97">
        <v>53.8538</v>
      </c>
      <c r="V97">
        <v>26</v>
      </c>
      <c r="W97">
        <v>7.0307999999999995E-2</v>
      </c>
      <c r="X97">
        <v>2.0354999999999999</v>
      </c>
      <c r="Y97">
        <v>63</v>
      </c>
      <c r="Z97">
        <v>55.681800000000003</v>
      </c>
      <c r="AA97">
        <v>48</v>
      </c>
      <c r="AB97">
        <v>1.1599999999999999</v>
      </c>
      <c r="AC97">
        <v>1</v>
      </c>
      <c r="AD97">
        <v>1.2465999999999999</v>
      </c>
    </row>
    <row r="98" spans="1:30" x14ac:dyDescent="0.25">
      <c r="A98">
        <v>21113</v>
      </c>
      <c r="B98">
        <v>1</v>
      </c>
      <c r="C98">
        <v>191</v>
      </c>
      <c r="D98" s="1">
        <v>42356</v>
      </c>
      <c r="E98">
        <v>35</v>
      </c>
      <c r="F98">
        <v>0</v>
      </c>
      <c r="M98" s="2">
        <v>0.54408564814814808</v>
      </c>
      <c r="N98" s="2">
        <v>0.54582175925925924</v>
      </c>
      <c r="O98">
        <v>149</v>
      </c>
      <c r="P98" s="3">
        <f t="shared" si="2"/>
        <v>151.00000000000426</v>
      </c>
      <c r="R98">
        <v>56.67</v>
      </c>
      <c r="S98">
        <v>37</v>
      </c>
      <c r="T98">
        <v>1.5164</v>
      </c>
      <c r="U98">
        <v>56.106699999999996</v>
      </c>
      <c r="V98">
        <v>30</v>
      </c>
      <c r="W98">
        <v>3.2932999999999999E-3</v>
      </c>
      <c r="X98">
        <v>1.5218</v>
      </c>
      <c r="Y98">
        <v>82</v>
      </c>
      <c r="Z98">
        <v>56.205500000000001</v>
      </c>
      <c r="AA98">
        <v>32</v>
      </c>
      <c r="AB98">
        <v>1.7564</v>
      </c>
      <c r="AC98">
        <v>1</v>
      </c>
      <c r="AD98">
        <v>1.2349000000000001</v>
      </c>
    </row>
    <row r="99" spans="1:30" x14ac:dyDescent="0.25">
      <c r="A99">
        <v>21113</v>
      </c>
      <c r="B99">
        <v>1</v>
      </c>
      <c r="C99">
        <v>192</v>
      </c>
      <c r="D99" s="1">
        <v>42356</v>
      </c>
      <c r="E99">
        <v>44</v>
      </c>
      <c r="F99">
        <v>0</v>
      </c>
      <c r="M99" s="2">
        <v>0.54633101851851851</v>
      </c>
      <c r="N99" s="2">
        <v>0.5479398148148148</v>
      </c>
      <c r="O99">
        <v>138</v>
      </c>
      <c r="P99" s="3">
        <f t="shared" si="2"/>
        <v>139.99999999999935</v>
      </c>
      <c r="R99">
        <v>56.818199999999997</v>
      </c>
      <c r="S99">
        <v>34</v>
      </c>
      <c r="T99">
        <v>1.6633</v>
      </c>
      <c r="U99">
        <v>56.551400000000001</v>
      </c>
      <c r="V99">
        <v>37</v>
      </c>
      <c r="W99">
        <v>1.0675999999999999E-3</v>
      </c>
      <c r="X99">
        <v>0.36570000000000003</v>
      </c>
      <c r="Y99">
        <v>68</v>
      </c>
      <c r="Z99">
        <v>56.590899999999998</v>
      </c>
      <c r="AA99">
        <v>38</v>
      </c>
      <c r="AB99">
        <v>1.4892000000000001</v>
      </c>
      <c r="AC99">
        <v>1</v>
      </c>
      <c r="AD99">
        <v>1.3188</v>
      </c>
    </row>
    <row r="100" spans="1:30" x14ac:dyDescent="0.25">
      <c r="A100">
        <v>21113</v>
      </c>
      <c r="B100">
        <v>1</v>
      </c>
      <c r="C100">
        <v>193</v>
      </c>
      <c r="D100" s="1">
        <v>42356</v>
      </c>
      <c r="E100">
        <v>43</v>
      </c>
      <c r="F100">
        <v>0</v>
      </c>
      <c r="M100" s="2">
        <v>0.54843750000000002</v>
      </c>
      <c r="N100" s="2">
        <v>0.55008101851851854</v>
      </c>
      <c r="O100">
        <v>141</v>
      </c>
      <c r="P100" s="3">
        <f t="shared" si="2"/>
        <v>142.99999999999983</v>
      </c>
      <c r="R100">
        <v>57.292499999999997</v>
      </c>
      <c r="S100">
        <v>33</v>
      </c>
      <c r="T100">
        <v>1.7248000000000001</v>
      </c>
      <c r="U100">
        <v>56.917000000000002</v>
      </c>
      <c r="V100">
        <v>28</v>
      </c>
      <c r="W100">
        <v>3.1749999999999999E-3</v>
      </c>
      <c r="X100">
        <v>0.96840000000000004</v>
      </c>
      <c r="Y100">
        <v>73</v>
      </c>
      <c r="Z100">
        <v>57.005899999999997</v>
      </c>
      <c r="AA100">
        <v>37</v>
      </c>
      <c r="AB100">
        <v>1.5407</v>
      </c>
      <c r="AC100">
        <v>1</v>
      </c>
      <c r="AD100">
        <v>1.3049999999999999</v>
      </c>
    </row>
    <row r="101" spans="1:30" x14ac:dyDescent="0.25">
      <c r="A101">
        <v>21113</v>
      </c>
      <c r="B101">
        <v>1</v>
      </c>
      <c r="C101">
        <v>194</v>
      </c>
      <c r="D101" s="1">
        <v>42356</v>
      </c>
      <c r="E101">
        <v>38</v>
      </c>
      <c r="F101">
        <v>0</v>
      </c>
      <c r="M101" s="2">
        <v>0.55052083333333335</v>
      </c>
      <c r="N101" s="2">
        <v>0.55209490740740741</v>
      </c>
      <c r="O101">
        <v>135</v>
      </c>
      <c r="P101" s="3">
        <f t="shared" ref="P101:P149" si="3">(N101-M101)*24*60*60+1</f>
        <v>136.99999999999886</v>
      </c>
      <c r="R101">
        <v>57.569200000000002</v>
      </c>
      <c r="S101">
        <v>32</v>
      </c>
      <c r="T101">
        <v>1.7786999999999999</v>
      </c>
      <c r="U101">
        <v>56.917000000000002</v>
      </c>
      <c r="V101">
        <v>20</v>
      </c>
      <c r="W101">
        <v>-1.8775E-2</v>
      </c>
      <c r="X101">
        <v>0.99809999999999999</v>
      </c>
      <c r="Y101">
        <v>67</v>
      </c>
      <c r="Z101">
        <v>56.541499999999999</v>
      </c>
      <c r="AA101">
        <v>38</v>
      </c>
      <c r="AB101">
        <v>1.4879</v>
      </c>
      <c r="AC101">
        <v>1</v>
      </c>
      <c r="AD101">
        <v>1.2815000000000001</v>
      </c>
    </row>
    <row r="102" spans="1:30" x14ac:dyDescent="0.25">
      <c r="A102">
        <v>21113</v>
      </c>
      <c r="B102">
        <v>1</v>
      </c>
      <c r="C102">
        <v>195</v>
      </c>
      <c r="D102" s="1">
        <v>42356</v>
      </c>
      <c r="E102">
        <v>37</v>
      </c>
      <c r="F102">
        <v>0</v>
      </c>
      <c r="M102" s="2">
        <v>0.55252314814814818</v>
      </c>
      <c r="N102" s="2">
        <v>0.55414351851851851</v>
      </c>
      <c r="O102">
        <v>139</v>
      </c>
      <c r="P102" s="3">
        <f t="shared" si="3"/>
        <v>140.99999999999631</v>
      </c>
      <c r="R102">
        <v>57.717399999999998</v>
      </c>
      <c r="S102">
        <v>33</v>
      </c>
      <c r="T102">
        <v>1.7209000000000001</v>
      </c>
      <c r="U102">
        <v>56.788499999999999</v>
      </c>
      <c r="V102">
        <v>10</v>
      </c>
      <c r="W102">
        <v>4.8419999999999998E-2</v>
      </c>
      <c r="X102">
        <v>0.92889999999999995</v>
      </c>
      <c r="Y102">
        <v>22</v>
      </c>
      <c r="Z102">
        <v>57.2727</v>
      </c>
      <c r="AA102">
        <v>86</v>
      </c>
      <c r="AB102">
        <v>0.66596</v>
      </c>
      <c r="AC102">
        <v>1</v>
      </c>
      <c r="AD102">
        <v>1.2662</v>
      </c>
    </row>
    <row r="103" spans="1:30" x14ac:dyDescent="0.25">
      <c r="A103">
        <v>21113</v>
      </c>
      <c r="B103">
        <v>1</v>
      </c>
      <c r="C103">
        <v>198</v>
      </c>
      <c r="D103" s="1">
        <v>42356</v>
      </c>
      <c r="E103">
        <v>40</v>
      </c>
      <c r="F103">
        <v>0</v>
      </c>
      <c r="M103" s="2">
        <v>0.55631944444444448</v>
      </c>
      <c r="N103" s="2">
        <v>0.55756944444444445</v>
      </c>
      <c r="O103">
        <v>107</v>
      </c>
      <c r="P103" s="3">
        <f t="shared" si="3"/>
        <v>108.9999999999977</v>
      </c>
      <c r="R103">
        <v>57.865600000000001</v>
      </c>
      <c r="S103">
        <v>36</v>
      </c>
      <c r="T103">
        <v>1.57</v>
      </c>
      <c r="U103">
        <v>56.521700000000003</v>
      </c>
      <c r="V103">
        <v>14</v>
      </c>
      <c r="W103">
        <v>2.3293000000000001E-2</v>
      </c>
      <c r="X103">
        <v>1.3439000000000001</v>
      </c>
      <c r="Y103">
        <v>32</v>
      </c>
      <c r="Z103">
        <v>56.847799999999999</v>
      </c>
      <c r="AA103">
        <v>41</v>
      </c>
      <c r="AB103">
        <v>1.3865000000000001</v>
      </c>
      <c r="AC103">
        <v>1</v>
      </c>
      <c r="AD103">
        <v>1.3737999999999999</v>
      </c>
    </row>
    <row r="104" spans="1:30" x14ac:dyDescent="0.25">
      <c r="A104">
        <v>21113</v>
      </c>
      <c r="B104">
        <v>1</v>
      </c>
      <c r="C104">
        <v>199</v>
      </c>
      <c r="D104" s="1">
        <v>42356</v>
      </c>
      <c r="E104">
        <v>45</v>
      </c>
      <c r="F104">
        <v>0</v>
      </c>
      <c r="M104" s="2">
        <v>0.55809027777777775</v>
      </c>
      <c r="N104" s="2">
        <v>0.55950231481481483</v>
      </c>
      <c r="O104">
        <v>121</v>
      </c>
      <c r="P104" s="3">
        <f t="shared" si="3"/>
        <v>123.00000000000308</v>
      </c>
      <c r="R104">
        <v>55.869599999999998</v>
      </c>
      <c r="S104">
        <v>34</v>
      </c>
      <c r="T104">
        <v>1.6135999999999999</v>
      </c>
      <c r="U104">
        <v>54.861699999999999</v>
      </c>
      <c r="V104">
        <v>18</v>
      </c>
      <c r="W104">
        <v>-4.9410999999999997E-2</v>
      </c>
      <c r="X104">
        <v>2.7273000000000001</v>
      </c>
      <c r="Y104">
        <v>57</v>
      </c>
      <c r="Z104">
        <v>53.972299999999997</v>
      </c>
      <c r="AA104">
        <v>32</v>
      </c>
      <c r="AB104">
        <v>1.6866000000000001</v>
      </c>
      <c r="AC104">
        <v>1</v>
      </c>
      <c r="AD104">
        <v>1.3718999999999999</v>
      </c>
    </row>
    <row r="105" spans="1:30" x14ac:dyDescent="0.25">
      <c r="A105">
        <v>21113</v>
      </c>
      <c r="B105">
        <v>1</v>
      </c>
      <c r="C105">
        <v>200</v>
      </c>
      <c r="D105" s="1">
        <v>42356</v>
      </c>
      <c r="E105">
        <v>41</v>
      </c>
      <c r="F105">
        <v>0</v>
      </c>
      <c r="M105" s="2">
        <v>0.55997685185185186</v>
      </c>
      <c r="N105" s="2">
        <v>0.56140046296296298</v>
      </c>
      <c r="O105">
        <v>122</v>
      </c>
      <c r="P105" s="3">
        <f t="shared" si="3"/>
        <v>124.00000000000004</v>
      </c>
      <c r="R105">
        <v>52.914999999999999</v>
      </c>
      <c r="S105">
        <v>31</v>
      </c>
      <c r="T105">
        <v>1.6744000000000001</v>
      </c>
      <c r="U105">
        <v>51.9071</v>
      </c>
      <c r="V105">
        <v>13</v>
      </c>
      <c r="W105">
        <v>-3.8E-3</v>
      </c>
      <c r="X105">
        <v>1.0079</v>
      </c>
      <c r="Y105">
        <v>56</v>
      </c>
      <c r="Z105">
        <v>51.857700000000001</v>
      </c>
      <c r="AA105">
        <v>37</v>
      </c>
      <c r="AB105">
        <v>1.4016</v>
      </c>
      <c r="AC105">
        <v>1</v>
      </c>
      <c r="AD105">
        <v>1.3361000000000001</v>
      </c>
    </row>
    <row r="106" spans="1:30" x14ac:dyDescent="0.25">
      <c r="A106">
        <v>21113</v>
      </c>
      <c r="B106">
        <v>1</v>
      </c>
      <c r="C106">
        <v>201</v>
      </c>
      <c r="D106" s="1">
        <v>42356</v>
      </c>
      <c r="E106">
        <v>41</v>
      </c>
      <c r="F106">
        <v>0</v>
      </c>
      <c r="M106" s="2">
        <v>0.56187500000000001</v>
      </c>
      <c r="N106" s="2">
        <v>0.56346064814814811</v>
      </c>
      <c r="O106">
        <v>136</v>
      </c>
      <c r="P106" s="3">
        <f t="shared" si="3"/>
        <v>137.99999999999585</v>
      </c>
      <c r="R106">
        <v>52.233199999999997</v>
      </c>
      <c r="S106">
        <v>31</v>
      </c>
      <c r="T106">
        <v>1.6473</v>
      </c>
      <c r="U106">
        <v>51.0672</v>
      </c>
      <c r="V106">
        <v>25</v>
      </c>
      <c r="W106">
        <v>3.7547999999999998E-2</v>
      </c>
      <c r="X106">
        <v>0.73119999999999996</v>
      </c>
      <c r="Y106">
        <v>78</v>
      </c>
      <c r="Z106">
        <v>52.005899999999997</v>
      </c>
      <c r="AA106">
        <v>29</v>
      </c>
      <c r="AB106">
        <v>1.7932999999999999</v>
      </c>
      <c r="AC106">
        <v>1</v>
      </c>
      <c r="AD106">
        <v>1.3015000000000001</v>
      </c>
    </row>
    <row r="107" spans="1:30" x14ac:dyDescent="0.25">
      <c r="A107">
        <v>21113</v>
      </c>
      <c r="B107">
        <v>1</v>
      </c>
      <c r="C107">
        <v>202</v>
      </c>
      <c r="D107" s="1">
        <v>42356</v>
      </c>
      <c r="E107">
        <v>45</v>
      </c>
      <c r="F107">
        <v>0</v>
      </c>
      <c r="M107" s="2">
        <v>0.56398148148148153</v>
      </c>
      <c r="N107" s="2">
        <v>0.56546296296296295</v>
      </c>
      <c r="O107">
        <v>127</v>
      </c>
      <c r="P107" s="3">
        <f t="shared" si="3"/>
        <v>128.99999999999443</v>
      </c>
      <c r="R107">
        <v>52.895299999999999</v>
      </c>
      <c r="S107">
        <v>35</v>
      </c>
      <c r="T107">
        <v>1.4762999999999999</v>
      </c>
      <c r="U107">
        <v>51.67</v>
      </c>
      <c r="V107">
        <v>20</v>
      </c>
      <c r="W107">
        <v>5.237E-2</v>
      </c>
      <c r="X107">
        <v>1.0475000000000001</v>
      </c>
      <c r="Y107">
        <v>57</v>
      </c>
      <c r="Z107">
        <v>52.717399999999998</v>
      </c>
      <c r="AA107">
        <v>37</v>
      </c>
      <c r="AB107">
        <v>1.4248000000000001</v>
      </c>
      <c r="AC107">
        <v>1</v>
      </c>
      <c r="AD107">
        <v>1.3543000000000001</v>
      </c>
    </row>
    <row r="108" spans="1:30" x14ac:dyDescent="0.25">
      <c r="A108">
        <v>21113</v>
      </c>
      <c r="B108">
        <v>1</v>
      </c>
      <c r="C108">
        <v>204</v>
      </c>
      <c r="D108" s="1">
        <v>42356</v>
      </c>
      <c r="E108">
        <v>32</v>
      </c>
      <c r="F108">
        <v>0</v>
      </c>
      <c r="M108" s="2">
        <v>0.56686342592592587</v>
      </c>
      <c r="N108" s="2">
        <v>0.5681828703703703</v>
      </c>
      <c r="O108">
        <v>113</v>
      </c>
      <c r="P108" s="3">
        <f t="shared" si="3"/>
        <v>114.99999999999864</v>
      </c>
      <c r="R108">
        <v>51.7194</v>
      </c>
      <c r="S108">
        <v>30</v>
      </c>
      <c r="T108">
        <v>1.6639999999999999</v>
      </c>
      <c r="U108">
        <v>49.920900000000003</v>
      </c>
      <c r="V108">
        <v>16</v>
      </c>
      <c r="W108">
        <v>9.8819000000000004E-2</v>
      </c>
      <c r="X108">
        <v>1.5118</v>
      </c>
      <c r="Y108">
        <v>37</v>
      </c>
      <c r="Z108">
        <v>51.502000000000002</v>
      </c>
      <c r="AA108">
        <v>48</v>
      </c>
      <c r="AB108">
        <v>1.073</v>
      </c>
      <c r="AC108">
        <v>1</v>
      </c>
      <c r="AD108">
        <v>1.2831999999999999</v>
      </c>
    </row>
    <row r="109" spans="1:30" x14ac:dyDescent="0.25">
      <c r="A109">
        <v>21113</v>
      </c>
      <c r="B109">
        <v>1</v>
      </c>
      <c r="C109">
        <v>205</v>
      </c>
      <c r="D109" s="1">
        <v>42356</v>
      </c>
      <c r="E109">
        <v>34</v>
      </c>
      <c r="F109">
        <v>0</v>
      </c>
      <c r="M109" s="2">
        <v>0.56857638888888895</v>
      </c>
      <c r="N109" s="2">
        <v>0.57013888888888886</v>
      </c>
      <c r="O109">
        <v>134</v>
      </c>
      <c r="P109" s="3">
        <f t="shared" si="3"/>
        <v>135.99999999999233</v>
      </c>
      <c r="R109">
        <v>52.865600000000001</v>
      </c>
      <c r="S109">
        <v>32</v>
      </c>
      <c r="T109">
        <v>1.5943000000000001</v>
      </c>
      <c r="U109">
        <v>51.017800000000001</v>
      </c>
      <c r="V109">
        <v>31</v>
      </c>
      <c r="W109">
        <v>5.0680999999999997E-2</v>
      </c>
      <c r="X109">
        <v>0.58299999999999996</v>
      </c>
      <c r="Y109">
        <v>69</v>
      </c>
      <c r="Z109">
        <v>52.588900000000002</v>
      </c>
      <c r="AA109">
        <v>35</v>
      </c>
      <c r="AB109">
        <v>1.5024999999999999</v>
      </c>
      <c r="AC109">
        <v>1</v>
      </c>
      <c r="AD109">
        <v>1.2537</v>
      </c>
    </row>
    <row r="110" spans="1:30" x14ac:dyDescent="0.25">
      <c r="A110">
        <v>21113</v>
      </c>
      <c r="B110">
        <v>1</v>
      </c>
      <c r="C110">
        <v>206</v>
      </c>
      <c r="D110" s="1">
        <v>42356</v>
      </c>
      <c r="E110">
        <v>48</v>
      </c>
      <c r="F110">
        <v>0</v>
      </c>
      <c r="M110" s="2">
        <v>0.5706944444444445</v>
      </c>
      <c r="N110" s="2">
        <v>0.57218749999999996</v>
      </c>
      <c r="O110">
        <v>128</v>
      </c>
      <c r="P110" s="3">
        <f t="shared" si="3"/>
        <v>129.99999999999139</v>
      </c>
      <c r="R110">
        <v>53.8142</v>
      </c>
      <c r="S110">
        <v>32</v>
      </c>
      <c r="T110">
        <v>1.6418999999999999</v>
      </c>
      <c r="U110">
        <v>52.539499999999997</v>
      </c>
      <c r="V110">
        <v>26</v>
      </c>
      <c r="W110">
        <v>3.0785E-2</v>
      </c>
      <c r="X110">
        <v>0.4743</v>
      </c>
      <c r="Y110">
        <v>54</v>
      </c>
      <c r="Z110">
        <v>53.3399</v>
      </c>
      <c r="AA110">
        <v>44</v>
      </c>
      <c r="AB110">
        <v>1.2122999999999999</v>
      </c>
      <c r="AC110">
        <v>1</v>
      </c>
      <c r="AD110">
        <v>1.375</v>
      </c>
    </row>
    <row r="111" spans="1:30" x14ac:dyDescent="0.25">
      <c r="A111">
        <v>21113</v>
      </c>
      <c r="B111">
        <v>1</v>
      </c>
      <c r="C111">
        <v>207</v>
      </c>
      <c r="D111" s="1">
        <v>42356</v>
      </c>
      <c r="E111">
        <v>40</v>
      </c>
      <c r="F111">
        <v>0</v>
      </c>
      <c r="M111" s="2">
        <v>0.57265046296296296</v>
      </c>
      <c r="N111" s="2">
        <v>0.57417824074074075</v>
      </c>
      <c r="O111">
        <v>131</v>
      </c>
      <c r="P111" s="3">
        <f t="shared" si="3"/>
        <v>133.00000000000145</v>
      </c>
      <c r="R111">
        <v>54.4071</v>
      </c>
      <c r="S111">
        <v>32</v>
      </c>
      <c r="T111">
        <v>1.6782999999999999</v>
      </c>
      <c r="U111">
        <v>53.705500000000001</v>
      </c>
      <c r="V111">
        <v>24</v>
      </c>
      <c r="W111">
        <v>5.7666999999999996E-3</v>
      </c>
      <c r="X111">
        <v>0.4743</v>
      </c>
      <c r="Y111">
        <v>54</v>
      </c>
      <c r="Z111">
        <v>53.843899999999998</v>
      </c>
      <c r="AA111">
        <v>47</v>
      </c>
      <c r="AB111">
        <v>1.1456</v>
      </c>
      <c r="AC111">
        <v>1</v>
      </c>
      <c r="AD111">
        <v>1.3052999999999999</v>
      </c>
    </row>
    <row r="112" spans="1:30" x14ac:dyDescent="0.25">
      <c r="A112">
        <v>21113</v>
      </c>
      <c r="B112">
        <v>1</v>
      </c>
      <c r="C112">
        <v>208</v>
      </c>
      <c r="D112" s="1">
        <v>42356</v>
      </c>
      <c r="E112">
        <v>40</v>
      </c>
      <c r="F112">
        <v>0</v>
      </c>
      <c r="M112" s="2">
        <v>0.57464120370370375</v>
      </c>
      <c r="N112" s="2">
        <v>0.57612268518518517</v>
      </c>
      <c r="O112">
        <v>127</v>
      </c>
      <c r="P112" s="3">
        <f t="shared" si="3"/>
        <v>128.99999999999443</v>
      </c>
      <c r="R112">
        <v>54.822099999999999</v>
      </c>
      <c r="S112">
        <v>34</v>
      </c>
      <c r="T112">
        <v>1.5931999999999999</v>
      </c>
      <c r="U112">
        <v>54.17</v>
      </c>
      <c r="V112">
        <v>14</v>
      </c>
      <c r="W112">
        <v>2.8229000000000001E-2</v>
      </c>
      <c r="X112">
        <v>0.59279999999999999</v>
      </c>
      <c r="Y112">
        <v>40</v>
      </c>
      <c r="Z112">
        <v>54.565199999999997</v>
      </c>
      <c r="AA112">
        <v>55</v>
      </c>
      <c r="AB112">
        <v>0.99209000000000003</v>
      </c>
      <c r="AC112">
        <v>1</v>
      </c>
      <c r="AD112">
        <v>1.3149999999999999</v>
      </c>
    </row>
    <row r="113" spans="1:30" x14ac:dyDescent="0.25">
      <c r="A113">
        <v>21113</v>
      </c>
      <c r="B113">
        <v>1</v>
      </c>
      <c r="C113">
        <v>211</v>
      </c>
      <c r="D113" s="1">
        <v>42356</v>
      </c>
      <c r="E113">
        <v>28</v>
      </c>
      <c r="F113">
        <v>0</v>
      </c>
      <c r="M113" s="2">
        <v>0.57876157407407403</v>
      </c>
      <c r="N113" s="2">
        <v>0.58032407407407405</v>
      </c>
      <c r="O113">
        <v>134</v>
      </c>
      <c r="P113" s="3">
        <f t="shared" si="3"/>
        <v>136.00000000000193</v>
      </c>
      <c r="R113">
        <v>55.869599999999998</v>
      </c>
      <c r="S113">
        <v>35</v>
      </c>
      <c r="T113">
        <v>1.5697000000000001</v>
      </c>
      <c r="U113">
        <v>54.9407</v>
      </c>
      <c r="V113">
        <v>23</v>
      </c>
      <c r="W113">
        <v>2.7925999999999999E-2</v>
      </c>
      <c r="X113">
        <v>0.57310000000000005</v>
      </c>
      <c r="Y113">
        <v>60</v>
      </c>
      <c r="Z113">
        <v>55.582999999999998</v>
      </c>
      <c r="AA113">
        <v>41</v>
      </c>
      <c r="AB113">
        <v>1.3556999999999999</v>
      </c>
      <c r="AC113">
        <v>1</v>
      </c>
      <c r="AD113">
        <v>1.2090000000000001</v>
      </c>
    </row>
    <row r="114" spans="1:30" x14ac:dyDescent="0.25">
      <c r="A114">
        <v>21113</v>
      </c>
      <c r="B114">
        <v>1</v>
      </c>
      <c r="C114">
        <v>212</v>
      </c>
      <c r="D114" s="1">
        <v>42356</v>
      </c>
      <c r="E114">
        <v>40</v>
      </c>
      <c r="F114">
        <v>0</v>
      </c>
      <c r="M114" s="2">
        <v>0.58078703703703705</v>
      </c>
      <c r="N114" s="2">
        <v>0.58212962962962966</v>
      </c>
      <c r="O114">
        <v>115</v>
      </c>
      <c r="P114" s="3">
        <f t="shared" si="3"/>
        <v>117.00000000000215</v>
      </c>
      <c r="R114">
        <v>56.057299999999998</v>
      </c>
      <c r="S114">
        <v>33</v>
      </c>
      <c r="T114">
        <v>1.6523000000000001</v>
      </c>
      <c r="U114">
        <v>54.525700000000001</v>
      </c>
      <c r="V114">
        <v>11</v>
      </c>
      <c r="W114">
        <v>0.13385</v>
      </c>
      <c r="X114">
        <v>1.5316000000000001</v>
      </c>
      <c r="Y114">
        <v>23</v>
      </c>
      <c r="Z114">
        <v>55.997999999999998</v>
      </c>
      <c r="AA114">
        <v>61</v>
      </c>
      <c r="AB114">
        <v>0.91800000000000004</v>
      </c>
      <c r="AC114">
        <v>1</v>
      </c>
      <c r="AD114">
        <v>1.3478000000000001</v>
      </c>
    </row>
    <row r="115" spans="1:30" x14ac:dyDescent="0.25">
      <c r="A115">
        <v>21113</v>
      </c>
      <c r="B115">
        <v>1</v>
      </c>
      <c r="C115">
        <v>213</v>
      </c>
      <c r="D115" s="1">
        <v>42356</v>
      </c>
      <c r="E115">
        <v>26</v>
      </c>
      <c r="F115">
        <v>0</v>
      </c>
      <c r="M115" s="2">
        <v>0.58243055555555556</v>
      </c>
      <c r="N115" s="2">
        <v>0.58391203703703709</v>
      </c>
      <c r="O115">
        <v>127</v>
      </c>
      <c r="P115" s="3">
        <f t="shared" si="3"/>
        <v>129.00000000000404</v>
      </c>
      <c r="R115">
        <v>55.810299999999998</v>
      </c>
      <c r="S115">
        <v>33</v>
      </c>
      <c r="T115">
        <v>1.6385000000000001</v>
      </c>
      <c r="U115">
        <v>54.071100000000001</v>
      </c>
      <c r="V115">
        <v>14</v>
      </c>
      <c r="W115">
        <v>9.035E-2</v>
      </c>
      <c r="X115">
        <v>1.7392000000000001</v>
      </c>
      <c r="Y115">
        <v>52</v>
      </c>
      <c r="Z115">
        <v>55.335999999999999</v>
      </c>
      <c r="AA115">
        <v>44</v>
      </c>
      <c r="AB115">
        <v>1.2576000000000001</v>
      </c>
      <c r="AC115">
        <v>1</v>
      </c>
      <c r="AD115">
        <v>1.2047000000000001</v>
      </c>
    </row>
    <row r="116" spans="1:30" x14ac:dyDescent="0.25">
      <c r="A116">
        <v>21113</v>
      </c>
      <c r="B116">
        <v>1</v>
      </c>
      <c r="C116">
        <v>214</v>
      </c>
      <c r="D116" s="1">
        <v>42356</v>
      </c>
      <c r="E116">
        <v>33</v>
      </c>
      <c r="F116">
        <v>0</v>
      </c>
      <c r="M116" s="2">
        <v>0.58429398148148148</v>
      </c>
      <c r="N116" s="2">
        <v>0.58584490740740736</v>
      </c>
      <c r="O116">
        <v>133</v>
      </c>
      <c r="P116" s="3">
        <f t="shared" si="3"/>
        <v>134.99999999999537</v>
      </c>
      <c r="R116">
        <v>55.3063</v>
      </c>
      <c r="S116">
        <v>34</v>
      </c>
      <c r="T116">
        <v>1.6165</v>
      </c>
      <c r="U116">
        <v>54.960500000000003</v>
      </c>
      <c r="V116">
        <v>22</v>
      </c>
      <c r="W116">
        <v>-4.4999999999999999E-4</v>
      </c>
      <c r="X116">
        <v>0.64229999999999998</v>
      </c>
      <c r="Y116">
        <v>68</v>
      </c>
      <c r="Z116">
        <v>54.950600000000001</v>
      </c>
      <c r="AA116">
        <v>33</v>
      </c>
      <c r="AB116">
        <v>1.6652</v>
      </c>
      <c r="AC116">
        <v>1</v>
      </c>
      <c r="AD116">
        <v>1.2481</v>
      </c>
    </row>
    <row r="117" spans="1:30" x14ac:dyDescent="0.25">
      <c r="A117">
        <v>21113</v>
      </c>
      <c r="B117">
        <v>1</v>
      </c>
      <c r="C117">
        <v>215</v>
      </c>
      <c r="D117" s="1">
        <v>42356</v>
      </c>
      <c r="E117">
        <v>35</v>
      </c>
      <c r="F117">
        <v>0</v>
      </c>
      <c r="M117" s="2">
        <v>0.58625000000000005</v>
      </c>
      <c r="N117" s="2">
        <v>0.58769675925925924</v>
      </c>
      <c r="O117">
        <v>124</v>
      </c>
      <c r="P117" s="3">
        <f t="shared" si="3"/>
        <v>125.99999999999396</v>
      </c>
      <c r="R117">
        <v>55.474299999999999</v>
      </c>
      <c r="S117">
        <v>33</v>
      </c>
      <c r="T117">
        <v>1.6556</v>
      </c>
      <c r="U117">
        <v>54.634399999999999</v>
      </c>
      <c r="V117">
        <v>18</v>
      </c>
      <c r="W117">
        <v>-6.5878000000000006E-2</v>
      </c>
      <c r="X117">
        <v>0.91900000000000004</v>
      </c>
      <c r="Y117">
        <v>60</v>
      </c>
      <c r="Z117">
        <v>53.448599999999999</v>
      </c>
      <c r="AA117">
        <v>33</v>
      </c>
      <c r="AB117">
        <v>1.6196999999999999</v>
      </c>
      <c r="AC117">
        <v>1</v>
      </c>
      <c r="AD117">
        <v>1.2823</v>
      </c>
    </row>
    <row r="118" spans="1:30" x14ac:dyDescent="0.25">
      <c r="A118">
        <v>21113</v>
      </c>
      <c r="B118">
        <v>1</v>
      </c>
      <c r="C118">
        <v>216</v>
      </c>
      <c r="D118" s="1">
        <v>42356</v>
      </c>
      <c r="E118">
        <v>39</v>
      </c>
      <c r="F118">
        <v>0</v>
      </c>
      <c r="M118" s="2">
        <v>0.5881481481481482</v>
      </c>
      <c r="N118" s="2">
        <v>0.58969907407407407</v>
      </c>
      <c r="O118">
        <v>133</v>
      </c>
      <c r="P118" s="3">
        <f t="shared" si="3"/>
        <v>134.99999999999537</v>
      </c>
      <c r="R118">
        <v>55.928899999999999</v>
      </c>
      <c r="S118">
        <v>32</v>
      </c>
      <c r="T118">
        <v>1.7146999999999999</v>
      </c>
      <c r="U118">
        <v>54.871499999999997</v>
      </c>
      <c r="V118">
        <v>15</v>
      </c>
      <c r="W118">
        <v>5.9952999999999999E-2</v>
      </c>
      <c r="X118">
        <v>0.66210000000000002</v>
      </c>
      <c r="Y118">
        <v>64</v>
      </c>
      <c r="Z118">
        <v>55.770800000000001</v>
      </c>
      <c r="AA118">
        <v>39</v>
      </c>
      <c r="AB118">
        <v>1.43</v>
      </c>
      <c r="AC118">
        <v>1</v>
      </c>
      <c r="AD118">
        <v>1.2931999999999999</v>
      </c>
    </row>
    <row r="119" spans="1:30" x14ac:dyDescent="0.25">
      <c r="A119">
        <v>21113</v>
      </c>
      <c r="B119">
        <v>1</v>
      </c>
      <c r="C119">
        <v>218</v>
      </c>
      <c r="D119" s="1">
        <v>42356</v>
      </c>
      <c r="E119">
        <v>26</v>
      </c>
      <c r="F119">
        <v>0</v>
      </c>
      <c r="M119" s="2">
        <v>0.59069444444444441</v>
      </c>
      <c r="N119" s="2">
        <v>0.59221064814814817</v>
      </c>
      <c r="O119">
        <v>130</v>
      </c>
      <c r="P119" s="3">
        <f t="shared" si="3"/>
        <v>132.00000000000449</v>
      </c>
      <c r="R119">
        <v>56.749000000000002</v>
      </c>
      <c r="S119">
        <v>36</v>
      </c>
      <c r="T119">
        <v>1.5305</v>
      </c>
      <c r="U119">
        <v>55.098799999999997</v>
      </c>
      <c r="V119">
        <v>15</v>
      </c>
      <c r="W119">
        <v>9.1566999999999996E-2</v>
      </c>
      <c r="X119">
        <v>1.3537999999999999</v>
      </c>
      <c r="Y119">
        <v>55</v>
      </c>
      <c r="Z119">
        <v>56.472299999999997</v>
      </c>
      <c r="AA119">
        <v>41</v>
      </c>
      <c r="AB119">
        <v>1.3774</v>
      </c>
      <c r="AC119">
        <v>1</v>
      </c>
      <c r="AD119">
        <v>1.2</v>
      </c>
    </row>
    <row r="120" spans="1:30" x14ac:dyDescent="0.25">
      <c r="A120">
        <v>21113</v>
      </c>
      <c r="B120">
        <v>1</v>
      </c>
      <c r="C120">
        <v>220</v>
      </c>
      <c r="D120" s="1">
        <v>42356</v>
      </c>
      <c r="E120">
        <v>30</v>
      </c>
      <c r="F120">
        <v>0</v>
      </c>
      <c r="M120" s="2">
        <v>0.59416666666666662</v>
      </c>
      <c r="N120" s="2">
        <v>0.59576388888888887</v>
      </c>
      <c r="O120">
        <v>137</v>
      </c>
      <c r="P120" s="3">
        <f t="shared" si="3"/>
        <v>139.00000000000239</v>
      </c>
      <c r="R120">
        <v>56.650199999999998</v>
      </c>
      <c r="S120">
        <v>36</v>
      </c>
      <c r="T120">
        <v>1.5495000000000001</v>
      </c>
      <c r="U120">
        <v>55.7806</v>
      </c>
      <c r="V120">
        <v>25</v>
      </c>
      <c r="W120">
        <v>7.1159999999999999E-3</v>
      </c>
      <c r="X120">
        <v>0.82020000000000004</v>
      </c>
      <c r="Y120">
        <v>63</v>
      </c>
      <c r="Z120">
        <v>55.958500000000001</v>
      </c>
      <c r="AA120">
        <v>40</v>
      </c>
      <c r="AB120">
        <v>1.399</v>
      </c>
      <c r="AC120">
        <v>1</v>
      </c>
      <c r="AD120">
        <v>1.2190000000000001</v>
      </c>
    </row>
    <row r="121" spans="1:30" x14ac:dyDescent="0.25">
      <c r="A121">
        <v>21113</v>
      </c>
      <c r="B121">
        <v>1</v>
      </c>
      <c r="C121">
        <v>221</v>
      </c>
      <c r="D121" s="1">
        <v>42356</v>
      </c>
      <c r="E121">
        <v>34</v>
      </c>
      <c r="F121">
        <v>0</v>
      </c>
      <c r="M121" s="2">
        <v>0.59615740740740741</v>
      </c>
      <c r="N121" s="2">
        <v>0.59762731481481479</v>
      </c>
      <c r="O121">
        <v>126</v>
      </c>
      <c r="P121" s="3">
        <f t="shared" si="3"/>
        <v>127.99999999999747</v>
      </c>
      <c r="R121">
        <v>55.217399999999998</v>
      </c>
      <c r="S121">
        <v>34</v>
      </c>
      <c r="T121">
        <v>1.5944</v>
      </c>
      <c r="U121">
        <v>54.209499999999998</v>
      </c>
      <c r="V121">
        <v>22</v>
      </c>
      <c r="W121">
        <v>-8.0864000000000005E-3</v>
      </c>
      <c r="X121">
        <v>0.96840000000000004</v>
      </c>
      <c r="Y121">
        <v>59</v>
      </c>
      <c r="Z121">
        <v>54.031599999999997</v>
      </c>
      <c r="AA121">
        <v>35</v>
      </c>
      <c r="AB121">
        <v>1.5438000000000001</v>
      </c>
      <c r="AC121">
        <v>1</v>
      </c>
      <c r="AD121">
        <v>1.2698</v>
      </c>
    </row>
    <row r="122" spans="1:30" x14ac:dyDescent="0.25">
      <c r="A122">
        <v>21113</v>
      </c>
      <c r="B122">
        <v>1</v>
      </c>
      <c r="C122">
        <v>222</v>
      </c>
      <c r="D122" s="1">
        <v>42356</v>
      </c>
      <c r="E122">
        <v>36</v>
      </c>
      <c r="F122">
        <v>0</v>
      </c>
      <c r="M122" s="2">
        <v>0.59804398148148141</v>
      </c>
      <c r="N122" s="2">
        <v>0.59966435185185185</v>
      </c>
      <c r="O122">
        <v>139</v>
      </c>
      <c r="P122" s="3">
        <f t="shared" si="3"/>
        <v>141.00000000000591</v>
      </c>
      <c r="R122">
        <v>50.83</v>
      </c>
      <c r="S122">
        <v>32</v>
      </c>
      <c r="T122">
        <v>1.5612999999999999</v>
      </c>
      <c r="U122">
        <v>49.960500000000003</v>
      </c>
      <c r="V122">
        <v>25</v>
      </c>
      <c r="W122">
        <v>-0.17075000000000001</v>
      </c>
      <c r="X122">
        <v>0.86950000000000005</v>
      </c>
      <c r="Y122">
        <v>80</v>
      </c>
      <c r="Z122">
        <v>45.691699999999997</v>
      </c>
      <c r="AA122">
        <v>29</v>
      </c>
      <c r="AB122">
        <v>1.5755999999999999</v>
      </c>
      <c r="AC122">
        <v>1</v>
      </c>
      <c r="AD122">
        <v>1.2589999999999999</v>
      </c>
    </row>
    <row r="123" spans="1:30" x14ac:dyDescent="0.25">
      <c r="A123">
        <v>21113</v>
      </c>
      <c r="B123">
        <v>1</v>
      </c>
      <c r="C123">
        <v>223</v>
      </c>
      <c r="D123" s="1">
        <v>42356</v>
      </c>
      <c r="E123">
        <v>32</v>
      </c>
      <c r="F123">
        <v>0</v>
      </c>
      <c r="M123" s="2">
        <v>0.60003472222222221</v>
      </c>
      <c r="N123" s="2">
        <v>0.60149305555555554</v>
      </c>
      <c r="O123">
        <v>125</v>
      </c>
      <c r="P123" s="3">
        <f t="shared" si="3"/>
        <v>127.00000000000051</v>
      </c>
      <c r="R123">
        <v>46.027700000000003</v>
      </c>
      <c r="S123">
        <v>27</v>
      </c>
      <c r="T123">
        <v>1.6465000000000001</v>
      </c>
      <c r="U123">
        <v>44.456499999999998</v>
      </c>
      <c r="V123">
        <v>24</v>
      </c>
      <c r="W123">
        <v>5.5995999999999997E-2</v>
      </c>
      <c r="X123">
        <v>0.39529999999999998</v>
      </c>
      <c r="Y123">
        <v>66</v>
      </c>
      <c r="Z123">
        <v>45.800400000000003</v>
      </c>
      <c r="AA123">
        <v>34</v>
      </c>
      <c r="AB123">
        <v>1.3471</v>
      </c>
      <c r="AC123">
        <v>1</v>
      </c>
      <c r="AD123">
        <v>1.256</v>
      </c>
    </row>
    <row r="124" spans="1:30" x14ac:dyDescent="0.25">
      <c r="A124">
        <v>21113</v>
      </c>
      <c r="B124">
        <v>1</v>
      </c>
      <c r="C124">
        <v>224</v>
      </c>
      <c r="D124" s="1">
        <v>42356</v>
      </c>
      <c r="E124">
        <v>31</v>
      </c>
      <c r="F124">
        <v>0</v>
      </c>
      <c r="M124" s="2">
        <v>0.60185185185185186</v>
      </c>
      <c r="N124" s="2">
        <v>0.60328703703703701</v>
      </c>
      <c r="O124">
        <v>123</v>
      </c>
      <c r="P124" s="3">
        <f t="shared" si="3"/>
        <v>124.999999999997</v>
      </c>
      <c r="R124">
        <v>46.946599999999997</v>
      </c>
      <c r="S124">
        <v>30</v>
      </c>
      <c r="T124">
        <v>1.556</v>
      </c>
      <c r="U124">
        <v>46.6798</v>
      </c>
      <c r="V124">
        <v>17</v>
      </c>
      <c r="W124">
        <v>-0.11509</v>
      </c>
      <c r="X124">
        <v>0.93869999999999998</v>
      </c>
      <c r="Y124">
        <v>67</v>
      </c>
      <c r="Z124">
        <v>44.723300000000002</v>
      </c>
      <c r="AA124">
        <v>28</v>
      </c>
      <c r="AB124">
        <v>1.5972999999999999</v>
      </c>
      <c r="AC124">
        <v>1</v>
      </c>
      <c r="AD124">
        <v>1.252</v>
      </c>
    </row>
    <row r="125" spans="1:30" x14ac:dyDescent="0.25">
      <c r="A125">
        <v>21113</v>
      </c>
      <c r="B125">
        <v>1</v>
      </c>
      <c r="C125">
        <v>225</v>
      </c>
      <c r="D125" s="1">
        <v>42356</v>
      </c>
      <c r="E125">
        <v>32</v>
      </c>
      <c r="F125">
        <v>0</v>
      </c>
      <c r="M125" s="2">
        <v>0.60365740740740736</v>
      </c>
      <c r="N125" s="2">
        <v>0.60506944444444444</v>
      </c>
      <c r="O125">
        <v>121</v>
      </c>
      <c r="P125" s="3">
        <f t="shared" si="3"/>
        <v>123.00000000000308</v>
      </c>
      <c r="R125">
        <v>44.9407</v>
      </c>
      <c r="S125">
        <v>27</v>
      </c>
      <c r="T125">
        <v>1.6473</v>
      </c>
      <c r="U125">
        <v>44.476300000000002</v>
      </c>
      <c r="V125">
        <v>21</v>
      </c>
      <c r="W125">
        <v>-3.1057000000000001E-2</v>
      </c>
      <c r="X125">
        <v>0.52370000000000005</v>
      </c>
      <c r="Y125">
        <v>61</v>
      </c>
      <c r="Z125">
        <v>43.824100000000001</v>
      </c>
      <c r="AA125">
        <v>35</v>
      </c>
      <c r="AB125">
        <v>1.2521</v>
      </c>
      <c r="AC125">
        <v>1</v>
      </c>
      <c r="AD125">
        <v>1.2645</v>
      </c>
    </row>
    <row r="126" spans="1:30" x14ac:dyDescent="0.25">
      <c r="A126">
        <v>21113</v>
      </c>
      <c r="B126">
        <v>1</v>
      </c>
      <c r="C126">
        <v>226</v>
      </c>
      <c r="D126" s="1">
        <v>42356</v>
      </c>
      <c r="E126">
        <v>36</v>
      </c>
      <c r="F126">
        <v>0</v>
      </c>
      <c r="M126" s="2">
        <v>0.60548611111111106</v>
      </c>
      <c r="N126" s="2">
        <v>0.6069444444444444</v>
      </c>
      <c r="O126">
        <v>125</v>
      </c>
      <c r="P126" s="3">
        <f t="shared" si="3"/>
        <v>127.00000000000051</v>
      </c>
      <c r="R126">
        <v>44.130400000000002</v>
      </c>
      <c r="S126">
        <v>27</v>
      </c>
      <c r="T126">
        <v>1.5979000000000001</v>
      </c>
      <c r="U126">
        <v>43.142299999999999</v>
      </c>
      <c r="V126">
        <v>20</v>
      </c>
      <c r="W126">
        <v>1.9269999999999999E-2</v>
      </c>
      <c r="X126">
        <v>0.98809999999999998</v>
      </c>
      <c r="Y126">
        <v>62</v>
      </c>
      <c r="Z126">
        <v>43.527700000000003</v>
      </c>
      <c r="AA126">
        <v>38</v>
      </c>
      <c r="AB126">
        <v>1.1455</v>
      </c>
      <c r="AC126">
        <v>1</v>
      </c>
      <c r="AD126">
        <v>1.288</v>
      </c>
    </row>
    <row r="127" spans="1:30" x14ac:dyDescent="0.25">
      <c r="A127">
        <v>21113</v>
      </c>
      <c r="B127">
        <v>1</v>
      </c>
      <c r="C127">
        <v>227</v>
      </c>
      <c r="D127" s="1">
        <v>42356</v>
      </c>
      <c r="E127">
        <v>27</v>
      </c>
      <c r="F127">
        <v>0</v>
      </c>
      <c r="M127" s="2">
        <v>0.60725694444444445</v>
      </c>
      <c r="N127" s="2">
        <v>0.6086921296296296</v>
      </c>
      <c r="O127">
        <v>123</v>
      </c>
      <c r="P127" s="3">
        <f t="shared" si="3"/>
        <v>124.999999999997</v>
      </c>
      <c r="R127">
        <v>44.594900000000003</v>
      </c>
      <c r="S127">
        <v>28</v>
      </c>
      <c r="T127">
        <v>1.5355000000000001</v>
      </c>
      <c r="U127">
        <v>42.994100000000003</v>
      </c>
      <c r="V127">
        <v>23</v>
      </c>
      <c r="W127">
        <v>5.4990999999999998E-2</v>
      </c>
      <c r="X127">
        <v>0.74109999999999998</v>
      </c>
      <c r="Y127">
        <v>64</v>
      </c>
      <c r="Z127">
        <v>44.258899999999997</v>
      </c>
      <c r="AA127">
        <v>33</v>
      </c>
      <c r="AB127">
        <v>1.3411999999999999</v>
      </c>
      <c r="AC127">
        <v>1</v>
      </c>
      <c r="AD127">
        <v>1.2195</v>
      </c>
    </row>
    <row r="128" spans="1:30" x14ac:dyDescent="0.25">
      <c r="A128">
        <v>21113</v>
      </c>
      <c r="B128">
        <v>1</v>
      </c>
      <c r="C128">
        <v>228</v>
      </c>
      <c r="D128" s="1">
        <v>42356</v>
      </c>
      <c r="E128">
        <v>29</v>
      </c>
      <c r="F128">
        <v>0</v>
      </c>
      <c r="M128" s="2">
        <v>0.60902777777777783</v>
      </c>
      <c r="N128" s="2">
        <v>0.6104398148148148</v>
      </c>
      <c r="O128">
        <v>121</v>
      </c>
      <c r="P128" s="3">
        <f t="shared" si="3"/>
        <v>122.99999999999349</v>
      </c>
      <c r="R128">
        <v>45.662100000000002</v>
      </c>
      <c r="S128">
        <v>28</v>
      </c>
      <c r="T128">
        <v>1.6275999999999999</v>
      </c>
      <c r="U128">
        <v>45.573099999999997</v>
      </c>
      <c r="V128">
        <v>20</v>
      </c>
      <c r="W128">
        <v>-0.11759</v>
      </c>
      <c r="X128">
        <v>0.45450000000000002</v>
      </c>
      <c r="Y128">
        <v>64</v>
      </c>
      <c r="Z128">
        <v>43.221299999999999</v>
      </c>
      <c r="AA128">
        <v>31</v>
      </c>
      <c r="AB128">
        <v>1.3942000000000001</v>
      </c>
      <c r="AC128">
        <v>1</v>
      </c>
      <c r="AD128">
        <v>1.2397</v>
      </c>
    </row>
    <row r="129" spans="1:30" x14ac:dyDescent="0.25">
      <c r="A129">
        <v>21113</v>
      </c>
      <c r="B129">
        <v>1</v>
      </c>
      <c r="C129">
        <v>229</v>
      </c>
      <c r="D129" s="1">
        <v>42356</v>
      </c>
      <c r="E129">
        <v>31</v>
      </c>
      <c r="F129">
        <v>0</v>
      </c>
      <c r="M129" s="2">
        <v>0.61079861111111111</v>
      </c>
      <c r="N129" s="2">
        <v>0.61223379629629626</v>
      </c>
      <c r="O129">
        <v>123</v>
      </c>
      <c r="P129" s="3">
        <f t="shared" si="3"/>
        <v>124.999999999997</v>
      </c>
      <c r="R129">
        <v>45.019799999999996</v>
      </c>
      <c r="S129">
        <v>29</v>
      </c>
      <c r="T129">
        <v>1.5343</v>
      </c>
      <c r="U129">
        <v>44.496000000000002</v>
      </c>
      <c r="V129">
        <v>16</v>
      </c>
      <c r="W129">
        <v>-6.2375E-2</v>
      </c>
      <c r="X129">
        <v>0.52380000000000004</v>
      </c>
      <c r="Y129">
        <v>60</v>
      </c>
      <c r="Z129">
        <v>43.497999999999998</v>
      </c>
      <c r="AA129">
        <v>36</v>
      </c>
      <c r="AB129">
        <v>1.2082999999999999</v>
      </c>
      <c r="AC129">
        <v>1</v>
      </c>
      <c r="AD129">
        <v>1.252</v>
      </c>
    </row>
    <row r="130" spans="1:30" x14ac:dyDescent="0.25">
      <c r="A130">
        <v>21113</v>
      </c>
      <c r="B130">
        <v>1</v>
      </c>
      <c r="C130">
        <v>230</v>
      </c>
      <c r="D130" s="1">
        <v>42356</v>
      </c>
      <c r="E130">
        <v>29</v>
      </c>
      <c r="F130">
        <v>0</v>
      </c>
      <c r="M130" s="2">
        <v>0.61256944444444439</v>
      </c>
      <c r="N130" s="2">
        <v>0.61402777777777773</v>
      </c>
      <c r="O130">
        <v>125</v>
      </c>
      <c r="P130" s="3">
        <f t="shared" si="3"/>
        <v>127.00000000000051</v>
      </c>
      <c r="R130">
        <v>46.996000000000002</v>
      </c>
      <c r="S130">
        <v>29</v>
      </c>
      <c r="T130">
        <v>1.5446</v>
      </c>
      <c r="U130">
        <v>44.792499999999997</v>
      </c>
      <c r="V130">
        <v>11</v>
      </c>
      <c r="W130">
        <v>0.16888</v>
      </c>
      <c r="X130">
        <v>1.3043</v>
      </c>
      <c r="Y130">
        <v>53</v>
      </c>
      <c r="Z130">
        <v>46.650199999999998</v>
      </c>
      <c r="AA130">
        <v>45</v>
      </c>
      <c r="AB130">
        <v>1.0367</v>
      </c>
      <c r="AC130">
        <v>1</v>
      </c>
      <c r="AD130">
        <v>1.232</v>
      </c>
    </row>
    <row r="131" spans="1:30" x14ac:dyDescent="0.25">
      <c r="A131">
        <v>21113</v>
      </c>
      <c r="B131">
        <v>1</v>
      </c>
      <c r="C131">
        <v>231</v>
      </c>
      <c r="D131" s="1">
        <v>42356</v>
      </c>
      <c r="E131">
        <v>31</v>
      </c>
      <c r="F131">
        <v>0</v>
      </c>
      <c r="M131" s="2">
        <v>0.61438657407407404</v>
      </c>
      <c r="N131" s="2">
        <v>0.61592592592592588</v>
      </c>
      <c r="O131">
        <v>132</v>
      </c>
      <c r="P131" s="3">
        <f t="shared" si="3"/>
        <v>133.99999999999841</v>
      </c>
      <c r="R131">
        <v>51.561300000000003</v>
      </c>
      <c r="S131">
        <v>33</v>
      </c>
      <c r="T131">
        <v>1.54</v>
      </c>
      <c r="U131">
        <v>50.8202</v>
      </c>
      <c r="V131">
        <v>25</v>
      </c>
      <c r="W131">
        <v>2.6876000000000001E-2</v>
      </c>
      <c r="X131">
        <v>0.61260000000000003</v>
      </c>
      <c r="Y131">
        <v>55</v>
      </c>
      <c r="Z131">
        <v>51.492100000000001</v>
      </c>
      <c r="AA131">
        <v>46</v>
      </c>
      <c r="AB131">
        <v>1.1194</v>
      </c>
      <c r="AC131">
        <v>1</v>
      </c>
      <c r="AD131">
        <v>1.2347999999999999</v>
      </c>
    </row>
    <row r="132" spans="1:30" x14ac:dyDescent="0.25">
      <c r="A132">
        <v>21113</v>
      </c>
      <c r="B132">
        <v>1</v>
      </c>
      <c r="C132">
        <v>233</v>
      </c>
      <c r="D132" s="1">
        <v>42356</v>
      </c>
      <c r="E132">
        <v>34</v>
      </c>
      <c r="F132">
        <v>0</v>
      </c>
      <c r="M132" s="2">
        <v>0.61733796296296295</v>
      </c>
      <c r="N132" s="2">
        <v>0.6189351851851852</v>
      </c>
      <c r="O132">
        <v>137</v>
      </c>
      <c r="P132" s="3">
        <f t="shared" si="3"/>
        <v>139.00000000000239</v>
      </c>
      <c r="R132">
        <v>52.262799999999999</v>
      </c>
      <c r="S132">
        <v>35</v>
      </c>
      <c r="T132">
        <v>1.4593</v>
      </c>
      <c r="U132">
        <v>51.077100000000002</v>
      </c>
      <c r="V132">
        <v>14</v>
      </c>
      <c r="W132">
        <v>1.9057000000000001E-2</v>
      </c>
      <c r="X132">
        <v>1.3340000000000001</v>
      </c>
      <c r="Y132">
        <v>62</v>
      </c>
      <c r="Z132">
        <v>51.343899999999998</v>
      </c>
      <c r="AA132">
        <v>42</v>
      </c>
      <c r="AB132">
        <v>1.2224999999999999</v>
      </c>
      <c r="AC132">
        <v>1</v>
      </c>
      <c r="AD132">
        <v>1.2482</v>
      </c>
    </row>
    <row r="133" spans="1:30" x14ac:dyDescent="0.25">
      <c r="A133">
        <v>21113</v>
      </c>
      <c r="B133">
        <v>1</v>
      </c>
      <c r="C133">
        <v>235</v>
      </c>
      <c r="D133" s="1">
        <v>42356</v>
      </c>
      <c r="E133">
        <v>25</v>
      </c>
      <c r="F133">
        <v>0</v>
      </c>
      <c r="M133" s="2">
        <v>0.62067129629629625</v>
      </c>
      <c r="N133" s="2">
        <v>0.62228009259259254</v>
      </c>
      <c r="O133">
        <v>138</v>
      </c>
      <c r="P133" s="3">
        <f t="shared" si="3"/>
        <v>139.99999999999935</v>
      </c>
      <c r="R133">
        <v>51.452599999999997</v>
      </c>
      <c r="S133">
        <v>41</v>
      </c>
      <c r="T133">
        <v>1.2516</v>
      </c>
      <c r="U133">
        <v>51.3142</v>
      </c>
      <c r="V133">
        <v>28</v>
      </c>
      <c r="W133">
        <v>-7.0571000000000002E-3</v>
      </c>
      <c r="X133">
        <v>0.51390000000000002</v>
      </c>
      <c r="Y133">
        <v>65</v>
      </c>
      <c r="Z133">
        <v>51.116599999999998</v>
      </c>
      <c r="AA133">
        <v>34</v>
      </c>
      <c r="AB133">
        <v>1.5034000000000001</v>
      </c>
      <c r="AC133">
        <v>1</v>
      </c>
      <c r="AD133">
        <v>1.1812</v>
      </c>
    </row>
    <row r="134" spans="1:30" x14ac:dyDescent="0.25">
      <c r="A134">
        <v>21113</v>
      </c>
      <c r="B134">
        <v>1</v>
      </c>
      <c r="C134">
        <v>236</v>
      </c>
      <c r="D134" s="1">
        <v>42356</v>
      </c>
      <c r="E134">
        <v>34</v>
      </c>
      <c r="F134">
        <v>0</v>
      </c>
      <c r="M134" s="2">
        <v>0.62267361111111108</v>
      </c>
      <c r="N134" s="2">
        <v>0.62414351851851857</v>
      </c>
      <c r="O134">
        <v>126</v>
      </c>
      <c r="P134" s="3">
        <f t="shared" si="3"/>
        <v>128.00000000000705</v>
      </c>
      <c r="R134">
        <v>52.351799999999997</v>
      </c>
      <c r="S134">
        <v>35</v>
      </c>
      <c r="T134">
        <v>1.4393</v>
      </c>
      <c r="U134">
        <v>50.375500000000002</v>
      </c>
      <c r="V134">
        <v>24</v>
      </c>
      <c r="W134">
        <v>7.7816999999999997E-2</v>
      </c>
      <c r="X134">
        <v>1.1858</v>
      </c>
      <c r="Y134">
        <v>63</v>
      </c>
      <c r="Z134">
        <v>52.243099999999998</v>
      </c>
      <c r="AA134">
        <v>30</v>
      </c>
      <c r="AB134">
        <v>1.7414000000000001</v>
      </c>
      <c r="AC134">
        <v>1</v>
      </c>
      <c r="AD134">
        <v>1.2698</v>
      </c>
    </row>
    <row r="135" spans="1:30" x14ac:dyDescent="0.25">
      <c r="A135">
        <v>21113</v>
      </c>
      <c r="B135">
        <v>1</v>
      </c>
      <c r="C135">
        <v>237</v>
      </c>
      <c r="D135" s="1">
        <v>42356</v>
      </c>
      <c r="E135">
        <v>40</v>
      </c>
      <c r="F135">
        <v>0</v>
      </c>
      <c r="M135" s="2">
        <v>0.62460648148148146</v>
      </c>
      <c r="N135" s="2">
        <v>0.62603009259259257</v>
      </c>
      <c r="O135">
        <v>122</v>
      </c>
      <c r="P135" s="3">
        <f t="shared" si="3"/>
        <v>124.00000000000004</v>
      </c>
      <c r="R135">
        <v>52.667999999999999</v>
      </c>
      <c r="S135">
        <v>32</v>
      </c>
      <c r="T135">
        <v>1.5954999999999999</v>
      </c>
      <c r="U135">
        <v>51.057299999999998</v>
      </c>
      <c r="V135">
        <v>13</v>
      </c>
      <c r="W135">
        <v>0.10718</v>
      </c>
      <c r="X135">
        <v>1.5513999999999999</v>
      </c>
      <c r="Y135">
        <v>52</v>
      </c>
      <c r="Z135">
        <v>52.450600000000001</v>
      </c>
      <c r="AA135">
        <v>40</v>
      </c>
      <c r="AB135">
        <v>1.3112999999999999</v>
      </c>
      <c r="AC135">
        <v>1</v>
      </c>
      <c r="AD135">
        <v>1.3279000000000001</v>
      </c>
    </row>
    <row r="136" spans="1:30" x14ac:dyDescent="0.25">
      <c r="A136">
        <v>21113</v>
      </c>
      <c r="B136">
        <v>1</v>
      </c>
      <c r="C136">
        <v>238</v>
      </c>
      <c r="D136" s="1">
        <v>42356</v>
      </c>
      <c r="E136">
        <v>34</v>
      </c>
      <c r="F136">
        <v>0</v>
      </c>
      <c r="M136" s="2">
        <v>0.62642361111111111</v>
      </c>
      <c r="N136" s="2">
        <v>0.62788194444444445</v>
      </c>
      <c r="O136">
        <v>125</v>
      </c>
      <c r="P136" s="3">
        <f t="shared" si="3"/>
        <v>127.00000000000051</v>
      </c>
      <c r="R136">
        <v>52.233199999999997</v>
      </c>
      <c r="S136">
        <v>33</v>
      </c>
      <c r="T136">
        <v>1.5544</v>
      </c>
      <c r="U136">
        <v>51.294499999999999</v>
      </c>
      <c r="V136">
        <v>24</v>
      </c>
      <c r="W136">
        <v>3.0879E-2</v>
      </c>
      <c r="X136">
        <v>0.93869999999999998</v>
      </c>
      <c r="Y136">
        <v>59</v>
      </c>
      <c r="Z136">
        <v>52.035600000000002</v>
      </c>
      <c r="AA136">
        <v>35</v>
      </c>
      <c r="AB136">
        <v>1.4866999999999999</v>
      </c>
      <c r="AC136">
        <v>1</v>
      </c>
      <c r="AD136">
        <v>1.272</v>
      </c>
    </row>
    <row r="137" spans="1:30" x14ac:dyDescent="0.25">
      <c r="A137">
        <v>21113</v>
      </c>
      <c r="B137">
        <v>1</v>
      </c>
      <c r="C137">
        <v>239</v>
      </c>
      <c r="D137" s="1">
        <v>42356</v>
      </c>
      <c r="E137">
        <v>33</v>
      </c>
      <c r="F137">
        <v>0</v>
      </c>
      <c r="M137" s="2">
        <v>0.62826388888888884</v>
      </c>
      <c r="N137" s="2">
        <v>0.6297800925925926</v>
      </c>
      <c r="O137">
        <v>130</v>
      </c>
      <c r="P137" s="3">
        <f t="shared" si="3"/>
        <v>132.00000000000449</v>
      </c>
      <c r="R137">
        <v>52.114600000000003</v>
      </c>
      <c r="S137">
        <v>32</v>
      </c>
      <c r="T137">
        <v>1.5946</v>
      </c>
      <c r="U137">
        <v>51.027700000000003</v>
      </c>
      <c r="V137">
        <v>15</v>
      </c>
      <c r="W137">
        <v>1.3133000000000001E-3</v>
      </c>
      <c r="X137">
        <v>1.0869</v>
      </c>
      <c r="Y137">
        <v>66</v>
      </c>
      <c r="Z137">
        <v>51.047400000000003</v>
      </c>
      <c r="AA137">
        <v>34</v>
      </c>
      <c r="AB137">
        <v>1.5014000000000001</v>
      </c>
      <c r="AC137">
        <v>1</v>
      </c>
      <c r="AD137">
        <v>1.2538</v>
      </c>
    </row>
    <row r="138" spans="1:30" x14ac:dyDescent="0.25">
      <c r="A138">
        <v>21113</v>
      </c>
      <c r="B138">
        <v>1</v>
      </c>
      <c r="C138">
        <v>241</v>
      </c>
      <c r="D138" s="1">
        <v>42356</v>
      </c>
      <c r="E138">
        <v>27</v>
      </c>
      <c r="F138">
        <v>0</v>
      </c>
      <c r="M138" s="2">
        <v>0.63099537037037035</v>
      </c>
      <c r="N138" s="2">
        <v>0.63246527777777783</v>
      </c>
      <c r="O138">
        <v>126</v>
      </c>
      <c r="P138" s="3">
        <f t="shared" si="3"/>
        <v>128.00000000000705</v>
      </c>
      <c r="R138">
        <v>50.079099999999997</v>
      </c>
      <c r="S138">
        <v>33</v>
      </c>
      <c r="T138">
        <v>1.4849000000000001</v>
      </c>
      <c r="U138">
        <v>49.002000000000002</v>
      </c>
      <c r="V138">
        <v>12</v>
      </c>
      <c r="W138">
        <v>-2.5524999999999999E-2</v>
      </c>
      <c r="X138">
        <v>1.0770999999999999</v>
      </c>
      <c r="Y138">
        <v>53</v>
      </c>
      <c r="Z138">
        <v>48.695700000000002</v>
      </c>
      <c r="AA138">
        <v>42</v>
      </c>
      <c r="AB138">
        <v>1.1594</v>
      </c>
      <c r="AC138">
        <v>1</v>
      </c>
      <c r="AD138">
        <v>1.2142999999999999</v>
      </c>
    </row>
    <row r="139" spans="1:30" x14ac:dyDescent="0.25">
      <c r="A139">
        <v>21113</v>
      </c>
      <c r="B139">
        <v>1</v>
      </c>
      <c r="C139">
        <v>242</v>
      </c>
      <c r="D139" s="1">
        <v>42356</v>
      </c>
      <c r="E139">
        <v>32</v>
      </c>
      <c r="F139">
        <v>0</v>
      </c>
      <c r="M139" s="2">
        <v>0.63283564814814819</v>
      </c>
      <c r="N139" s="2">
        <v>0.63423611111111111</v>
      </c>
      <c r="O139">
        <v>120</v>
      </c>
      <c r="P139" s="3">
        <f t="shared" si="3"/>
        <v>121.99999999999653</v>
      </c>
      <c r="R139">
        <v>47.974299999999999</v>
      </c>
      <c r="S139">
        <v>32</v>
      </c>
      <c r="T139">
        <v>1.4658</v>
      </c>
      <c r="U139">
        <v>46.9071</v>
      </c>
      <c r="V139">
        <v>15</v>
      </c>
      <c r="W139">
        <v>-1.7127E-2</v>
      </c>
      <c r="X139">
        <v>1.0671999999999999</v>
      </c>
      <c r="Y139">
        <v>54</v>
      </c>
      <c r="Z139">
        <v>46.650199999999998</v>
      </c>
      <c r="AA139">
        <v>36</v>
      </c>
      <c r="AB139">
        <v>1.2958000000000001</v>
      </c>
      <c r="AC139">
        <v>1</v>
      </c>
      <c r="AD139">
        <v>1.2666999999999999</v>
      </c>
    </row>
    <row r="140" spans="1:30" x14ac:dyDescent="0.25">
      <c r="A140">
        <v>21113</v>
      </c>
      <c r="B140">
        <v>1</v>
      </c>
      <c r="C140">
        <v>244</v>
      </c>
      <c r="D140" s="1">
        <v>42356</v>
      </c>
      <c r="E140">
        <v>24</v>
      </c>
      <c r="F140">
        <v>0</v>
      </c>
      <c r="M140" s="2">
        <v>0.63537037037037036</v>
      </c>
      <c r="N140" s="2">
        <v>0.6368287037037037</v>
      </c>
      <c r="O140">
        <v>125</v>
      </c>
      <c r="P140" s="3">
        <f t="shared" si="3"/>
        <v>127.00000000000051</v>
      </c>
      <c r="R140">
        <v>52.855699999999999</v>
      </c>
      <c r="S140">
        <v>34</v>
      </c>
      <c r="T140">
        <v>1.4648000000000001</v>
      </c>
      <c r="U140">
        <v>49.802399999999999</v>
      </c>
      <c r="V140">
        <v>14</v>
      </c>
      <c r="W140">
        <v>0.19550999999999999</v>
      </c>
      <c r="X140">
        <v>2.2826</v>
      </c>
      <c r="Y140">
        <v>54</v>
      </c>
      <c r="Z140">
        <v>52.539499999999997</v>
      </c>
      <c r="AA140">
        <v>39</v>
      </c>
      <c r="AB140">
        <v>1.3472</v>
      </c>
      <c r="AC140">
        <v>1</v>
      </c>
      <c r="AD140">
        <v>1.1919999999999999</v>
      </c>
    </row>
    <row r="141" spans="1:30" x14ac:dyDescent="0.25">
      <c r="A141">
        <v>21113</v>
      </c>
      <c r="B141">
        <v>1</v>
      </c>
      <c r="C141">
        <v>245</v>
      </c>
      <c r="D141" s="1">
        <v>42356</v>
      </c>
      <c r="E141">
        <v>31</v>
      </c>
      <c r="F141">
        <v>0</v>
      </c>
      <c r="M141" s="2">
        <v>0.63718750000000002</v>
      </c>
      <c r="N141" s="2">
        <v>0.63868055555555558</v>
      </c>
      <c r="O141">
        <v>128</v>
      </c>
      <c r="P141" s="3">
        <f t="shared" si="3"/>
        <v>130.00000000000097</v>
      </c>
      <c r="R141">
        <v>53.428899999999999</v>
      </c>
      <c r="S141">
        <v>34</v>
      </c>
      <c r="T141">
        <v>1.5388999999999999</v>
      </c>
      <c r="U141">
        <v>52.322099999999999</v>
      </c>
      <c r="V141">
        <v>16</v>
      </c>
      <c r="W141">
        <v>-7.1018999999999999E-2</v>
      </c>
      <c r="X141">
        <v>0.86960000000000004</v>
      </c>
      <c r="Y141">
        <v>60</v>
      </c>
      <c r="Z141">
        <v>51.1858</v>
      </c>
      <c r="AA141">
        <v>36</v>
      </c>
      <c r="AB141">
        <v>1.4218</v>
      </c>
      <c r="AC141">
        <v>1</v>
      </c>
      <c r="AD141">
        <v>1.2422</v>
      </c>
    </row>
    <row r="142" spans="1:30" x14ac:dyDescent="0.25">
      <c r="A142">
        <v>21113</v>
      </c>
      <c r="B142">
        <v>1</v>
      </c>
      <c r="C142">
        <v>247</v>
      </c>
      <c r="D142" s="1">
        <v>42356</v>
      </c>
      <c r="E142">
        <v>23</v>
      </c>
      <c r="F142">
        <v>0</v>
      </c>
      <c r="M142" s="2">
        <v>0.640162037037037</v>
      </c>
      <c r="N142" s="2">
        <v>0.64170138888888884</v>
      </c>
      <c r="O142">
        <v>132</v>
      </c>
      <c r="P142" s="3">
        <f t="shared" si="3"/>
        <v>133.99999999999841</v>
      </c>
      <c r="R142">
        <v>49.9407</v>
      </c>
      <c r="S142">
        <v>33</v>
      </c>
      <c r="T142">
        <v>1.4870000000000001</v>
      </c>
      <c r="U142">
        <v>49.071100000000001</v>
      </c>
      <c r="V142">
        <v>16</v>
      </c>
      <c r="W142">
        <v>-5.5563000000000001E-3</v>
      </c>
      <c r="X142">
        <v>1.1265000000000001</v>
      </c>
      <c r="Y142">
        <v>67</v>
      </c>
      <c r="Z142">
        <v>48.982199999999999</v>
      </c>
      <c r="AA142">
        <v>34</v>
      </c>
      <c r="AB142">
        <v>1.4407000000000001</v>
      </c>
      <c r="AC142">
        <v>1</v>
      </c>
      <c r="AD142">
        <v>1.1741999999999999</v>
      </c>
    </row>
    <row r="143" spans="1:30" x14ac:dyDescent="0.25">
      <c r="A143">
        <v>21113</v>
      </c>
      <c r="B143">
        <v>1</v>
      </c>
      <c r="C143">
        <v>248</v>
      </c>
      <c r="D143" s="1">
        <v>42356</v>
      </c>
      <c r="E143">
        <v>32</v>
      </c>
      <c r="F143">
        <v>0</v>
      </c>
      <c r="M143" s="2">
        <v>0.64207175925925919</v>
      </c>
      <c r="N143" s="2">
        <v>0.64354166666666668</v>
      </c>
      <c r="O143">
        <v>126</v>
      </c>
      <c r="P143" s="3">
        <f t="shared" si="3"/>
        <v>128.00000000000705</v>
      </c>
      <c r="R143">
        <v>48.2806</v>
      </c>
      <c r="S143">
        <v>30</v>
      </c>
      <c r="T143">
        <v>1.5654999999999999</v>
      </c>
      <c r="U143">
        <v>46.9664</v>
      </c>
      <c r="V143">
        <v>14</v>
      </c>
      <c r="W143">
        <v>3.2464E-2</v>
      </c>
      <c r="X143">
        <v>1.3142</v>
      </c>
      <c r="Y143">
        <v>49</v>
      </c>
      <c r="Z143">
        <v>47.420900000000003</v>
      </c>
      <c r="AA143">
        <v>49</v>
      </c>
      <c r="AB143">
        <v>0.96777000000000002</v>
      </c>
      <c r="AC143">
        <v>1</v>
      </c>
      <c r="AD143">
        <v>1.254</v>
      </c>
    </row>
    <row r="144" spans="1:30" x14ac:dyDescent="0.25">
      <c r="A144">
        <v>21113</v>
      </c>
      <c r="B144">
        <v>1</v>
      </c>
      <c r="C144">
        <v>250</v>
      </c>
      <c r="D144" s="1">
        <v>42356</v>
      </c>
      <c r="E144">
        <v>24</v>
      </c>
      <c r="F144">
        <v>0</v>
      </c>
      <c r="M144" s="2">
        <v>0.64457175925925925</v>
      </c>
      <c r="N144" s="2">
        <v>0.64598379629629632</v>
      </c>
      <c r="O144">
        <v>121</v>
      </c>
      <c r="P144" s="3">
        <f t="shared" si="3"/>
        <v>123.00000000000308</v>
      </c>
      <c r="R144">
        <v>46.254899999999999</v>
      </c>
      <c r="S144">
        <v>28</v>
      </c>
      <c r="T144">
        <v>1.5627</v>
      </c>
      <c r="U144">
        <v>43.754899999999999</v>
      </c>
      <c r="V144">
        <v>20</v>
      </c>
      <c r="W144">
        <v>3.508E-2</v>
      </c>
      <c r="X144">
        <v>1.0969</v>
      </c>
      <c r="Y144">
        <v>63</v>
      </c>
      <c r="Z144">
        <v>44.456499999999998</v>
      </c>
      <c r="AA144">
        <v>32</v>
      </c>
      <c r="AB144">
        <v>1.3893</v>
      </c>
      <c r="AC144">
        <v>1</v>
      </c>
      <c r="AD144">
        <v>1.1982999999999999</v>
      </c>
    </row>
    <row r="145" spans="1:30" x14ac:dyDescent="0.25">
      <c r="A145">
        <v>21113</v>
      </c>
      <c r="B145">
        <v>1</v>
      </c>
      <c r="C145">
        <v>251</v>
      </c>
      <c r="D145" s="1">
        <v>42356</v>
      </c>
      <c r="E145">
        <v>27</v>
      </c>
      <c r="F145">
        <v>0</v>
      </c>
      <c r="M145" s="2">
        <v>0.64629629629629626</v>
      </c>
      <c r="N145" s="2">
        <v>0.64777777777777779</v>
      </c>
      <c r="O145">
        <v>127</v>
      </c>
      <c r="P145" s="3">
        <f t="shared" si="3"/>
        <v>129.00000000000404</v>
      </c>
      <c r="R145">
        <v>44.081000000000003</v>
      </c>
      <c r="S145">
        <v>29</v>
      </c>
      <c r="T145">
        <v>1.5023</v>
      </c>
      <c r="U145">
        <v>43.5672</v>
      </c>
      <c r="V145">
        <v>36</v>
      </c>
      <c r="W145">
        <v>-1.9222E-3</v>
      </c>
      <c r="X145">
        <v>2.2332000000000001</v>
      </c>
      <c r="Y145">
        <v>75</v>
      </c>
      <c r="Z145">
        <v>43.497999999999998</v>
      </c>
      <c r="AA145">
        <v>25</v>
      </c>
      <c r="AB145">
        <v>1.7399</v>
      </c>
      <c r="AC145">
        <v>1</v>
      </c>
      <c r="AD145">
        <v>1.2125999999999999</v>
      </c>
    </row>
    <row r="146" spans="1:30" x14ac:dyDescent="0.25">
      <c r="A146">
        <v>21113</v>
      </c>
      <c r="B146">
        <v>1</v>
      </c>
      <c r="C146">
        <v>252</v>
      </c>
      <c r="D146" s="1">
        <v>42356</v>
      </c>
      <c r="E146">
        <v>42</v>
      </c>
      <c r="F146">
        <v>0</v>
      </c>
      <c r="M146" s="2">
        <v>0.64826388888888886</v>
      </c>
      <c r="N146" s="2">
        <v>0.64974537037037039</v>
      </c>
      <c r="O146">
        <v>127</v>
      </c>
      <c r="P146" s="3">
        <f t="shared" si="3"/>
        <v>129.00000000000404</v>
      </c>
      <c r="R146">
        <v>42.796399999999998</v>
      </c>
      <c r="S146">
        <v>31</v>
      </c>
      <c r="T146">
        <v>1.3560000000000001</v>
      </c>
      <c r="U146">
        <v>42.035600000000002</v>
      </c>
      <c r="V146">
        <v>22</v>
      </c>
      <c r="W146">
        <v>-4.4918E-2</v>
      </c>
      <c r="X146">
        <v>1.2154</v>
      </c>
      <c r="Y146">
        <v>67</v>
      </c>
      <c r="Z146">
        <v>41.047400000000003</v>
      </c>
      <c r="AA146">
        <v>31</v>
      </c>
      <c r="AB146">
        <v>1.3241000000000001</v>
      </c>
      <c r="AC146">
        <v>1</v>
      </c>
      <c r="AD146">
        <v>1.3307</v>
      </c>
    </row>
    <row r="147" spans="1:30" x14ac:dyDescent="0.25">
      <c r="A147">
        <v>21113</v>
      </c>
      <c r="B147">
        <v>1</v>
      </c>
      <c r="C147">
        <v>253</v>
      </c>
      <c r="D147" s="1">
        <v>42356</v>
      </c>
      <c r="E147">
        <v>25</v>
      </c>
      <c r="F147">
        <v>0</v>
      </c>
      <c r="M147" s="2">
        <v>0.65003472222222225</v>
      </c>
      <c r="N147" s="2">
        <v>0.65135416666666668</v>
      </c>
      <c r="O147">
        <v>113</v>
      </c>
      <c r="P147" s="3">
        <f t="shared" si="3"/>
        <v>114.99999999999864</v>
      </c>
      <c r="R147">
        <v>39.002000000000002</v>
      </c>
      <c r="S147">
        <v>24</v>
      </c>
      <c r="T147">
        <v>1.5933999999999999</v>
      </c>
      <c r="U147">
        <v>38.241100000000003</v>
      </c>
      <c r="V147">
        <v>21</v>
      </c>
      <c r="W147">
        <v>-7.2461999999999999E-2</v>
      </c>
      <c r="X147">
        <v>1.0572999999999999</v>
      </c>
      <c r="Y147">
        <v>61</v>
      </c>
      <c r="Z147">
        <v>36.7194</v>
      </c>
      <c r="AA147">
        <v>30</v>
      </c>
      <c r="AB147">
        <v>1.224</v>
      </c>
      <c r="AC147">
        <v>1</v>
      </c>
      <c r="AD147">
        <v>1.2212000000000001</v>
      </c>
    </row>
    <row r="148" spans="1:30" x14ac:dyDescent="0.25">
      <c r="A148">
        <v>21113</v>
      </c>
      <c r="B148">
        <v>1</v>
      </c>
      <c r="C148">
        <v>254</v>
      </c>
      <c r="D148" s="1">
        <v>42356</v>
      </c>
      <c r="E148">
        <v>24</v>
      </c>
      <c r="F148">
        <v>0</v>
      </c>
      <c r="M148" s="2">
        <v>0.65163194444444439</v>
      </c>
      <c r="N148" s="2">
        <v>0.65283564814814821</v>
      </c>
      <c r="O148">
        <v>103</v>
      </c>
      <c r="P148" s="3">
        <f t="shared" si="3"/>
        <v>105.00000000000986</v>
      </c>
      <c r="R148">
        <v>35.375500000000002</v>
      </c>
      <c r="S148">
        <v>24</v>
      </c>
      <c r="T148">
        <v>1.4649000000000001</v>
      </c>
      <c r="U148">
        <v>35.158099999999997</v>
      </c>
      <c r="V148">
        <v>18</v>
      </c>
      <c r="W148">
        <v>-0.14052999999999999</v>
      </c>
      <c r="X148">
        <v>2.1343000000000001</v>
      </c>
      <c r="Y148">
        <v>57</v>
      </c>
      <c r="Z148">
        <v>32.628500000000003</v>
      </c>
      <c r="AA148">
        <v>24</v>
      </c>
      <c r="AB148">
        <v>1.3594999999999999</v>
      </c>
      <c r="AC148">
        <v>1</v>
      </c>
      <c r="AD148">
        <v>1.2330000000000001</v>
      </c>
    </row>
    <row r="149" spans="1:30" x14ac:dyDescent="0.25">
      <c r="A149">
        <v>21113</v>
      </c>
      <c r="B149">
        <v>1</v>
      </c>
      <c r="C149">
        <v>255</v>
      </c>
      <c r="D149" s="1">
        <v>42356</v>
      </c>
      <c r="E149">
        <v>21</v>
      </c>
      <c r="F149">
        <v>0</v>
      </c>
      <c r="M149" s="2">
        <v>0.65307870370370369</v>
      </c>
      <c r="N149" s="2">
        <v>0.65409722222222222</v>
      </c>
      <c r="O149">
        <v>87</v>
      </c>
      <c r="P149" s="3">
        <f t="shared" si="3"/>
        <v>89.000000000000966</v>
      </c>
      <c r="R149">
        <v>31.581</v>
      </c>
      <c r="S149">
        <v>23</v>
      </c>
      <c r="T149">
        <v>1.3515999999999999</v>
      </c>
      <c r="U149">
        <v>31.087</v>
      </c>
      <c r="V149">
        <v>14</v>
      </c>
      <c r="W149">
        <v>-0.65500000000000003</v>
      </c>
      <c r="X149">
        <v>2.8557000000000001</v>
      </c>
      <c r="Y149">
        <v>50</v>
      </c>
      <c r="Z149">
        <v>21.917000000000002</v>
      </c>
      <c r="AA149">
        <v>16</v>
      </c>
      <c r="AB149">
        <v>1.3697999999999999</v>
      </c>
      <c r="AC149">
        <v>1</v>
      </c>
      <c r="AD149">
        <v>1.2414000000000001</v>
      </c>
    </row>
    <row r="150" spans="1:30" x14ac:dyDescent="0.25">
      <c r="A150">
        <v>21113</v>
      </c>
      <c r="B150">
        <v>1</v>
      </c>
      <c r="C150">
        <v>263</v>
      </c>
      <c r="D150" s="1">
        <v>42356</v>
      </c>
      <c r="E150">
        <v>15</v>
      </c>
      <c r="F150">
        <v>0</v>
      </c>
      <c r="M150" s="2">
        <v>0.65943287037037035</v>
      </c>
      <c r="N150" s="2">
        <v>0.66017361111111106</v>
      </c>
      <c r="O150">
        <v>63</v>
      </c>
      <c r="P150" s="3">
        <f t="shared" ref="P150:P161" si="4">(N150-M150)*24*60*60+1</f>
        <v>64.999999999997215</v>
      </c>
      <c r="R150">
        <v>22.401199999999999</v>
      </c>
      <c r="S150">
        <v>15</v>
      </c>
      <c r="T150">
        <v>1.4539</v>
      </c>
      <c r="U150">
        <v>21.808299999999999</v>
      </c>
      <c r="V150">
        <v>8</v>
      </c>
      <c r="W150">
        <v>2.47E-2</v>
      </c>
      <c r="X150">
        <v>2.1046999999999998</v>
      </c>
      <c r="Y150">
        <v>24</v>
      </c>
      <c r="Z150">
        <v>22.0059</v>
      </c>
      <c r="AA150">
        <v>26</v>
      </c>
      <c r="AB150">
        <v>0.84638000000000002</v>
      </c>
      <c r="AC150">
        <v>1</v>
      </c>
      <c r="AD150">
        <v>1.2381</v>
      </c>
    </row>
    <row r="151" spans="1:30" x14ac:dyDescent="0.25">
      <c r="A151">
        <v>21113</v>
      </c>
      <c r="B151">
        <v>1</v>
      </c>
      <c r="C151">
        <v>264</v>
      </c>
      <c r="D151" s="1">
        <v>42356</v>
      </c>
      <c r="E151">
        <v>19</v>
      </c>
      <c r="F151">
        <v>0</v>
      </c>
      <c r="M151" s="2">
        <v>0.66039351851851846</v>
      </c>
      <c r="N151" s="2">
        <v>0.66100694444444441</v>
      </c>
      <c r="O151">
        <v>52</v>
      </c>
      <c r="P151" s="3">
        <f t="shared" si="4"/>
        <v>54.00000000000189</v>
      </c>
      <c r="R151">
        <v>21.590900000000001</v>
      </c>
      <c r="S151">
        <v>19</v>
      </c>
      <c r="T151">
        <v>1.113</v>
      </c>
      <c r="U151">
        <v>21.1462</v>
      </c>
      <c r="V151">
        <v>6</v>
      </c>
      <c r="W151">
        <v>-0.11198</v>
      </c>
      <c r="X151">
        <v>0.28649999999999998</v>
      </c>
      <c r="Y151">
        <v>13</v>
      </c>
      <c r="Z151">
        <v>20.474299999999999</v>
      </c>
      <c r="AA151">
        <v>22</v>
      </c>
      <c r="AB151">
        <v>0.93064999999999998</v>
      </c>
      <c r="AC151">
        <v>1</v>
      </c>
      <c r="AD151">
        <v>1.3653999999999999</v>
      </c>
    </row>
    <row r="152" spans="1:30" x14ac:dyDescent="0.25">
      <c r="A152">
        <v>21113</v>
      </c>
      <c r="B152">
        <v>1</v>
      </c>
      <c r="C152">
        <v>265</v>
      </c>
      <c r="D152" s="1">
        <v>42356</v>
      </c>
      <c r="E152">
        <v>11</v>
      </c>
      <c r="F152">
        <v>0</v>
      </c>
      <c r="M152" s="2">
        <v>0.66113425925925928</v>
      </c>
      <c r="N152" s="2">
        <v>0.66218750000000004</v>
      </c>
      <c r="O152">
        <v>90</v>
      </c>
      <c r="P152" s="3">
        <f t="shared" si="4"/>
        <v>92.000000000001435</v>
      </c>
      <c r="R152">
        <v>20.8992</v>
      </c>
      <c r="S152">
        <v>16</v>
      </c>
      <c r="T152">
        <v>1.2808999999999999</v>
      </c>
      <c r="U152">
        <v>20.4941</v>
      </c>
      <c r="V152">
        <v>22</v>
      </c>
      <c r="W152">
        <v>-1.3476999999999999E-2</v>
      </c>
      <c r="X152">
        <v>4.3281000000000001</v>
      </c>
      <c r="Y152">
        <v>63</v>
      </c>
      <c r="Z152">
        <v>20.197600000000001</v>
      </c>
      <c r="AA152">
        <v>13</v>
      </c>
      <c r="AB152">
        <v>1.5537000000000001</v>
      </c>
      <c r="AC152">
        <v>1</v>
      </c>
      <c r="AD152">
        <v>1.1222000000000001</v>
      </c>
    </row>
    <row r="153" spans="1:30" x14ac:dyDescent="0.25">
      <c r="A153">
        <v>21113</v>
      </c>
      <c r="B153">
        <v>1</v>
      </c>
      <c r="C153">
        <v>266</v>
      </c>
      <c r="D153" s="1">
        <v>42356</v>
      </c>
      <c r="E153">
        <v>25</v>
      </c>
      <c r="F153">
        <v>0</v>
      </c>
      <c r="M153" s="2">
        <v>0.6624768518518519</v>
      </c>
      <c r="N153" s="2">
        <v>0.66317129629629623</v>
      </c>
      <c r="O153">
        <v>59</v>
      </c>
      <c r="P153" s="3">
        <f t="shared" si="4"/>
        <v>60.999999999990195</v>
      </c>
      <c r="R153">
        <v>19.762799999999999</v>
      </c>
      <c r="S153">
        <v>24</v>
      </c>
      <c r="T153">
        <v>0.78886999999999996</v>
      </c>
      <c r="U153">
        <v>18.9328</v>
      </c>
      <c r="V153">
        <v>8</v>
      </c>
      <c r="W153">
        <v>-3.7000000000000002E-3</v>
      </c>
      <c r="X153">
        <v>2.4308000000000001</v>
      </c>
      <c r="Y153">
        <v>20</v>
      </c>
      <c r="Z153">
        <v>18.903199999999998</v>
      </c>
      <c r="AA153">
        <v>17</v>
      </c>
      <c r="AB153">
        <v>1.1120000000000001</v>
      </c>
      <c r="AC153">
        <v>1</v>
      </c>
      <c r="AD153">
        <v>1.4237</v>
      </c>
    </row>
    <row r="154" spans="1:30" x14ac:dyDescent="0.25">
      <c r="A154">
        <v>21113</v>
      </c>
      <c r="B154">
        <v>1</v>
      </c>
      <c r="C154">
        <v>267</v>
      </c>
      <c r="D154" s="1">
        <v>42356</v>
      </c>
      <c r="E154">
        <v>13</v>
      </c>
      <c r="F154">
        <v>0</v>
      </c>
      <c r="M154" s="2">
        <v>0.66332175925925929</v>
      </c>
      <c r="N154" s="2">
        <v>0.66446759259259258</v>
      </c>
      <c r="O154">
        <v>98</v>
      </c>
      <c r="P154" s="3">
        <f t="shared" si="4"/>
        <v>99.999999999996291</v>
      </c>
      <c r="R154">
        <v>19.189699999999998</v>
      </c>
      <c r="S154">
        <v>13</v>
      </c>
      <c r="T154">
        <v>1.4540999999999999</v>
      </c>
      <c r="U154">
        <v>18.903199999999998</v>
      </c>
      <c r="V154">
        <v>32</v>
      </c>
      <c r="W154">
        <v>-3.0906000000000002E-3</v>
      </c>
      <c r="X154">
        <v>6.9070999999999998</v>
      </c>
      <c r="Y154">
        <v>72</v>
      </c>
      <c r="Z154">
        <v>18.804300000000001</v>
      </c>
      <c r="AA154">
        <v>15</v>
      </c>
      <c r="AB154">
        <v>1.2536</v>
      </c>
      <c r="AC154">
        <v>1</v>
      </c>
      <c r="AD154">
        <v>1.1327</v>
      </c>
    </row>
    <row r="155" spans="1:30" x14ac:dyDescent="0.25">
      <c r="A155">
        <v>21113</v>
      </c>
      <c r="B155">
        <v>1</v>
      </c>
      <c r="C155">
        <v>272</v>
      </c>
      <c r="D155" s="1">
        <v>42356</v>
      </c>
      <c r="E155">
        <v>9</v>
      </c>
      <c r="F155">
        <v>0</v>
      </c>
      <c r="M155" s="2">
        <v>0.66663194444444451</v>
      </c>
      <c r="N155" s="2">
        <v>0.66731481481481481</v>
      </c>
      <c r="O155">
        <v>58</v>
      </c>
      <c r="P155" s="3">
        <f t="shared" si="4"/>
        <v>59.999999999993236</v>
      </c>
      <c r="R155">
        <v>15.088900000000001</v>
      </c>
      <c r="S155">
        <v>12</v>
      </c>
      <c r="T155">
        <v>1.1560999999999999</v>
      </c>
      <c r="U155">
        <v>13.8735</v>
      </c>
      <c r="V155">
        <v>11</v>
      </c>
      <c r="W155">
        <v>8.8036000000000003E-2</v>
      </c>
      <c r="X155">
        <v>4.7826000000000004</v>
      </c>
      <c r="Y155">
        <v>34</v>
      </c>
      <c r="Z155">
        <v>14.841900000000001</v>
      </c>
      <c r="AA155">
        <v>14</v>
      </c>
      <c r="AB155">
        <v>1.0601</v>
      </c>
      <c r="AC155">
        <v>1</v>
      </c>
      <c r="AD155">
        <v>1.1552</v>
      </c>
    </row>
    <row r="156" spans="1:30" x14ac:dyDescent="0.25">
      <c r="A156">
        <v>21113</v>
      </c>
      <c r="B156">
        <v>1</v>
      </c>
      <c r="C156">
        <v>273</v>
      </c>
      <c r="D156" s="1">
        <v>42356</v>
      </c>
      <c r="E156">
        <v>11</v>
      </c>
      <c r="F156">
        <v>0</v>
      </c>
      <c r="M156" s="2">
        <v>0.66744212962962957</v>
      </c>
      <c r="N156" s="2">
        <v>0.66800925925925936</v>
      </c>
      <c r="O156">
        <v>48</v>
      </c>
      <c r="P156" s="3">
        <f t="shared" si="4"/>
        <v>50.000000000014055</v>
      </c>
      <c r="R156">
        <v>13.587</v>
      </c>
      <c r="S156">
        <v>15</v>
      </c>
      <c r="T156">
        <v>0.87614999999999998</v>
      </c>
      <c r="U156">
        <v>13.142300000000001</v>
      </c>
      <c r="V156">
        <v>6</v>
      </c>
      <c r="W156">
        <v>-0.33102999999999999</v>
      </c>
      <c r="X156">
        <v>1.1659999999999999</v>
      </c>
      <c r="Y156">
        <v>24</v>
      </c>
      <c r="Z156">
        <v>11.1561</v>
      </c>
      <c r="AA156">
        <v>11</v>
      </c>
      <c r="AB156">
        <v>1.0142</v>
      </c>
      <c r="AC156">
        <v>1</v>
      </c>
      <c r="AD156">
        <v>1.2292000000000001</v>
      </c>
    </row>
    <row r="157" spans="1:30" x14ac:dyDescent="0.25">
      <c r="A157">
        <v>21113</v>
      </c>
      <c r="B157">
        <v>1</v>
      </c>
      <c r="C157">
        <v>274</v>
      </c>
      <c r="D157" s="1">
        <v>42356</v>
      </c>
      <c r="E157">
        <v>8</v>
      </c>
      <c r="F157">
        <v>0</v>
      </c>
      <c r="M157" s="2">
        <v>0.66810185185185178</v>
      </c>
      <c r="N157" s="2">
        <v>0.66864583333333327</v>
      </c>
      <c r="O157">
        <v>46</v>
      </c>
      <c r="P157" s="3">
        <f t="shared" si="4"/>
        <v>48.000000000000952</v>
      </c>
      <c r="R157">
        <v>11.1462</v>
      </c>
      <c r="S157">
        <v>10</v>
      </c>
      <c r="T157">
        <v>1.0750999999999999</v>
      </c>
      <c r="U157">
        <v>10.750999999999999</v>
      </c>
      <c r="V157">
        <v>6</v>
      </c>
      <c r="W157">
        <v>4.9332999999999998E-3</v>
      </c>
      <c r="X157">
        <v>0.3952</v>
      </c>
      <c r="Y157">
        <v>17</v>
      </c>
      <c r="Z157">
        <v>10.7806</v>
      </c>
      <c r="AA157">
        <v>21</v>
      </c>
      <c r="AB157">
        <v>0.51336000000000004</v>
      </c>
      <c r="AC157">
        <v>1</v>
      </c>
      <c r="AD157">
        <v>1.1738999999999999</v>
      </c>
    </row>
    <row r="158" spans="1:30" x14ac:dyDescent="0.25">
      <c r="A158">
        <v>21113</v>
      </c>
      <c r="B158">
        <v>1</v>
      </c>
      <c r="C158">
        <v>275</v>
      </c>
      <c r="D158" s="1">
        <v>42356</v>
      </c>
      <c r="E158">
        <v>9</v>
      </c>
      <c r="F158">
        <v>0</v>
      </c>
      <c r="M158" s="2">
        <v>0.66875000000000007</v>
      </c>
      <c r="N158" s="2">
        <v>0.66921296296296295</v>
      </c>
      <c r="O158">
        <v>39</v>
      </c>
      <c r="P158" s="3">
        <f t="shared" si="4"/>
        <v>40.999999999993463</v>
      </c>
      <c r="R158">
        <v>9.2787000000000006</v>
      </c>
      <c r="S158">
        <v>9</v>
      </c>
      <c r="T158">
        <v>0.95630000000000004</v>
      </c>
      <c r="U158">
        <v>8.6067</v>
      </c>
      <c r="V158">
        <v>2</v>
      </c>
      <c r="W158">
        <v>-0.41005000000000003</v>
      </c>
      <c r="X158">
        <v>0.67200000000000004</v>
      </c>
      <c r="Y158">
        <v>14</v>
      </c>
      <c r="Z158">
        <v>7.7866</v>
      </c>
      <c r="AA158">
        <v>18</v>
      </c>
      <c r="AB158">
        <v>0.43258999999999997</v>
      </c>
      <c r="AC158">
        <v>1</v>
      </c>
      <c r="AD158">
        <v>1.2307999999999999</v>
      </c>
    </row>
    <row r="159" spans="1:30" x14ac:dyDescent="0.25">
      <c r="A159">
        <v>21113</v>
      </c>
      <c r="B159">
        <v>1</v>
      </c>
      <c r="C159">
        <v>276</v>
      </c>
      <c r="D159" s="1">
        <v>42356</v>
      </c>
      <c r="E159">
        <v>7</v>
      </c>
      <c r="F159">
        <v>0</v>
      </c>
      <c r="M159" s="2">
        <v>0.66929398148148145</v>
      </c>
      <c r="N159" s="2">
        <v>0.6696875000000001</v>
      </c>
      <c r="O159">
        <v>33</v>
      </c>
      <c r="P159" s="3">
        <f t="shared" si="4"/>
        <v>35.00000000001171</v>
      </c>
      <c r="R159">
        <v>7.7866</v>
      </c>
      <c r="S159">
        <v>13</v>
      </c>
      <c r="T159">
        <v>0.58225000000000005</v>
      </c>
      <c r="U159">
        <v>7.5692000000000004</v>
      </c>
      <c r="V159">
        <v>8</v>
      </c>
      <c r="W159">
        <v>-2.8413000000000001E-2</v>
      </c>
      <c r="X159">
        <v>0.21740000000000001</v>
      </c>
      <c r="Y159">
        <v>11</v>
      </c>
      <c r="Z159">
        <v>7.3418999999999999</v>
      </c>
      <c r="AA159">
        <v>11</v>
      </c>
      <c r="AB159">
        <v>0.66744999999999999</v>
      </c>
      <c r="AC159">
        <v>1</v>
      </c>
      <c r="AD159">
        <v>1.2121</v>
      </c>
    </row>
    <row r="160" spans="1:30" x14ac:dyDescent="0.25">
      <c r="A160">
        <v>21113</v>
      </c>
      <c r="B160">
        <v>1</v>
      </c>
      <c r="C160">
        <v>277</v>
      </c>
      <c r="D160" s="1">
        <v>42356</v>
      </c>
      <c r="E160">
        <v>5</v>
      </c>
      <c r="F160">
        <v>0</v>
      </c>
      <c r="M160" s="2">
        <v>0.6697453703703703</v>
      </c>
      <c r="N160" s="2">
        <v>0.67008101851851853</v>
      </c>
      <c r="O160">
        <v>28</v>
      </c>
      <c r="P160" s="3">
        <f t="shared" si="4"/>
        <v>30.000000000007731</v>
      </c>
      <c r="R160">
        <v>5.83</v>
      </c>
      <c r="S160">
        <v>7</v>
      </c>
      <c r="T160">
        <v>0.79051000000000005</v>
      </c>
      <c r="U160">
        <v>5.5335999999999999</v>
      </c>
      <c r="V160">
        <v>4</v>
      </c>
      <c r="W160">
        <v>-5.6825000000000001E-2</v>
      </c>
      <c r="X160">
        <v>0.2964</v>
      </c>
      <c r="Y160">
        <v>10</v>
      </c>
      <c r="Z160">
        <v>5.3063000000000002</v>
      </c>
      <c r="AA160">
        <v>13</v>
      </c>
      <c r="AB160">
        <v>0.40817999999999999</v>
      </c>
      <c r="AC160">
        <v>1</v>
      </c>
      <c r="AD160">
        <v>1.1786000000000001</v>
      </c>
    </row>
    <row r="161" spans="1:30" x14ac:dyDescent="0.25">
      <c r="A161">
        <v>21113</v>
      </c>
      <c r="B161">
        <v>1</v>
      </c>
      <c r="C161">
        <v>278</v>
      </c>
      <c r="D161" s="1">
        <v>42356</v>
      </c>
      <c r="E161">
        <v>8</v>
      </c>
      <c r="F161">
        <v>0</v>
      </c>
      <c r="M161" s="2">
        <v>0.67017361111111118</v>
      </c>
      <c r="N161" s="2">
        <v>0.67054398148148142</v>
      </c>
      <c r="O161">
        <v>31</v>
      </c>
      <c r="P161" s="3">
        <f t="shared" si="4"/>
        <v>32.999999999989015</v>
      </c>
      <c r="R161">
        <v>4.7628000000000004</v>
      </c>
      <c r="S161">
        <v>8</v>
      </c>
      <c r="T161">
        <v>0.56940999999999997</v>
      </c>
      <c r="U161">
        <v>4.5552999999999999</v>
      </c>
      <c r="V161">
        <v>8</v>
      </c>
      <c r="W161">
        <v>-0.17538999999999999</v>
      </c>
      <c r="X161">
        <v>0.15809999999999999</v>
      </c>
      <c r="Y161">
        <v>18</v>
      </c>
      <c r="Z161">
        <v>3.1522000000000001</v>
      </c>
      <c r="AA161">
        <v>7</v>
      </c>
      <c r="AB161">
        <v>0.45030999999999999</v>
      </c>
      <c r="AC161">
        <v>1</v>
      </c>
      <c r="AD161">
        <v>1.2581</v>
      </c>
    </row>
    <row r="165" spans="1:30" x14ac:dyDescent="0.25">
      <c r="R165">
        <f>AVERAGE(R2:R161)</f>
        <v>48.722053750000001</v>
      </c>
      <c r="S165">
        <f>AVERAGE(S2:S161)</f>
        <v>32.081249999999997</v>
      </c>
      <c r="T165">
        <f>AVERAGE(T2:T161)</f>
        <v>1.4520164374999998</v>
      </c>
    </row>
    <row r="166" spans="1:30" x14ac:dyDescent="0.25">
      <c r="R166">
        <f>MAX(R2:R161)</f>
        <v>62.134399999999999</v>
      </c>
      <c r="S166">
        <f>_xlfn.STDEV.P(S2:S161)</f>
        <v>7.690880862261487</v>
      </c>
      <c r="T166">
        <f>_xlfn.STDEV.P(T2:T161)</f>
        <v>0.28346098791180002</v>
      </c>
    </row>
    <row r="169" spans="1:30" x14ac:dyDescent="0.25">
      <c r="S169">
        <f>MEDIAN(S6:S165)</f>
        <v>34</v>
      </c>
      <c r="T169">
        <f>MEDIAN(T6:T165)</f>
        <v>1.5544</v>
      </c>
    </row>
    <row r="170" spans="1:30" x14ac:dyDescent="0.25">
      <c r="S170">
        <f>MIN(S6:S165)</f>
        <v>7</v>
      </c>
      <c r="T170">
        <f>MIN(T6:T165)</f>
        <v>0.46878999999999998</v>
      </c>
    </row>
    <row r="171" spans="1:30" x14ac:dyDescent="0.25">
      <c r="S171">
        <f>MAX(S7:S166)</f>
        <v>55</v>
      </c>
      <c r="T171">
        <f>MAX(T7:T166)</f>
        <v>1.7786999999999999</v>
      </c>
    </row>
    <row r="175" spans="1:30" x14ac:dyDescent="0.25">
      <c r="T175" t="s">
        <v>88</v>
      </c>
    </row>
    <row r="176" spans="1:30" ht="15.75" thickBot="1" x14ac:dyDescent="0.3"/>
    <row r="177" spans="20:22" x14ac:dyDescent="0.25">
      <c r="T177" s="6"/>
      <c r="U177" s="6" t="s">
        <v>89</v>
      </c>
      <c r="V177" s="6" t="s">
        <v>90</v>
      </c>
    </row>
    <row r="178" spans="20:22" x14ac:dyDescent="0.25">
      <c r="T178" s="4" t="s">
        <v>91</v>
      </c>
      <c r="U178" s="4">
        <v>1.4520164374999998</v>
      </c>
      <c r="V178" s="4">
        <v>1.3645659375000005</v>
      </c>
    </row>
    <row r="179" spans="20:22" x14ac:dyDescent="0.25">
      <c r="T179" s="4" t="s">
        <v>92</v>
      </c>
      <c r="U179" s="4">
        <v>8.0855478407983669E-2</v>
      </c>
      <c r="V179" s="4">
        <v>0.33012939397773006</v>
      </c>
    </row>
    <row r="180" spans="20:22" x14ac:dyDescent="0.25">
      <c r="T180" s="4" t="s">
        <v>93</v>
      </c>
      <c r="U180" s="4">
        <v>160</v>
      </c>
      <c r="V180" s="4">
        <v>160</v>
      </c>
    </row>
    <row r="181" spans="20:22" x14ac:dyDescent="0.25">
      <c r="T181" s="4" t="s">
        <v>94</v>
      </c>
      <c r="U181" s="4">
        <v>0.20549243619285687</v>
      </c>
      <c r="V181" s="4"/>
    </row>
    <row r="182" spans="20:22" x14ac:dyDescent="0.25">
      <c r="T182" s="4" t="s">
        <v>95</v>
      </c>
      <c r="U182" s="4">
        <v>0</v>
      </c>
      <c r="V182" s="4"/>
    </row>
    <row r="183" spans="20:22" x14ac:dyDescent="0.25">
      <c r="T183" s="4" t="s">
        <v>96</v>
      </c>
      <c r="U183" s="4">
        <v>318</v>
      </c>
      <c r="V183" s="4"/>
    </row>
    <row r="184" spans="20:22" x14ac:dyDescent="0.25">
      <c r="T184" s="4" t="s">
        <v>97</v>
      </c>
      <c r="U184" s="4">
        <v>1.7254777758503961</v>
      </c>
      <c r="V184" s="4"/>
    </row>
    <row r="185" spans="20:22" x14ac:dyDescent="0.25">
      <c r="T185" s="4" t="s">
        <v>98</v>
      </c>
      <c r="U185" s="4">
        <v>4.2706435704453288E-2</v>
      </c>
      <c r="V185" s="4"/>
    </row>
    <row r="186" spans="20:22" x14ac:dyDescent="0.25">
      <c r="T186" s="4" t="s">
        <v>99</v>
      </c>
      <c r="U186" s="4">
        <v>1.6496594286148576</v>
      </c>
      <c r="V186" s="4"/>
    </row>
    <row r="187" spans="20:22" x14ac:dyDescent="0.25">
      <c r="T187" s="4" t="s">
        <v>100</v>
      </c>
      <c r="U187" s="4">
        <v>8.5412871408906577E-2</v>
      </c>
      <c r="V187" s="4"/>
    </row>
    <row r="188" spans="20:22" ht="15.75" thickBot="1" x14ac:dyDescent="0.3">
      <c r="T188" s="5" t="s">
        <v>101</v>
      </c>
      <c r="U188" s="5">
        <v>1.9674519478608801</v>
      </c>
      <c r="V188" s="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topLeftCell="A22" workbookViewId="0">
      <selection activeCell="P32" sqref="P32"/>
    </sheetView>
  </sheetViews>
  <sheetFormatPr baseColWidth="10" defaultRowHeight="15" x14ac:dyDescent="0.25"/>
  <cols>
    <col min="1" max="1" width="15.5703125" customWidth="1"/>
    <col min="2" max="2" width="13.85546875" customWidth="1"/>
  </cols>
  <sheetData>
    <row r="1" spans="1:11" x14ac:dyDescent="0.25">
      <c r="A1" t="s">
        <v>84</v>
      </c>
      <c r="B1" t="s">
        <v>85</v>
      </c>
      <c r="E1" t="s">
        <v>85</v>
      </c>
      <c r="F1" t="s">
        <v>40</v>
      </c>
      <c r="G1" t="s">
        <v>39</v>
      </c>
      <c r="H1" t="s">
        <v>102</v>
      </c>
    </row>
    <row r="2" spans="1:11" x14ac:dyDescent="0.25">
      <c r="A2">
        <v>0</v>
      </c>
      <c r="B2">
        <v>5</v>
      </c>
      <c r="E2">
        <v>5</v>
      </c>
      <c r="F2">
        <f>COUNTIFS(A:A,"=1",B:B,"=5")</f>
        <v>6</v>
      </c>
      <c r="G2">
        <f>COUNTIFS(A:A,"=0",B:B,"=5")</f>
        <v>24</v>
      </c>
      <c r="H2">
        <f>SUM(F2:G2)</f>
        <v>30</v>
      </c>
      <c r="I2" s="3">
        <f>F2/SUM(F2:G2)*100</f>
        <v>20</v>
      </c>
      <c r="J2" s="3">
        <f>G2/SUM(F2:G2)*100</f>
        <v>80</v>
      </c>
      <c r="K2" s="3">
        <f>AVERAGE(I6:I12)</f>
        <v>81.279687313521904</v>
      </c>
    </row>
    <row r="3" spans="1:11" x14ac:dyDescent="0.25">
      <c r="A3">
        <v>0</v>
      </c>
      <c r="B3">
        <v>5</v>
      </c>
      <c r="E3">
        <v>6</v>
      </c>
      <c r="F3">
        <f>COUNTIFS(A:A,"=1",B:B,"=6")</f>
        <v>8</v>
      </c>
      <c r="G3">
        <f>COUNTIFS(A:A,"=0",B:B,"=6")</f>
        <v>13</v>
      </c>
      <c r="H3">
        <f t="shared" ref="H3:H13" si="0">SUM(F3:G3)</f>
        <v>21</v>
      </c>
      <c r="I3" s="3">
        <f t="shared" ref="I3:I13" si="1">F3/SUM(F3:G3)*100</f>
        <v>38.095238095238095</v>
      </c>
      <c r="J3" s="3">
        <f t="shared" ref="J3:J13" si="2">G3/SUM(F3:G3)*100</f>
        <v>61.904761904761905</v>
      </c>
      <c r="K3">
        <f>_xlfn.STDEV.P(I6:I12)</f>
        <v>14.058765858648352</v>
      </c>
    </row>
    <row r="4" spans="1:11" x14ac:dyDescent="0.25">
      <c r="A4">
        <v>0</v>
      </c>
      <c r="B4">
        <v>5</v>
      </c>
      <c r="E4">
        <v>7</v>
      </c>
      <c r="F4">
        <f>COUNTIFS(A:A,"=1",B:B,"=7")</f>
        <v>7</v>
      </c>
      <c r="G4">
        <f>COUNTIFS(A:A,"=0",B:B,"=7")</f>
        <v>33</v>
      </c>
      <c r="H4">
        <f t="shared" si="0"/>
        <v>40</v>
      </c>
      <c r="I4" s="3">
        <f t="shared" si="1"/>
        <v>17.5</v>
      </c>
      <c r="J4" s="3">
        <f t="shared" si="2"/>
        <v>82.5</v>
      </c>
    </row>
    <row r="5" spans="1:11" x14ac:dyDescent="0.25">
      <c r="A5">
        <v>0</v>
      </c>
      <c r="B5">
        <v>5</v>
      </c>
      <c r="E5">
        <v>8</v>
      </c>
      <c r="F5">
        <f>COUNTIFS(A:A,"=1",B:B,"=8")</f>
        <v>10</v>
      </c>
      <c r="G5">
        <f>COUNTIFS(A:A,"=0",B:B,"=8")</f>
        <v>10</v>
      </c>
      <c r="H5">
        <f t="shared" si="0"/>
        <v>20</v>
      </c>
      <c r="I5" s="3">
        <f t="shared" si="1"/>
        <v>50</v>
      </c>
      <c r="J5" s="3">
        <f t="shared" si="2"/>
        <v>50</v>
      </c>
    </row>
    <row r="6" spans="1:11" x14ac:dyDescent="0.25">
      <c r="A6">
        <v>0</v>
      </c>
      <c r="B6">
        <v>5</v>
      </c>
      <c r="E6">
        <v>9</v>
      </c>
      <c r="F6">
        <f>COUNTIFS(A:A,"=1",B:B,"=9")</f>
        <v>13</v>
      </c>
      <c r="G6">
        <f>COUNTIFS(A:A,"=0",B:B,"=9")</f>
        <v>1</v>
      </c>
      <c r="H6">
        <f t="shared" si="0"/>
        <v>14</v>
      </c>
      <c r="I6" s="3">
        <f t="shared" si="1"/>
        <v>92.857142857142861</v>
      </c>
      <c r="J6" s="3">
        <f t="shared" si="2"/>
        <v>7.1428571428571423</v>
      </c>
    </row>
    <row r="7" spans="1:11" x14ac:dyDescent="0.25">
      <c r="A7">
        <v>0</v>
      </c>
      <c r="B7">
        <v>5</v>
      </c>
      <c r="E7">
        <v>10</v>
      </c>
      <c r="F7">
        <f>COUNTIFS(A:A,"=1",B:B,"=10")</f>
        <v>18</v>
      </c>
      <c r="G7">
        <f>COUNTIFS(A:A,"=0",B:B,"=10")</f>
        <v>0</v>
      </c>
      <c r="H7">
        <f t="shared" si="0"/>
        <v>18</v>
      </c>
      <c r="I7" s="3">
        <f>F7/SUM(F7:G7)*100</f>
        <v>100</v>
      </c>
      <c r="J7" s="3">
        <f t="shared" si="2"/>
        <v>0</v>
      </c>
    </row>
    <row r="8" spans="1:11" x14ac:dyDescent="0.25">
      <c r="A8">
        <v>0</v>
      </c>
      <c r="B8">
        <v>5</v>
      </c>
      <c r="E8">
        <v>11</v>
      </c>
      <c r="F8">
        <f>COUNTIFS(A:A,"=1",B:B,"=11")</f>
        <v>15</v>
      </c>
      <c r="G8">
        <f>COUNTIFS(A:A,"=0",B:B,"=11")</f>
        <v>12</v>
      </c>
      <c r="H8">
        <f t="shared" si="0"/>
        <v>27</v>
      </c>
      <c r="I8" s="3">
        <f>F8/SUM(F8:G8)*100</f>
        <v>55.555555555555557</v>
      </c>
      <c r="J8" s="3">
        <f t="shared" si="2"/>
        <v>44.444444444444443</v>
      </c>
    </row>
    <row r="9" spans="1:11" x14ac:dyDescent="0.25">
      <c r="A9">
        <v>0</v>
      </c>
      <c r="B9">
        <v>5</v>
      </c>
      <c r="E9">
        <v>12</v>
      </c>
      <c r="F9">
        <f>COUNTIFS(A:A,"=1",B:B,"=12")</f>
        <v>17</v>
      </c>
      <c r="G9">
        <f>COUNTIFS(A:A,"=0",B:B,"=12")</f>
        <v>2</v>
      </c>
      <c r="H9">
        <f t="shared" si="0"/>
        <v>19</v>
      </c>
      <c r="I9" s="3">
        <f t="shared" si="1"/>
        <v>89.473684210526315</v>
      </c>
      <c r="J9" s="3">
        <f t="shared" si="2"/>
        <v>10.526315789473683</v>
      </c>
    </row>
    <row r="10" spans="1:11" x14ac:dyDescent="0.25">
      <c r="A10">
        <v>0</v>
      </c>
      <c r="B10">
        <v>5</v>
      </c>
      <c r="E10">
        <v>13</v>
      </c>
      <c r="F10">
        <f>COUNTIFS(A:A,"=1",B:B,"=13")</f>
        <v>19</v>
      </c>
      <c r="G10">
        <f>COUNTIFS(A:A,"=0",B:B,"=13")</f>
        <v>5</v>
      </c>
      <c r="H10">
        <f t="shared" si="0"/>
        <v>24</v>
      </c>
      <c r="I10" s="3">
        <f t="shared" si="1"/>
        <v>79.166666666666657</v>
      </c>
      <c r="J10" s="3">
        <f t="shared" si="2"/>
        <v>20.833333333333336</v>
      </c>
    </row>
    <row r="11" spans="1:11" x14ac:dyDescent="0.25">
      <c r="A11">
        <v>0</v>
      </c>
      <c r="B11">
        <v>5</v>
      </c>
      <c r="E11">
        <v>14</v>
      </c>
      <c r="F11">
        <f>COUNTIFS(A:A,"=1",B:B,"=14")</f>
        <v>20</v>
      </c>
      <c r="G11">
        <f>COUNTIFS(A:A,"=0",B:B,"=14")</f>
        <v>4</v>
      </c>
      <c r="H11">
        <f t="shared" si="0"/>
        <v>24</v>
      </c>
      <c r="I11" s="3">
        <f t="shared" si="1"/>
        <v>83.333333333333343</v>
      </c>
      <c r="J11" s="3">
        <f t="shared" si="2"/>
        <v>16.666666666666664</v>
      </c>
    </row>
    <row r="12" spans="1:11" x14ac:dyDescent="0.25">
      <c r="A12">
        <v>1</v>
      </c>
      <c r="B12">
        <v>5</v>
      </c>
      <c r="E12">
        <v>15</v>
      </c>
      <c r="F12">
        <f>COUNTIFS(A:A,"=1",B:B,"=15")</f>
        <v>24</v>
      </c>
      <c r="G12">
        <f>COUNTIFS(A:A,"=0",B:B,"=15")</f>
        <v>11</v>
      </c>
      <c r="H12">
        <f t="shared" si="0"/>
        <v>35</v>
      </c>
      <c r="I12" s="3">
        <f t="shared" si="1"/>
        <v>68.571428571428569</v>
      </c>
      <c r="J12" s="3">
        <f t="shared" si="2"/>
        <v>31.428571428571427</v>
      </c>
    </row>
    <row r="13" spans="1:11" x14ac:dyDescent="0.25">
      <c r="A13">
        <v>1</v>
      </c>
      <c r="B13">
        <v>5</v>
      </c>
      <c r="E13">
        <v>16</v>
      </c>
      <c r="F13">
        <f>COUNTIFS(A:A,"=1",B:B,"=16")</f>
        <v>2</v>
      </c>
      <c r="G13">
        <f>COUNTIFS(A:A,"=0",B:B,"=16")</f>
        <v>12</v>
      </c>
      <c r="H13">
        <f t="shared" si="0"/>
        <v>14</v>
      </c>
      <c r="I13" s="3">
        <f t="shared" si="1"/>
        <v>14.285714285714285</v>
      </c>
      <c r="J13" s="3">
        <f t="shared" si="2"/>
        <v>85.714285714285708</v>
      </c>
    </row>
    <row r="14" spans="1:11" x14ac:dyDescent="0.25">
      <c r="A14">
        <v>1</v>
      </c>
      <c r="B14">
        <v>5</v>
      </c>
    </row>
    <row r="15" spans="1:11" x14ac:dyDescent="0.25">
      <c r="A15">
        <v>1</v>
      </c>
      <c r="B15">
        <v>5</v>
      </c>
    </row>
    <row r="16" spans="1:11" x14ac:dyDescent="0.25">
      <c r="A16">
        <v>1</v>
      </c>
      <c r="B16">
        <v>5</v>
      </c>
    </row>
    <row r="17" spans="1:2" x14ac:dyDescent="0.25">
      <c r="A17">
        <v>1</v>
      </c>
      <c r="B17">
        <v>5</v>
      </c>
    </row>
    <row r="18" spans="1:2" x14ac:dyDescent="0.25">
      <c r="A18">
        <v>0</v>
      </c>
      <c r="B18">
        <v>5</v>
      </c>
    </row>
    <row r="19" spans="1:2" x14ac:dyDescent="0.25">
      <c r="A19">
        <v>0</v>
      </c>
      <c r="B19">
        <v>5</v>
      </c>
    </row>
    <row r="20" spans="1:2" x14ac:dyDescent="0.25">
      <c r="A20">
        <v>0</v>
      </c>
      <c r="B20">
        <v>5</v>
      </c>
    </row>
    <row r="21" spans="1:2" x14ac:dyDescent="0.25">
      <c r="A21">
        <v>0</v>
      </c>
      <c r="B21">
        <v>5</v>
      </c>
    </row>
    <row r="22" spans="1:2" x14ac:dyDescent="0.25">
      <c r="A22">
        <v>0</v>
      </c>
      <c r="B22">
        <v>5</v>
      </c>
    </row>
    <row r="23" spans="1:2" x14ac:dyDescent="0.25">
      <c r="A23">
        <v>0</v>
      </c>
      <c r="B23">
        <v>5</v>
      </c>
    </row>
    <row r="24" spans="1:2" x14ac:dyDescent="0.25">
      <c r="A24">
        <v>0</v>
      </c>
      <c r="B24">
        <v>5</v>
      </c>
    </row>
    <row r="25" spans="1:2" x14ac:dyDescent="0.25">
      <c r="A25">
        <v>0</v>
      </c>
      <c r="B25">
        <v>5</v>
      </c>
    </row>
    <row r="26" spans="1:2" x14ac:dyDescent="0.25">
      <c r="A26">
        <v>0</v>
      </c>
      <c r="B26">
        <v>5</v>
      </c>
    </row>
    <row r="27" spans="1:2" x14ac:dyDescent="0.25">
      <c r="A27">
        <v>0</v>
      </c>
      <c r="B27">
        <v>5</v>
      </c>
    </row>
    <row r="28" spans="1:2" x14ac:dyDescent="0.25">
      <c r="A28">
        <v>0</v>
      </c>
      <c r="B28">
        <v>5</v>
      </c>
    </row>
    <row r="29" spans="1:2" x14ac:dyDescent="0.25">
      <c r="A29">
        <v>0</v>
      </c>
      <c r="B29">
        <v>5</v>
      </c>
    </row>
    <row r="30" spans="1:2" x14ac:dyDescent="0.25">
      <c r="A30">
        <v>0</v>
      </c>
      <c r="B30">
        <v>5</v>
      </c>
    </row>
    <row r="31" spans="1:2" x14ac:dyDescent="0.25">
      <c r="A31">
        <v>0</v>
      </c>
      <c r="B31">
        <v>5</v>
      </c>
    </row>
    <row r="32" spans="1:2" x14ac:dyDescent="0.25">
      <c r="A32">
        <v>0</v>
      </c>
      <c r="B32">
        <v>6</v>
      </c>
    </row>
    <row r="33" spans="1:9" x14ac:dyDescent="0.25">
      <c r="A33">
        <v>0</v>
      </c>
      <c r="B33">
        <v>6</v>
      </c>
    </row>
    <row r="34" spans="1:9" x14ac:dyDescent="0.25">
      <c r="A34">
        <v>0</v>
      </c>
      <c r="B34">
        <v>6</v>
      </c>
    </row>
    <row r="35" spans="1:9" x14ac:dyDescent="0.25">
      <c r="A35">
        <v>0</v>
      </c>
      <c r="B35">
        <v>6</v>
      </c>
    </row>
    <row r="36" spans="1:9" x14ac:dyDescent="0.25">
      <c r="A36">
        <v>0</v>
      </c>
      <c r="B36">
        <v>6</v>
      </c>
    </row>
    <row r="37" spans="1:9" x14ac:dyDescent="0.25">
      <c r="A37">
        <v>0</v>
      </c>
      <c r="B37">
        <v>6</v>
      </c>
    </row>
    <row r="38" spans="1:9" x14ac:dyDescent="0.25">
      <c r="A38">
        <v>0</v>
      </c>
      <c r="B38">
        <v>6</v>
      </c>
    </row>
    <row r="39" spans="1:9" x14ac:dyDescent="0.25">
      <c r="A39">
        <v>0</v>
      </c>
      <c r="B39">
        <v>6</v>
      </c>
    </row>
    <row r="40" spans="1:9" x14ac:dyDescent="0.25">
      <c r="A40">
        <v>0</v>
      </c>
      <c r="B40">
        <v>6</v>
      </c>
    </row>
    <row r="41" spans="1:9" x14ac:dyDescent="0.25">
      <c r="A41">
        <v>1</v>
      </c>
      <c r="B41">
        <v>6</v>
      </c>
    </row>
    <row r="42" spans="1:9" x14ac:dyDescent="0.25">
      <c r="A42">
        <v>0</v>
      </c>
      <c r="B42">
        <v>6</v>
      </c>
    </row>
    <row r="43" spans="1:9" x14ac:dyDescent="0.25">
      <c r="A43">
        <v>0</v>
      </c>
      <c r="B43">
        <v>6</v>
      </c>
    </row>
    <row r="44" spans="1:9" x14ac:dyDescent="0.25">
      <c r="A44">
        <v>0</v>
      </c>
      <c r="B44">
        <v>6</v>
      </c>
    </row>
    <row r="45" spans="1:9" x14ac:dyDescent="0.25">
      <c r="A45">
        <v>1</v>
      </c>
      <c r="B45">
        <v>6</v>
      </c>
      <c r="I45">
        <f>46/286</f>
        <v>0.16083916083916083</v>
      </c>
    </row>
    <row r="46" spans="1:9" x14ac:dyDescent="0.25">
      <c r="A46">
        <v>1</v>
      </c>
      <c r="B46">
        <v>6</v>
      </c>
    </row>
    <row r="47" spans="1:9" x14ac:dyDescent="0.25">
      <c r="A47">
        <v>1</v>
      </c>
      <c r="B47">
        <v>6</v>
      </c>
    </row>
    <row r="48" spans="1:9" x14ac:dyDescent="0.25">
      <c r="A48">
        <v>1</v>
      </c>
      <c r="B48">
        <v>6</v>
      </c>
    </row>
    <row r="49" spans="1:2" x14ac:dyDescent="0.25">
      <c r="A49">
        <v>1</v>
      </c>
      <c r="B49">
        <v>6</v>
      </c>
    </row>
    <row r="50" spans="1:2" x14ac:dyDescent="0.25">
      <c r="A50">
        <v>0</v>
      </c>
      <c r="B50">
        <v>6</v>
      </c>
    </row>
    <row r="51" spans="1:2" x14ac:dyDescent="0.25">
      <c r="A51">
        <v>1</v>
      </c>
      <c r="B51">
        <v>6</v>
      </c>
    </row>
    <row r="52" spans="1:2" x14ac:dyDescent="0.25">
      <c r="A52">
        <v>1</v>
      </c>
      <c r="B52">
        <v>6</v>
      </c>
    </row>
    <row r="53" spans="1:2" x14ac:dyDescent="0.25">
      <c r="A53">
        <v>1</v>
      </c>
      <c r="B53">
        <v>7</v>
      </c>
    </row>
    <row r="54" spans="1:2" x14ac:dyDescent="0.25">
      <c r="A54">
        <v>0</v>
      </c>
      <c r="B54">
        <v>7</v>
      </c>
    </row>
    <row r="55" spans="1:2" x14ac:dyDescent="0.25">
      <c r="A55">
        <v>0</v>
      </c>
      <c r="B55">
        <v>7</v>
      </c>
    </row>
    <row r="56" spans="1:2" x14ac:dyDescent="0.25">
      <c r="A56">
        <v>0</v>
      </c>
      <c r="B56">
        <v>7</v>
      </c>
    </row>
    <row r="57" spans="1:2" x14ac:dyDescent="0.25">
      <c r="A57">
        <v>0</v>
      </c>
      <c r="B57">
        <v>7</v>
      </c>
    </row>
    <row r="58" spans="1:2" x14ac:dyDescent="0.25">
      <c r="A58">
        <v>0</v>
      </c>
      <c r="B58">
        <v>7</v>
      </c>
    </row>
    <row r="59" spans="1:2" x14ac:dyDescent="0.25">
      <c r="A59">
        <v>0</v>
      </c>
      <c r="B59">
        <v>7</v>
      </c>
    </row>
    <row r="60" spans="1:2" x14ac:dyDescent="0.25">
      <c r="A60">
        <v>1</v>
      </c>
      <c r="B60">
        <v>7</v>
      </c>
    </row>
    <row r="61" spans="1:2" x14ac:dyDescent="0.25">
      <c r="A61">
        <v>0</v>
      </c>
      <c r="B61">
        <v>7</v>
      </c>
    </row>
    <row r="62" spans="1:2" x14ac:dyDescent="0.25">
      <c r="A62">
        <v>0</v>
      </c>
      <c r="B62">
        <v>7</v>
      </c>
    </row>
    <row r="63" spans="1:2" x14ac:dyDescent="0.25">
      <c r="A63">
        <v>0</v>
      </c>
      <c r="B63">
        <v>7</v>
      </c>
    </row>
    <row r="64" spans="1:2" x14ac:dyDescent="0.25">
      <c r="A64">
        <v>0</v>
      </c>
      <c r="B64">
        <v>7</v>
      </c>
    </row>
    <row r="65" spans="1:2" x14ac:dyDescent="0.25">
      <c r="A65">
        <v>0</v>
      </c>
      <c r="B65">
        <v>7</v>
      </c>
    </row>
    <row r="66" spans="1:2" x14ac:dyDescent="0.25">
      <c r="A66">
        <v>0</v>
      </c>
      <c r="B66">
        <v>7</v>
      </c>
    </row>
    <row r="67" spans="1:2" x14ac:dyDescent="0.25">
      <c r="A67">
        <v>0</v>
      </c>
      <c r="B67">
        <v>7</v>
      </c>
    </row>
    <row r="68" spans="1:2" x14ac:dyDescent="0.25">
      <c r="A68">
        <v>0</v>
      </c>
      <c r="B68">
        <v>7</v>
      </c>
    </row>
    <row r="69" spans="1:2" x14ac:dyDescent="0.25">
      <c r="A69">
        <v>1</v>
      </c>
      <c r="B69">
        <v>7</v>
      </c>
    </row>
    <row r="70" spans="1:2" x14ac:dyDescent="0.25">
      <c r="A70">
        <v>0</v>
      </c>
      <c r="B70">
        <v>7</v>
      </c>
    </row>
    <row r="71" spans="1:2" x14ac:dyDescent="0.25">
      <c r="A71">
        <v>0</v>
      </c>
      <c r="B71">
        <v>7</v>
      </c>
    </row>
    <row r="72" spans="1:2" x14ac:dyDescent="0.25">
      <c r="A72">
        <v>0</v>
      </c>
      <c r="B72">
        <v>7</v>
      </c>
    </row>
    <row r="73" spans="1:2" x14ac:dyDescent="0.25">
      <c r="A73">
        <v>0</v>
      </c>
      <c r="B73">
        <v>7</v>
      </c>
    </row>
    <row r="74" spans="1:2" x14ac:dyDescent="0.25">
      <c r="A74">
        <v>0</v>
      </c>
      <c r="B74">
        <v>7</v>
      </c>
    </row>
    <row r="75" spans="1:2" x14ac:dyDescent="0.25">
      <c r="A75">
        <v>0</v>
      </c>
      <c r="B75">
        <v>7</v>
      </c>
    </row>
    <row r="76" spans="1:2" x14ac:dyDescent="0.25">
      <c r="A76">
        <v>0</v>
      </c>
      <c r="B76">
        <v>7</v>
      </c>
    </row>
    <row r="77" spans="1:2" x14ac:dyDescent="0.25">
      <c r="A77">
        <v>0</v>
      </c>
      <c r="B77">
        <v>7</v>
      </c>
    </row>
    <row r="78" spans="1:2" x14ac:dyDescent="0.25">
      <c r="A78">
        <v>1</v>
      </c>
      <c r="B78">
        <v>7</v>
      </c>
    </row>
    <row r="79" spans="1:2" x14ac:dyDescent="0.25">
      <c r="A79">
        <v>0</v>
      </c>
      <c r="B79">
        <v>7</v>
      </c>
    </row>
    <row r="80" spans="1:2" x14ac:dyDescent="0.25">
      <c r="A80">
        <v>1</v>
      </c>
      <c r="B80">
        <v>7</v>
      </c>
    </row>
    <row r="81" spans="1:2" x14ac:dyDescent="0.25">
      <c r="A81">
        <v>0</v>
      </c>
      <c r="B81">
        <v>7</v>
      </c>
    </row>
    <row r="82" spans="1:2" x14ac:dyDescent="0.25">
      <c r="A82">
        <v>0</v>
      </c>
      <c r="B82">
        <v>7</v>
      </c>
    </row>
    <row r="83" spans="1:2" x14ac:dyDescent="0.25">
      <c r="A83">
        <v>0</v>
      </c>
      <c r="B83">
        <v>7</v>
      </c>
    </row>
    <row r="84" spans="1:2" x14ac:dyDescent="0.25">
      <c r="A84">
        <v>0</v>
      </c>
      <c r="B84">
        <v>7</v>
      </c>
    </row>
    <row r="85" spans="1:2" x14ac:dyDescent="0.25">
      <c r="A85">
        <v>0</v>
      </c>
      <c r="B85">
        <v>7</v>
      </c>
    </row>
    <row r="86" spans="1:2" x14ac:dyDescent="0.25">
      <c r="A86">
        <v>0</v>
      </c>
      <c r="B86">
        <v>7</v>
      </c>
    </row>
    <row r="87" spans="1:2" x14ac:dyDescent="0.25">
      <c r="A87">
        <v>0</v>
      </c>
      <c r="B87">
        <v>7</v>
      </c>
    </row>
    <row r="88" spans="1:2" x14ac:dyDescent="0.25">
      <c r="A88">
        <v>0</v>
      </c>
      <c r="B88">
        <v>7</v>
      </c>
    </row>
    <row r="89" spans="1:2" x14ac:dyDescent="0.25">
      <c r="A89">
        <v>0</v>
      </c>
      <c r="B89">
        <v>7</v>
      </c>
    </row>
    <row r="90" spans="1:2" x14ac:dyDescent="0.25">
      <c r="A90">
        <v>0</v>
      </c>
      <c r="B90">
        <v>7</v>
      </c>
    </row>
    <row r="91" spans="1:2" x14ac:dyDescent="0.25">
      <c r="A91">
        <v>1</v>
      </c>
      <c r="B91">
        <v>7</v>
      </c>
    </row>
    <row r="92" spans="1:2" x14ac:dyDescent="0.25">
      <c r="A92">
        <v>1</v>
      </c>
      <c r="B92">
        <v>7</v>
      </c>
    </row>
    <row r="93" spans="1:2" x14ac:dyDescent="0.25">
      <c r="A93">
        <v>0</v>
      </c>
      <c r="B93">
        <v>8</v>
      </c>
    </row>
    <row r="94" spans="1:2" x14ac:dyDescent="0.25">
      <c r="A94">
        <v>0</v>
      </c>
      <c r="B94">
        <v>8</v>
      </c>
    </row>
    <row r="95" spans="1:2" x14ac:dyDescent="0.25">
      <c r="A95">
        <v>0</v>
      </c>
      <c r="B95">
        <v>8</v>
      </c>
    </row>
    <row r="96" spans="1:2" x14ac:dyDescent="0.25">
      <c r="A96">
        <v>0</v>
      </c>
      <c r="B96">
        <v>8</v>
      </c>
    </row>
    <row r="97" spans="1:2" x14ac:dyDescent="0.25">
      <c r="A97">
        <v>0</v>
      </c>
      <c r="B97">
        <v>8</v>
      </c>
    </row>
    <row r="98" spans="1:2" x14ac:dyDescent="0.25">
      <c r="A98">
        <v>0</v>
      </c>
      <c r="B98">
        <v>8</v>
      </c>
    </row>
    <row r="99" spans="1:2" x14ac:dyDescent="0.25">
      <c r="A99">
        <v>0</v>
      </c>
      <c r="B99">
        <v>8</v>
      </c>
    </row>
    <row r="100" spans="1:2" x14ac:dyDescent="0.25">
      <c r="A100">
        <v>1</v>
      </c>
      <c r="B100">
        <v>8</v>
      </c>
    </row>
    <row r="101" spans="1:2" x14ac:dyDescent="0.25">
      <c r="A101">
        <v>0</v>
      </c>
      <c r="B101">
        <v>8</v>
      </c>
    </row>
    <row r="102" spans="1:2" x14ac:dyDescent="0.25">
      <c r="A102">
        <v>1</v>
      </c>
      <c r="B102">
        <v>8</v>
      </c>
    </row>
    <row r="103" spans="1:2" x14ac:dyDescent="0.25">
      <c r="A103">
        <v>1</v>
      </c>
      <c r="B103">
        <v>8</v>
      </c>
    </row>
    <row r="104" spans="1:2" x14ac:dyDescent="0.25">
      <c r="A104">
        <v>0</v>
      </c>
      <c r="B104">
        <v>8</v>
      </c>
    </row>
    <row r="105" spans="1:2" x14ac:dyDescent="0.25">
      <c r="A105">
        <v>1</v>
      </c>
      <c r="B105">
        <v>8</v>
      </c>
    </row>
    <row r="106" spans="1:2" x14ac:dyDescent="0.25">
      <c r="A106">
        <v>1</v>
      </c>
      <c r="B106">
        <v>8</v>
      </c>
    </row>
    <row r="107" spans="1:2" x14ac:dyDescent="0.25">
      <c r="A107">
        <v>1</v>
      </c>
      <c r="B107">
        <v>8</v>
      </c>
    </row>
    <row r="108" spans="1:2" x14ac:dyDescent="0.25">
      <c r="A108">
        <v>0</v>
      </c>
      <c r="B108">
        <v>8</v>
      </c>
    </row>
    <row r="109" spans="1:2" x14ac:dyDescent="0.25">
      <c r="A109">
        <v>1</v>
      </c>
      <c r="B109">
        <v>8</v>
      </c>
    </row>
    <row r="110" spans="1:2" x14ac:dyDescent="0.25">
      <c r="A110">
        <v>1</v>
      </c>
      <c r="B110">
        <v>8</v>
      </c>
    </row>
    <row r="111" spans="1:2" x14ac:dyDescent="0.25">
      <c r="A111">
        <v>1</v>
      </c>
      <c r="B111">
        <v>8</v>
      </c>
    </row>
    <row r="112" spans="1:2" x14ac:dyDescent="0.25">
      <c r="A112">
        <v>1</v>
      </c>
      <c r="B112">
        <v>8</v>
      </c>
    </row>
    <row r="113" spans="1:2" x14ac:dyDescent="0.25">
      <c r="A113">
        <v>1</v>
      </c>
      <c r="B113">
        <v>9</v>
      </c>
    </row>
    <row r="114" spans="1:2" x14ac:dyDescent="0.25">
      <c r="A114">
        <v>1</v>
      </c>
      <c r="B114">
        <v>9</v>
      </c>
    </row>
    <row r="115" spans="1:2" x14ac:dyDescent="0.25">
      <c r="A115">
        <v>1</v>
      </c>
      <c r="B115">
        <v>9</v>
      </c>
    </row>
    <row r="116" spans="1:2" x14ac:dyDescent="0.25">
      <c r="A116">
        <v>1</v>
      </c>
      <c r="B116">
        <v>9</v>
      </c>
    </row>
    <row r="117" spans="1:2" x14ac:dyDescent="0.25">
      <c r="A117">
        <v>1</v>
      </c>
      <c r="B117">
        <v>9</v>
      </c>
    </row>
    <row r="118" spans="1:2" x14ac:dyDescent="0.25">
      <c r="A118">
        <v>1</v>
      </c>
      <c r="B118">
        <v>9</v>
      </c>
    </row>
    <row r="119" spans="1:2" x14ac:dyDescent="0.25">
      <c r="A119">
        <v>1</v>
      </c>
      <c r="B119">
        <v>9</v>
      </c>
    </row>
    <row r="120" spans="1:2" x14ac:dyDescent="0.25">
      <c r="A120">
        <v>1</v>
      </c>
      <c r="B120">
        <v>9</v>
      </c>
    </row>
    <row r="121" spans="1:2" x14ac:dyDescent="0.25">
      <c r="A121">
        <v>1</v>
      </c>
      <c r="B121">
        <v>9</v>
      </c>
    </row>
    <row r="122" spans="1:2" x14ac:dyDescent="0.25">
      <c r="A122">
        <v>0</v>
      </c>
      <c r="B122">
        <v>9</v>
      </c>
    </row>
    <row r="123" spans="1:2" x14ac:dyDescent="0.25">
      <c r="A123">
        <v>1</v>
      </c>
      <c r="B123">
        <v>9</v>
      </c>
    </row>
    <row r="124" spans="1:2" x14ac:dyDescent="0.25">
      <c r="A124">
        <v>1</v>
      </c>
      <c r="B124">
        <v>9</v>
      </c>
    </row>
    <row r="125" spans="1:2" x14ac:dyDescent="0.25">
      <c r="A125">
        <v>1</v>
      </c>
      <c r="B125">
        <v>9</v>
      </c>
    </row>
    <row r="126" spans="1:2" x14ac:dyDescent="0.25">
      <c r="A126">
        <v>1</v>
      </c>
      <c r="B126">
        <v>9</v>
      </c>
    </row>
    <row r="127" spans="1:2" x14ac:dyDescent="0.25">
      <c r="A127">
        <v>1</v>
      </c>
      <c r="B127">
        <v>10</v>
      </c>
    </row>
    <row r="128" spans="1:2" x14ac:dyDescent="0.25">
      <c r="A128">
        <v>1</v>
      </c>
      <c r="B128">
        <v>10</v>
      </c>
    </row>
    <row r="129" spans="1:2" x14ac:dyDescent="0.25">
      <c r="A129">
        <v>1</v>
      </c>
      <c r="B129">
        <v>10</v>
      </c>
    </row>
    <row r="130" spans="1:2" x14ac:dyDescent="0.25">
      <c r="A130">
        <v>1</v>
      </c>
      <c r="B130">
        <v>10</v>
      </c>
    </row>
    <row r="131" spans="1:2" x14ac:dyDescent="0.25">
      <c r="A131">
        <v>1</v>
      </c>
      <c r="B131">
        <v>10</v>
      </c>
    </row>
    <row r="132" spans="1:2" x14ac:dyDescent="0.25">
      <c r="A132">
        <v>1</v>
      </c>
      <c r="B132">
        <v>10</v>
      </c>
    </row>
    <row r="133" spans="1:2" x14ac:dyDescent="0.25">
      <c r="A133">
        <v>1</v>
      </c>
      <c r="B133">
        <v>10</v>
      </c>
    </row>
    <row r="134" spans="1:2" x14ac:dyDescent="0.25">
      <c r="A134">
        <v>1</v>
      </c>
      <c r="B134">
        <v>10</v>
      </c>
    </row>
    <row r="135" spans="1:2" x14ac:dyDescent="0.25">
      <c r="A135">
        <v>1</v>
      </c>
      <c r="B135">
        <v>10</v>
      </c>
    </row>
    <row r="136" spans="1:2" x14ac:dyDescent="0.25">
      <c r="A136">
        <v>1</v>
      </c>
      <c r="B136">
        <v>10</v>
      </c>
    </row>
    <row r="137" spans="1:2" x14ac:dyDescent="0.25">
      <c r="A137">
        <v>1</v>
      </c>
      <c r="B137">
        <v>10</v>
      </c>
    </row>
    <row r="138" spans="1:2" x14ac:dyDescent="0.25">
      <c r="A138">
        <v>1</v>
      </c>
      <c r="B138">
        <v>10</v>
      </c>
    </row>
    <row r="139" spans="1:2" x14ac:dyDescent="0.25">
      <c r="A139">
        <v>1</v>
      </c>
      <c r="B139">
        <v>10</v>
      </c>
    </row>
    <row r="140" spans="1:2" x14ac:dyDescent="0.25">
      <c r="A140">
        <v>1</v>
      </c>
      <c r="B140">
        <v>10</v>
      </c>
    </row>
    <row r="141" spans="1:2" x14ac:dyDescent="0.25">
      <c r="A141">
        <v>1</v>
      </c>
      <c r="B141">
        <v>10</v>
      </c>
    </row>
    <row r="142" spans="1:2" x14ac:dyDescent="0.25">
      <c r="A142">
        <v>1</v>
      </c>
      <c r="B142">
        <v>10</v>
      </c>
    </row>
    <row r="143" spans="1:2" x14ac:dyDescent="0.25">
      <c r="A143">
        <v>1</v>
      </c>
      <c r="B143">
        <v>10</v>
      </c>
    </row>
    <row r="144" spans="1:2" x14ac:dyDescent="0.25">
      <c r="A144">
        <v>1</v>
      </c>
      <c r="B144">
        <v>10</v>
      </c>
    </row>
    <row r="145" spans="1:2" x14ac:dyDescent="0.25">
      <c r="A145">
        <v>0</v>
      </c>
      <c r="B145">
        <v>11</v>
      </c>
    </row>
    <row r="146" spans="1:2" x14ac:dyDescent="0.25">
      <c r="A146">
        <v>0</v>
      </c>
      <c r="B146">
        <v>11</v>
      </c>
    </row>
    <row r="147" spans="1:2" x14ac:dyDescent="0.25">
      <c r="A147">
        <v>0</v>
      </c>
      <c r="B147">
        <v>11</v>
      </c>
    </row>
    <row r="148" spans="1:2" x14ac:dyDescent="0.25">
      <c r="A148">
        <v>0</v>
      </c>
      <c r="B148">
        <v>11</v>
      </c>
    </row>
    <row r="149" spans="1:2" x14ac:dyDescent="0.25">
      <c r="A149">
        <v>0</v>
      </c>
      <c r="B149">
        <v>11</v>
      </c>
    </row>
    <row r="150" spans="1:2" x14ac:dyDescent="0.25">
      <c r="A150">
        <v>1</v>
      </c>
      <c r="B150">
        <v>11</v>
      </c>
    </row>
    <row r="151" spans="1:2" x14ac:dyDescent="0.25">
      <c r="A151">
        <v>0</v>
      </c>
      <c r="B151">
        <v>11</v>
      </c>
    </row>
    <row r="152" spans="1:2" x14ac:dyDescent="0.25">
      <c r="A152">
        <v>1</v>
      </c>
      <c r="B152">
        <v>11</v>
      </c>
    </row>
    <row r="153" spans="1:2" x14ac:dyDescent="0.25">
      <c r="A153">
        <v>1</v>
      </c>
      <c r="B153">
        <v>11</v>
      </c>
    </row>
    <row r="154" spans="1:2" x14ac:dyDescent="0.25">
      <c r="A154">
        <v>1</v>
      </c>
      <c r="B154">
        <v>11</v>
      </c>
    </row>
    <row r="155" spans="1:2" x14ac:dyDescent="0.25">
      <c r="A155">
        <v>1</v>
      </c>
      <c r="B155">
        <v>11</v>
      </c>
    </row>
    <row r="156" spans="1:2" x14ac:dyDescent="0.25">
      <c r="A156">
        <v>1</v>
      </c>
      <c r="B156">
        <v>11</v>
      </c>
    </row>
    <row r="157" spans="1:2" x14ac:dyDescent="0.25">
      <c r="A157">
        <v>1</v>
      </c>
      <c r="B157">
        <v>11</v>
      </c>
    </row>
    <row r="158" spans="1:2" x14ac:dyDescent="0.25">
      <c r="A158">
        <v>1</v>
      </c>
      <c r="B158">
        <v>11</v>
      </c>
    </row>
    <row r="159" spans="1:2" x14ac:dyDescent="0.25">
      <c r="A159">
        <v>1</v>
      </c>
      <c r="B159">
        <v>11</v>
      </c>
    </row>
    <row r="160" spans="1:2" x14ac:dyDescent="0.25">
      <c r="A160">
        <v>1</v>
      </c>
      <c r="B160">
        <v>11</v>
      </c>
    </row>
    <row r="161" spans="1:2" x14ac:dyDescent="0.25">
      <c r="A161">
        <v>0</v>
      </c>
      <c r="B161">
        <v>11</v>
      </c>
    </row>
    <row r="162" spans="1:2" x14ac:dyDescent="0.25">
      <c r="A162">
        <v>1</v>
      </c>
      <c r="B162">
        <v>11</v>
      </c>
    </row>
    <row r="163" spans="1:2" x14ac:dyDescent="0.25">
      <c r="A163">
        <v>1</v>
      </c>
      <c r="B163">
        <v>11</v>
      </c>
    </row>
    <row r="164" spans="1:2" x14ac:dyDescent="0.25">
      <c r="A164">
        <v>0</v>
      </c>
      <c r="B164">
        <v>11</v>
      </c>
    </row>
    <row r="165" spans="1:2" x14ac:dyDescent="0.25">
      <c r="A165">
        <v>0</v>
      </c>
      <c r="B165">
        <v>11</v>
      </c>
    </row>
    <row r="166" spans="1:2" x14ac:dyDescent="0.25">
      <c r="A166">
        <v>0</v>
      </c>
      <c r="B166">
        <v>11</v>
      </c>
    </row>
    <row r="167" spans="1:2" x14ac:dyDescent="0.25">
      <c r="A167">
        <v>0</v>
      </c>
      <c r="B167">
        <v>11</v>
      </c>
    </row>
    <row r="168" spans="1:2" x14ac:dyDescent="0.25">
      <c r="A168">
        <v>0</v>
      </c>
      <c r="B168">
        <v>11</v>
      </c>
    </row>
    <row r="169" spans="1:2" x14ac:dyDescent="0.25">
      <c r="A169">
        <v>1</v>
      </c>
      <c r="B169">
        <v>11</v>
      </c>
    </row>
    <row r="170" spans="1:2" x14ac:dyDescent="0.25">
      <c r="A170">
        <v>1</v>
      </c>
      <c r="B170">
        <v>11</v>
      </c>
    </row>
    <row r="171" spans="1:2" x14ac:dyDescent="0.25">
      <c r="A171">
        <v>1</v>
      </c>
      <c r="B171">
        <v>11</v>
      </c>
    </row>
    <row r="172" spans="1:2" x14ac:dyDescent="0.25">
      <c r="A172">
        <v>1</v>
      </c>
      <c r="B172">
        <v>12</v>
      </c>
    </row>
    <row r="173" spans="1:2" x14ac:dyDescent="0.25">
      <c r="A173">
        <v>1</v>
      </c>
      <c r="B173">
        <v>12</v>
      </c>
    </row>
    <row r="174" spans="1:2" x14ac:dyDescent="0.25">
      <c r="A174">
        <v>1</v>
      </c>
      <c r="B174">
        <v>12</v>
      </c>
    </row>
    <row r="175" spans="1:2" x14ac:dyDescent="0.25">
      <c r="A175">
        <v>1</v>
      </c>
      <c r="B175">
        <v>12</v>
      </c>
    </row>
    <row r="176" spans="1:2" x14ac:dyDescent="0.25">
      <c r="A176">
        <v>1</v>
      </c>
      <c r="B176">
        <v>12</v>
      </c>
    </row>
    <row r="177" spans="1:2" x14ac:dyDescent="0.25">
      <c r="A177">
        <v>1</v>
      </c>
      <c r="B177">
        <v>12</v>
      </c>
    </row>
    <row r="178" spans="1:2" x14ac:dyDescent="0.25">
      <c r="A178">
        <v>1</v>
      </c>
      <c r="B178">
        <v>12</v>
      </c>
    </row>
    <row r="179" spans="1:2" x14ac:dyDescent="0.25">
      <c r="A179">
        <v>1</v>
      </c>
      <c r="B179">
        <v>12</v>
      </c>
    </row>
    <row r="180" spans="1:2" x14ac:dyDescent="0.25">
      <c r="A180">
        <v>1</v>
      </c>
      <c r="B180">
        <v>12</v>
      </c>
    </row>
    <row r="181" spans="1:2" x14ac:dyDescent="0.25">
      <c r="A181">
        <v>1</v>
      </c>
      <c r="B181">
        <v>12</v>
      </c>
    </row>
    <row r="182" spans="1:2" x14ac:dyDescent="0.25">
      <c r="A182">
        <v>1</v>
      </c>
      <c r="B182">
        <v>12</v>
      </c>
    </row>
    <row r="183" spans="1:2" x14ac:dyDescent="0.25">
      <c r="A183">
        <v>1</v>
      </c>
      <c r="B183">
        <v>12</v>
      </c>
    </row>
    <row r="184" spans="1:2" x14ac:dyDescent="0.25">
      <c r="A184">
        <v>1</v>
      </c>
      <c r="B184">
        <v>12</v>
      </c>
    </row>
    <row r="185" spans="1:2" x14ac:dyDescent="0.25">
      <c r="A185">
        <v>1</v>
      </c>
      <c r="B185">
        <v>12</v>
      </c>
    </row>
    <row r="186" spans="1:2" x14ac:dyDescent="0.25">
      <c r="A186">
        <v>1</v>
      </c>
      <c r="B186">
        <v>12</v>
      </c>
    </row>
    <row r="187" spans="1:2" x14ac:dyDescent="0.25">
      <c r="A187">
        <v>1</v>
      </c>
      <c r="B187">
        <v>12</v>
      </c>
    </row>
    <row r="188" spans="1:2" x14ac:dyDescent="0.25">
      <c r="A188">
        <v>1</v>
      </c>
      <c r="B188">
        <v>12</v>
      </c>
    </row>
    <row r="189" spans="1:2" x14ac:dyDescent="0.25">
      <c r="A189">
        <v>0</v>
      </c>
      <c r="B189">
        <v>12</v>
      </c>
    </row>
    <row r="190" spans="1:2" x14ac:dyDescent="0.25">
      <c r="A190">
        <v>0</v>
      </c>
      <c r="B190">
        <v>12</v>
      </c>
    </row>
    <row r="191" spans="1:2" x14ac:dyDescent="0.25">
      <c r="A191">
        <v>1</v>
      </c>
      <c r="B191">
        <v>13</v>
      </c>
    </row>
    <row r="192" spans="1:2" x14ac:dyDescent="0.25">
      <c r="A192">
        <v>1</v>
      </c>
      <c r="B192">
        <v>13</v>
      </c>
    </row>
    <row r="193" spans="1:2" x14ac:dyDescent="0.25">
      <c r="A193">
        <v>1</v>
      </c>
      <c r="B193">
        <v>13</v>
      </c>
    </row>
    <row r="194" spans="1:2" x14ac:dyDescent="0.25">
      <c r="A194">
        <v>1</v>
      </c>
      <c r="B194">
        <v>13</v>
      </c>
    </row>
    <row r="195" spans="1:2" x14ac:dyDescent="0.25">
      <c r="A195">
        <v>1</v>
      </c>
      <c r="B195">
        <v>13</v>
      </c>
    </row>
    <row r="196" spans="1:2" x14ac:dyDescent="0.25">
      <c r="A196">
        <v>1</v>
      </c>
      <c r="B196">
        <v>13</v>
      </c>
    </row>
    <row r="197" spans="1:2" x14ac:dyDescent="0.25">
      <c r="A197">
        <v>0</v>
      </c>
      <c r="B197">
        <v>13</v>
      </c>
    </row>
    <row r="198" spans="1:2" x14ac:dyDescent="0.25">
      <c r="A198">
        <v>0</v>
      </c>
      <c r="B198">
        <v>13</v>
      </c>
    </row>
    <row r="199" spans="1:2" x14ac:dyDescent="0.25">
      <c r="A199">
        <v>1</v>
      </c>
      <c r="B199">
        <v>13</v>
      </c>
    </row>
    <row r="200" spans="1:2" x14ac:dyDescent="0.25">
      <c r="A200">
        <v>1</v>
      </c>
      <c r="B200">
        <v>13</v>
      </c>
    </row>
    <row r="201" spans="1:2" x14ac:dyDescent="0.25">
      <c r="A201">
        <v>1</v>
      </c>
      <c r="B201">
        <v>13</v>
      </c>
    </row>
    <row r="202" spans="1:2" x14ac:dyDescent="0.25">
      <c r="A202">
        <v>1</v>
      </c>
      <c r="B202">
        <v>13</v>
      </c>
    </row>
    <row r="203" spans="1:2" x14ac:dyDescent="0.25">
      <c r="A203">
        <v>1</v>
      </c>
      <c r="B203">
        <v>13</v>
      </c>
    </row>
    <row r="204" spans="1:2" x14ac:dyDescent="0.25">
      <c r="A204">
        <v>0</v>
      </c>
      <c r="B204">
        <v>13</v>
      </c>
    </row>
    <row r="205" spans="1:2" x14ac:dyDescent="0.25">
      <c r="A205">
        <v>1</v>
      </c>
      <c r="B205">
        <v>13</v>
      </c>
    </row>
    <row r="206" spans="1:2" x14ac:dyDescent="0.25">
      <c r="A206">
        <v>1</v>
      </c>
      <c r="B206">
        <v>13</v>
      </c>
    </row>
    <row r="207" spans="1:2" x14ac:dyDescent="0.25">
      <c r="A207">
        <v>1</v>
      </c>
      <c r="B207">
        <v>13</v>
      </c>
    </row>
    <row r="208" spans="1:2" x14ac:dyDescent="0.25">
      <c r="A208">
        <v>1</v>
      </c>
      <c r="B208">
        <v>13</v>
      </c>
    </row>
    <row r="209" spans="1:2" x14ac:dyDescent="0.25">
      <c r="A209">
        <v>1</v>
      </c>
      <c r="B209">
        <v>13</v>
      </c>
    </row>
    <row r="210" spans="1:2" x14ac:dyDescent="0.25">
      <c r="A210">
        <v>0</v>
      </c>
      <c r="B210">
        <v>13</v>
      </c>
    </row>
    <row r="211" spans="1:2" x14ac:dyDescent="0.25">
      <c r="A211">
        <v>0</v>
      </c>
      <c r="B211">
        <v>13</v>
      </c>
    </row>
    <row r="212" spans="1:2" x14ac:dyDescent="0.25">
      <c r="A212">
        <v>1</v>
      </c>
      <c r="B212">
        <v>13</v>
      </c>
    </row>
    <row r="213" spans="1:2" x14ac:dyDescent="0.25">
      <c r="A213">
        <v>1</v>
      </c>
      <c r="B213">
        <v>13</v>
      </c>
    </row>
    <row r="214" spans="1:2" x14ac:dyDescent="0.25">
      <c r="A214">
        <v>1</v>
      </c>
      <c r="B214">
        <v>13</v>
      </c>
    </row>
    <row r="215" spans="1:2" x14ac:dyDescent="0.25">
      <c r="A215">
        <v>1</v>
      </c>
      <c r="B215">
        <v>14</v>
      </c>
    </row>
    <row r="216" spans="1:2" x14ac:dyDescent="0.25">
      <c r="A216">
        <v>1</v>
      </c>
      <c r="B216">
        <v>14</v>
      </c>
    </row>
    <row r="217" spans="1:2" x14ac:dyDescent="0.25">
      <c r="A217">
        <v>1</v>
      </c>
      <c r="B217">
        <v>14</v>
      </c>
    </row>
    <row r="218" spans="1:2" x14ac:dyDescent="0.25">
      <c r="A218">
        <v>0</v>
      </c>
      <c r="B218">
        <v>14</v>
      </c>
    </row>
    <row r="219" spans="1:2" x14ac:dyDescent="0.25">
      <c r="A219">
        <v>1</v>
      </c>
      <c r="B219">
        <v>14</v>
      </c>
    </row>
    <row r="220" spans="1:2" x14ac:dyDescent="0.25">
      <c r="A220">
        <v>0</v>
      </c>
      <c r="B220">
        <v>14</v>
      </c>
    </row>
    <row r="221" spans="1:2" x14ac:dyDescent="0.25">
      <c r="A221">
        <v>1</v>
      </c>
      <c r="B221">
        <v>14</v>
      </c>
    </row>
    <row r="222" spans="1:2" x14ac:dyDescent="0.25">
      <c r="A222">
        <v>1</v>
      </c>
      <c r="B222">
        <v>14</v>
      </c>
    </row>
    <row r="223" spans="1:2" x14ac:dyDescent="0.25">
      <c r="A223">
        <v>1</v>
      </c>
      <c r="B223">
        <v>14</v>
      </c>
    </row>
    <row r="224" spans="1:2" x14ac:dyDescent="0.25">
      <c r="A224">
        <v>1</v>
      </c>
      <c r="B224">
        <v>14</v>
      </c>
    </row>
    <row r="225" spans="1:2" x14ac:dyDescent="0.25">
      <c r="A225">
        <v>1</v>
      </c>
      <c r="B225">
        <v>14</v>
      </c>
    </row>
    <row r="226" spans="1:2" x14ac:dyDescent="0.25">
      <c r="A226">
        <v>1</v>
      </c>
      <c r="B226">
        <v>14</v>
      </c>
    </row>
    <row r="227" spans="1:2" x14ac:dyDescent="0.25">
      <c r="A227">
        <v>1</v>
      </c>
      <c r="B227">
        <v>14</v>
      </c>
    </row>
    <row r="228" spans="1:2" x14ac:dyDescent="0.25">
      <c r="A228">
        <v>1</v>
      </c>
      <c r="B228">
        <v>14</v>
      </c>
    </row>
    <row r="229" spans="1:2" x14ac:dyDescent="0.25">
      <c r="A229">
        <v>1</v>
      </c>
      <c r="B229">
        <v>14</v>
      </c>
    </row>
    <row r="230" spans="1:2" x14ac:dyDescent="0.25">
      <c r="A230">
        <v>1</v>
      </c>
      <c r="B230">
        <v>14</v>
      </c>
    </row>
    <row r="231" spans="1:2" x14ac:dyDescent="0.25">
      <c r="A231">
        <v>1</v>
      </c>
      <c r="B231">
        <v>14</v>
      </c>
    </row>
    <row r="232" spans="1:2" x14ac:dyDescent="0.25">
      <c r="A232">
        <v>1</v>
      </c>
      <c r="B232">
        <v>14</v>
      </c>
    </row>
    <row r="233" spans="1:2" x14ac:dyDescent="0.25">
      <c r="A233">
        <v>0</v>
      </c>
      <c r="B233">
        <v>14</v>
      </c>
    </row>
    <row r="234" spans="1:2" x14ac:dyDescent="0.25">
      <c r="A234">
        <v>1</v>
      </c>
      <c r="B234">
        <v>14</v>
      </c>
    </row>
    <row r="235" spans="1:2" x14ac:dyDescent="0.25">
      <c r="A235">
        <v>0</v>
      </c>
      <c r="B235">
        <v>14</v>
      </c>
    </row>
    <row r="236" spans="1:2" x14ac:dyDescent="0.25">
      <c r="A236">
        <v>1</v>
      </c>
      <c r="B236">
        <v>14</v>
      </c>
    </row>
    <row r="237" spans="1:2" x14ac:dyDescent="0.25">
      <c r="A237">
        <v>1</v>
      </c>
      <c r="B237">
        <v>14</v>
      </c>
    </row>
    <row r="238" spans="1:2" x14ac:dyDescent="0.25">
      <c r="A238">
        <v>1</v>
      </c>
      <c r="B238">
        <v>14</v>
      </c>
    </row>
    <row r="239" spans="1:2" x14ac:dyDescent="0.25">
      <c r="A239">
        <v>1</v>
      </c>
      <c r="B239">
        <v>15</v>
      </c>
    </row>
    <row r="240" spans="1:2" x14ac:dyDescent="0.25">
      <c r="A240">
        <v>1</v>
      </c>
      <c r="B240">
        <v>15</v>
      </c>
    </row>
    <row r="241" spans="1:2" x14ac:dyDescent="0.25">
      <c r="A241">
        <v>0</v>
      </c>
      <c r="B241">
        <v>15</v>
      </c>
    </row>
    <row r="242" spans="1:2" x14ac:dyDescent="0.25">
      <c r="A242">
        <v>1</v>
      </c>
      <c r="B242">
        <v>15</v>
      </c>
    </row>
    <row r="243" spans="1:2" x14ac:dyDescent="0.25">
      <c r="A243">
        <v>1</v>
      </c>
      <c r="B243">
        <v>15</v>
      </c>
    </row>
    <row r="244" spans="1:2" x14ac:dyDescent="0.25">
      <c r="A244">
        <v>0</v>
      </c>
      <c r="B244">
        <v>15</v>
      </c>
    </row>
    <row r="245" spans="1:2" x14ac:dyDescent="0.25">
      <c r="A245">
        <v>1</v>
      </c>
      <c r="B245">
        <v>15</v>
      </c>
    </row>
    <row r="246" spans="1:2" x14ac:dyDescent="0.25">
      <c r="A246">
        <v>1</v>
      </c>
      <c r="B246">
        <v>15</v>
      </c>
    </row>
    <row r="247" spans="1:2" x14ac:dyDescent="0.25">
      <c r="A247">
        <v>0</v>
      </c>
      <c r="B247">
        <v>15</v>
      </c>
    </row>
    <row r="248" spans="1:2" x14ac:dyDescent="0.25">
      <c r="A248">
        <v>1</v>
      </c>
      <c r="B248">
        <v>15</v>
      </c>
    </row>
    <row r="249" spans="1:2" x14ac:dyDescent="0.25">
      <c r="A249">
        <v>1</v>
      </c>
      <c r="B249">
        <v>15</v>
      </c>
    </row>
    <row r="250" spans="1:2" x14ac:dyDescent="0.25">
      <c r="A250">
        <v>0</v>
      </c>
      <c r="B250">
        <v>15</v>
      </c>
    </row>
    <row r="251" spans="1:2" x14ac:dyDescent="0.25">
      <c r="A251">
        <v>1</v>
      </c>
      <c r="B251">
        <v>15</v>
      </c>
    </row>
    <row r="252" spans="1:2" x14ac:dyDescent="0.25">
      <c r="A252">
        <v>1</v>
      </c>
      <c r="B252">
        <v>15</v>
      </c>
    </row>
    <row r="253" spans="1:2" x14ac:dyDescent="0.25">
      <c r="A253">
        <v>1</v>
      </c>
      <c r="B253">
        <v>15</v>
      </c>
    </row>
    <row r="254" spans="1:2" x14ac:dyDescent="0.25">
      <c r="A254">
        <v>1</v>
      </c>
      <c r="B254">
        <v>15</v>
      </c>
    </row>
    <row r="255" spans="1:2" x14ac:dyDescent="0.25">
      <c r="A255">
        <v>1</v>
      </c>
      <c r="B255">
        <v>15</v>
      </c>
    </row>
    <row r="256" spans="1:2" x14ac:dyDescent="0.25">
      <c r="A256">
        <v>1</v>
      </c>
      <c r="B256">
        <v>15</v>
      </c>
    </row>
    <row r="257" spans="1:2" x14ac:dyDescent="0.25">
      <c r="A257">
        <v>0</v>
      </c>
      <c r="B257">
        <v>15</v>
      </c>
    </row>
    <row r="258" spans="1:2" x14ac:dyDescent="0.25">
      <c r="A258">
        <v>0</v>
      </c>
      <c r="B258">
        <v>15</v>
      </c>
    </row>
    <row r="259" spans="1:2" x14ac:dyDescent="0.25">
      <c r="A259">
        <v>1</v>
      </c>
      <c r="B259">
        <v>15</v>
      </c>
    </row>
    <row r="260" spans="1:2" x14ac:dyDescent="0.25">
      <c r="A260">
        <v>0</v>
      </c>
      <c r="B260">
        <v>15</v>
      </c>
    </row>
    <row r="261" spans="1:2" x14ac:dyDescent="0.25">
      <c r="A261">
        <v>0</v>
      </c>
      <c r="B261">
        <v>15</v>
      </c>
    </row>
    <row r="262" spans="1:2" x14ac:dyDescent="0.25">
      <c r="A262">
        <v>0</v>
      </c>
      <c r="B262">
        <v>15</v>
      </c>
    </row>
    <row r="263" spans="1:2" x14ac:dyDescent="0.25">
      <c r="A263">
        <v>1</v>
      </c>
      <c r="B263">
        <v>15</v>
      </c>
    </row>
    <row r="264" spans="1:2" x14ac:dyDescent="0.25">
      <c r="A264">
        <v>1</v>
      </c>
      <c r="B264">
        <v>15</v>
      </c>
    </row>
    <row r="265" spans="1:2" x14ac:dyDescent="0.25">
      <c r="A265">
        <v>1</v>
      </c>
      <c r="B265">
        <v>15</v>
      </c>
    </row>
    <row r="266" spans="1:2" x14ac:dyDescent="0.25">
      <c r="A266">
        <v>1</v>
      </c>
      <c r="B266">
        <v>15</v>
      </c>
    </row>
    <row r="267" spans="1:2" x14ac:dyDescent="0.25">
      <c r="A267">
        <v>1</v>
      </c>
      <c r="B267">
        <v>15</v>
      </c>
    </row>
    <row r="268" spans="1:2" x14ac:dyDescent="0.25">
      <c r="A268">
        <v>1</v>
      </c>
      <c r="B268">
        <v>15</v>
      </c>
    </row>
    <row r="269" spans="1:2" x14ac:dyDescent="0.25">
      <c r="A269">
        <v>1</v>
      </c>
      <c r="B269">
        <v>15</v>
      </c>
    </row>
    <row r="270" spans="1:2" x14ac:dyDescent="0.25">
      <c r="A270">
        <v>1</v>
      </c>
      <c r="B270">
        <v>15</v>
      </c>
    </row>
    <row r="271" spans="1:2" x14ac:dyDescent="0.25">
      <c r="A271">
        <v>0</v>
      </c>
      <c r="B271">
        <v>15</v>
      </c>
    </row>
    <row r="272" spans="1:2" x14ac:dyDescent="0.25">
      <c r="A272">
        <v>0</v>
      </c>
      <c r="B272">
        <v>15</v>
      </c>
    </row>
    <row r="273" spans="1:2" x14ac:dyDescent="0.25">
      <c r="A273">
        <v>1</v>
      </c>
      <c r="B273">
        <v>15</v>
      </c>
    </row>
    <row r="274" spans="1:2" x14ac:dyDescent="0.25">
      <c r="A274">
        <v>1</v>
      </c>
      <c r="B274">
        <v>16</v>
      </c>
    </row>
    <row r="275" spans="1:2" x14ac:dyDescent="0.25">
      <c r="A275">
        <v>1</v>
      </c>
      <c r="B275">
        <v>16</v>
      </c>
    </row>
    <row r="276" spans="1:2" x14ac:dyDescent="0.25">
      <c r="A276">
        <v>0</v>
      </c>
      <c r="B276">
        <v>16</v>
      </c>
    </row>
    <row r="277" spans="1:2" x14ac:dyDescent="0.25">
      <c r="A277">
        <v>0</v>
      </c>
      <c r="B277">
        <v>16</v>
      </c>
    </row>
    <row r="278" spans="1:2" x14ac:dyDescent="0.25">
      <c r="A278">
        <v>0</v>
      </c>
      <c r="B278">
        <v>16</v>
      </c>
    </row>
    <row r="279" spans="1:2" x14ac:dyDescent="0.25">
      <c r="A279">
        <v>0</v>
      </c>
      <c r="B279">
        <v>16</v>
      </c>
    </row>
    <row r="280" spans="1:2" x14ac:dyDescent="0.25">
      <c r="A280">
        <v>0</v>
      </c>
      <c r="B280">
        <v>16</v>
      </c>
    </row>
    <row r="281" spans="1:2" x14ac:dyDescent="0.25">
      <c r="A281">
        <v>0</v>
      </c>
      <c r="B281">
        <v>16</v>
      </c>
    </row>
    <row r="282" spans="1:2" x14ac:dyDescent="0.25">
      <c r="A282">
        <v>0</v>
      </c>
      <c r="B282">
        <v>16</v>
      </c>
    </row>
    <row r="283" spans="1:2" x14ac:dyDescent="0.25">
      <c r="A283">
        <v>0</v>
      </c>
      <c r="B283">
        <v>16</v>
      </c>
    </row>
    <row r="284" spans="1:2" x14ac:dyDescent="0.25">
      <c r="A284">
        <v>0</v>
      </c>
      <c r="B284">
        <v>16</v>
      </c>
    </row>
    <row r="285" spans="1:2" x14ac:dyDescent="0.25">
      <c r="A285">
        <v>0</v>
      </c>
      <c r="B285">
        <v>16</v>
      </c>
    </row>
    <row r="286" spans="1:2" x14ac:dyDescent="0.25">
      <c r="A286">
        <v>0</v>
      </c>
      <c r="B286">
        <v>16</v>
      </c>
    </row>
    <row r="287" spans="1:2" x14ac:dyDescent="0.25">
      <c r="A287">
        <v>0</v>
      </c>
      <c r="B287">
        <v>16</v>
      </c>
    </row>
    <row r="288" spans="1:2" x14ac:dyDescent="0.25">
      <c r="A288">
        <v>159</v>
      </c>
    </row>
    <row r="289" spans="1:1" x14ac:dyDescent="0.25">
      <c r="A289">
        <v>55.594405594405593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opLeftCell="H1" workbookViewId="0">
      <pane ySplit="2" topLeftCell="A3" activePane="bottomLeft" state="frozen"/>
      <selection pane="bottomLeft" activeCell="T79" sqref="T79"/>
    </sheetView>
  </sheetViews>
  <sheetFormatPr baseColWidth="10" defaultRowHeight="15" x14ac:dyDescent="0.25"/>
  <cols>
    <col min="11" max="11" width="4" customWidth="1"/>
    <col min="12" max="12" width="6.140625" customWidth="1"/>
    <col min="13" max="13" width="4.7109375" customWidth="1"/>
    <col min="14" max="14" width="6.140625" customWidth="1"/>
    <col min="15" max="16" width="7.140625" customWidth="1"/>
    <col min="18" max="18" width="22.42578125" customWidth="1"/>
    <col min="19" max="19" width="19.140625" style="18" customWidth="1"/>
    <col min="20" max="20" width="18.5703125" style="18" customWidth="1"/>
    <col min="21" max="21" width="16.5703125" style="18" customWidth="1"/>
    <col min="23" max="23" width="11.42578125" style="18"/>
    <col min="24" max="24" width="9" customWidth="1"/>
  </cols>
  <sheetData>
    <row r="1" spans="1:21" x14ac:dyDescent="0.25">
      <c r="A1" s="19"/>
      <c r="B1" s="19"/>
      <c r="C1" s="38" t="s">
        <v>107</v>
      </c>
      <c r="D1" s="38"/>
      <c r="E1" s="38" t="s">
        <v>108</v>
      </c>
      <c r="F1" s="38"/>
      <c r="G1" s="19"/>
      <c r="H1" s="19"/>
      <c r="I1" s="19"/>
      <c r="K1" s="36" t="s">
        <v>104</v>
      </c>
      <c r="L1" s="39"/>
      <c r="M1" s="39"/>
      <c r="N1" s="36" t="s">
        <v>103</v>
      </c>
      <c r="O1" s="37"/>
      <c r="P1" s="37"/>
      <c r="R1" s="16" t="s">
        <v>112</v>
      </c>
      <c r="S1" t="s">
        <v>113</v>
      </c>
    </row>
    <row r="2" spans="1:21" x14ac:dyDescent="0.25">
      <c r="A2" s="19" t="s">
        <v>106</v>
      </c>
      <c r="B2" s="19" t="s">
        <v>112</v>
      </c>
      <c r="C2" s="19" t="s">
        <v>105</v>
      </c>
      <c r="D2" s="19" t="s">
        <v>103</v>
      </c>
      <c r="E2" s="19" t="s">
        <v>105</v>
      </c>
      <c r="F2" s="19" t="s">
        <v>103</v>
      </c>
      <c r="G2" s="19" t="s">
        <v>111</v>
      </c>
      <c r="H2" s="19" t="s">
        <v>120</v>
      </c>
      <c r="I2" s="19" t="s">
        <v>129</v>
      </c>
      <c r="K2" s="19" t="s">
        <v>126</v>
      </c>
      <c r="L2" s="19" t="s">
        <v>127</v>
      </c>
      <c r="M2" s="19" t="s">
        <v>128</v>
      </c>
      <c r="N2" s="19" t="s">
        <v>126</v>
      </c>
      <c r="O2" s="19" t="s">
        <v>127</v>
      </c>
      <c r="P2" s="19" t="s">
        <v>128</v>
      </c>
    </row>
    <row r="3" spans="1:21" x14ac:dyDescent="0.25">
      <c r="A3">
        <v>145</v>
      </c>
      <c r="B3">
        <v>0</v>
      </c>
      <c r="C3">
        <v>3134</v>
      </c>
      <c r="D3">
        <v>3151</v>
      </c>
      <c r="E3" s="12">
        <f>(D3-C3)/30</f>
        <v>0.56666666666666665</v>
      </c>
      <c r="F3" s="12">
        <f>(C4-D3)/30</f>
        <v>0.83333333333333337</v>
      </c>
      <c r="G3" s="12">
        <f>E3+F3</f>
        <v>1.4</v>
      </c>
      <c r="H3">
        <v>1</v>
      </c>
      <c r="I3">
        <f t="shared" ref="I3:I11" si="0">$D$12-C3</f>
        <v>455</v>
      </c>
      <c r="J3" s="12">
        <f>(1-($D$12-C3)/($D$12-$C$3))*100</f>
        <v>0</v>
      </c>
      <c r="K3">
        <f>COUNT(E3:E195)</f>
        <v>193</v>
      </c>
      <c r="L3" s="18">
        <f>AVERAGE(E3:E195)</f>
        <v>0.77081174438687372</v>
      </c>
      <c r="M3" s="18">
        <f>_xlfn.STDEV.P(E3:E195)</f>
        <v>0.22481381721869978</v>
      </c>
      <c r="N3" s="3">
        <f>COUNT(F3:F195)</f>
        <v>182</v>
      </c>
      <c r="O3" s="18">
        <f>AVERAGE(F3:F195)</f>
        <v>1.5256410256410249</v>
      </c>
      <c r="P3" s="18">
        <f>_xlfn.STDEV.P(F3:F195)</f>
        <v>1.1885501466547377</v>
      </c>
      <c r="Q3" s="12"/>
      <c r="R3" s="16" t="s">
        <v>109</v>
      </c>
      <c r="S3" s="18" t="s">
        <v>116</v>
      </c>
      <c r="T3" s="18" t="s">
        <v>114</v>
      </c>
      <c r="U3" s="18" t="s">
        <v>115</v>
      </c>
    </row>
    <row r="4" spans="1:21" x14ac:dyDescent="0.25">
      <c r="A4">
        <v>145</v>
      </c>
      <c r="B4">
        <v>0</v>
      </c>
      <c r="C4">
        <v>3176</v>
      </c>
      <c r="D4">
        <v>3189</v>
      </c>
      <c r="E4" s="12">
        <f t="shared" ref="E4:E195" si="1">(D4-C4)/30</f>
        <v>0.43333333333333335</v>
      </c>
      <c r="F4" s="12">
        <f t="shared" ref="F4:F27" si="2">(C5-D4)/30</f>
        <v>1.1000000000000001</v>
      </c>
      <c r="G4" s="12">
        <f t="shared" ref="G4:G67" si="3">E4+F4</f>
        <v>1.5333333333333334</v>
      </c>
      <c r="H4">
        <v>2</v>
      </c>
      <c r="I4">
        <f t="shared" si="0"/>
        <v>413</v>
      </c>
      <c r="J4" s="12">
        <f t="shared" ref="J4:J12" si="4">(1-($D$12-C4)/($D$12-$C$3))*100</f>
        <v>9.2307692307692317</v>
      </c>
      <c r="R4" s="17">
        <v>145</v>
      </c>
      <c r="S4" s="18">
        <v>0.53999999999999992</v>
      </c>
      <c r="T4" s="18">
        <v>5.3999999999999995</v>
      </c>
      <c r="U4" s="18">
        <v>15.166666666666668</v>
      </c>
    </row>
    <row r="5" spans="1:21" x14ac:dyDescent="0.25">
      <c r="A5">
        <v>145</v>
      </c>
      <c r="B5">
        <v>0</v>
      </c>
      <c r="C5">
        <v>3222</v>
      </c>
      <c r="D5">
        <v>3236</v>
      </c>
      <c r="E5" s="12">
        <f t="shared" si="1"/>
        <v>0.46666666666666667</v>
      </c>
      <c r="F5" s="12">
        <f t="shared" si="2"/>
        <v>1.2</v>
      </c>
      <c r="G5" s="12">
        <f t="shared" si="3"/>
        <v>1.6666666666666665</v>
      </c>
      <c r="H5">
        <v>3</v>
      </c>
      <c r="I5">
        <f t="shared" si="0"/>
        <v>367</v>
      </c>
      <c r="J5" s="12">
        <f t="shared" si="4"/>
        <v>19.340659340659339</v>
      </c>
      <c r="R5" s="17">
        <v>146</v>
      </c>
      <c r="S5" s="18">
        <v>0.66041666666666665</v>
      </c>
      <c r="T5" s="18">
        <v>10.566666666666666</v>
      </c>
      <c r="U5" s="18">
        <v>62.033333333333346</v>
      </c>
    </row>
    <row r="6" spans="1:21" x14ac:dyDescent="0.25">
      <c r="A6">
        <v>145</v>
      </c>
      <c r="B6">
        <v>0</v>
      </c>
      <c r="C6">
        <v>3272</v>
      </c>
      <c r="D6">
        <v>3289</v>
      </c>
      <c r="E6" s="12">
        <f t="shared" si="1"/>
        <v>0.56666666666666665</v>
      </c>
      <c r="F6" s="12">
        <f t="shared" si="2"/>
        <v>1.3</v>
      </c>
      <c r="G6" s="12">
        <f t="shared" si="3"/>
        <v>1.8666666666666667</v>
      </c>
      <c r="H6">
        <v>4</v>
      </c>
      <c r="I6">
        <f t="shared" si="0"/>
        <v>317</v>
      </c>
      <c r="J6" s="12">
        <f t="shared" si="4"/>
        <v>30.329670329670332</v>
      </c>
      <c r="R6" s="17">
        <v>147</v>
      </c>
      <c r="S6" s="18">
        <v>0.69259259259259265</v>
      </c>
      <c r="T6" s="18">
        <v>6.2333333333333334</v>
      </c>
      <c r="U6" s="18">
        <v>19.033333333333335</v>
      </c>
    </row>
    <row r="7" spans="1:21" x14ac:dyDescent="0.25">
      <c r="A7">
        <v>145</v>
      </c>
      <c r="B7">
        <v>0</v>
      </c>
      <c r="C7">
        <v>3328</v>
      </c>
      <c r="D7">
        <v>3343</v>
      </c>
      <c r="E7" s="12">
        <f t="shared" si="1"/>
        <v>0.5</v>
      </c>
      <c r="F7" s="12">
        <f t="shared" si="2"/>
        <v>0.7</v>
      </c>
      <c r="G7" s="12">
        <f t="shared" si="3"/>
        <v>1.2</v>
      </c>
      <c r="H7">
        <v>5</v>
      </c>
      <c r="I7">
        <f t="shared" si="0"/>
        <v>261</v>
      </c>
      <c r="J7" s="12">
        <f t="shared" si="4"/>
        <v>42.637362637362642</v>
      </c>
      <c r="R7" s="17">
        <v>148</v>
      </c>
      <c r="S7" s="18">
        <v>0.81666666666666676</v>
      </c>
      <c r="T7" s="18">
        <v>13.066666666666668</v>
      </c>
      <c r="U7" s="18">
        <v>36.533333333333331</v>
      </c>
    </row>
    <row r="8" spans="1:21" x14ac:dyDescent="0.25">
      <c r="A8">
        <v>145</v>
      </c>
      <c r="B8">
        <v>0</v>
      </c>
      <c r="C8">
        <v>3364</v>
      </c>
      <c r="D8">
        <v>3381</v>
      </c>
      <c r="E8" s="12">
        <f t="shared" si="1"/>
        <v>0.56666666666666665</v>
      </c>
      <c r="F8" s="12">
        <f t="shared" si="2"/>
        <v>1.1333333333333333</v>
      </c>
      <c r="G8" s="12">
        <f t="shared" si="3"/>
        <v>1.7</v>
      </c>
      <c r="H8">
        <v>6</v>
      </c>
      <c r="I8">
        <f t="shared" si="0"/>
        <v>225</v>
      </c>
      <c r="J8" s="12">
        <f t="shared" si="4"/>
        <v>50.549450549450547</v>
      </c>
      <c r="R8" s="17">
        <v>149</v>
      </c>
      <c r="S8" s="18">
        <v>0.66666666666666674</v>
      </c>
      <c r="T8" s="18">
        <v>12.666666666666668</v>
      </c>
      <c r="U8" s="18">
        <v>61.86666666666666</v>
      </c>
    </row>
    <row r="9" spans="1:21" x14ac:dyDescent="0.25">
      <c r="A9">
        <v>145</v>
      </c>
      <c r="B9">
        <v>0</v>
      </c>
      <c r="C9">
        <v>3415</v>
      </c>
      <c r="D9">
        <v>3431</v>
      </c>
      <c r="E9" s="12">
        <f t="shared" si="1"/>
        <v>0.53333333333333333</v>
      </c>
      <c r="F9" s="12">
        <f t="shared" si="2"/>
        <v>1.1000000000000001</v>
      </c>
      <c r="G9" s="12">
        <f t="shared" si="3"/>
        <v>1.6333333333333333</v>
      </c>
      <c r="H9">
        <v>7</v>
      </c>
      <c r="I9">
        <f t="shared" si="0"/>
        <v>174</v>
      </c>
      <c r="J9" s="12">
        <f t="shared" si="4"/>
        <v>61.758241758241759</v>
      </c>
      <c r="R9" s="17">
        <v>150</v>
      </c>
      <c r="S9" s="18">
        <v>0.77727272727272723</v>
      </c>
      <c r="T9" s="18">
        <v>17.099999999999998</v>
      </c>
      <c r="U9" s="18">
        <v>39.399999999999984</v>
      </c>
    </row>
    <row r="10" spans="1:21" x14ac:dyDescent="0.25">
      <c r="A10">
        <v>145</v>
      </c>
      <c r="B10">
        <v>0</v>
      </c>
      <c r="C10">
        <v>3464</v>
      </c>
      <c r="D10">
        <v>3484</v>
      </c>
      <c r="E10" s="12">
        <f t="shared" si="1"/>
        <v>0.66666666666666663</v>
      </c>
      <c r="F10" s="12">
        <f t="shared" si="2"/>
        <v>1.2</v>
      </c>
      <c r="G10" s="12">
        <f t="shared" si="3"/>
        <v>1.8666666666666667</v>
      </c>
      <c r="H10">
        <v>8</v>
      </c>
      <c r="I10">
        <f t="shared" si="0"/>
        <v>125</v>
      </c>
      <c r="J10" s="12">
        <f t="shared" si="4"/>
        <v>72.527472527472526</v>
      </c>
      <c r="R10" s="17">
        <v>151</v>
      </c>
      <c r="S10" s="18">
        <v>0.88245614035087738</v>
      </c>
      <c r="T10" s="18">
        <v>16.766666666666669</v>
      </c>
      <c r="U10" s="18">
        <v>40.633333333333333</v>
      </c>
    </row>
    <row r="11" spans="1:21" x14ac:dyDescent="0.25">
      <c r="A11">
        <v>145</v>
      </c>
      <c r="B11">
        <v>0</v>
      </c>
      <c r="C11">
        <v>3520</v>
      </c>
      <c r="D11">
        <v>3538</v>
      </c>
      <c r="E11" s="12">
        <f t="shared" si="1"/>
        <v>0.6</v>
      </c>
      <c r="F11" s="12">
        <f t="shared" si="2"/>
        <v>1.2</v>
      </c>
      <c r="G11" s="12">
        <f t="shared" si="3"/>
        <v>1.7999999999999998</v>
      </c>
      <c r="H11">
        <v>9</v>
      </c>
      <c r="I11">
        <f t="shared" si="0"/>
        <v>69</v>
      </c>
      <c r="J11" s="12">
        <f t="shared" si="4"/>
        <v>84.835164835164832</v>
      </c>
      <c r="R11" s="17">
        <v>152</v>
      </c>
      <c r="S11" s="18">
        <v>0.8014492753623188</v>
      </c>
      <c r="T11" s="18">
        <v>18.433333333333334</v>
      </c>
      <c r="U11" s="18">
        <v>40.533333333333339</v>
      </c>
    </row>
    <row r="12" spans="1:21" x14ac:dyDescent="0.25">
      <c r="A12">
        <v>145</v>
      </c>
      <c r="B12">
        <v>0</v>
      </c>
      <c r="C12">
        <v>3574</v>
      </c>
      <c r="D12">
        <v>3589</v>
      </c>
      <c r="E12" s="12">
        <f t="shared" si="1"/>
        <v>0.5</v>
      </c>
      <c r="F12" s="12"/>
      <c r="G12" s="12">
        <f t="shared" si="3"/>
        <v>0.5</v>
      </c>
      <c r="H12">
        <v>10</v>
      </c>
      <c r="I12">
        <f>$D$12-C12</f>
        <v>15</v>
      </c>
      <c r="J12" s="12">
        <f t="shared" si="4"/>
        <v>96.703296703296701</v>
      </c>
      <c r="R12" s="17">
        <v>153</v>
      </c>
      <c r="S12" s="18">
        <v>0.78518518518518521</v>
      </c>
      <c r="T12" s="18">
        <v>14.133333333333333</v>
      </c>
      <c r="U12" s="18">
        <v>32.466666666666669</v>
      </c>
    </row>
    <row r="13" spans="1:21" x14ac:dyDescent="0.25">
      <c r="A13" s="7">
        <v>146</v>
      </c>
      <c r="B13" s="7">
        <v>0</v>
      </c>
      <c r="C13" s="7">
        <v>5408</v>
      </c>
      <c r="D13" s="7">
        <v>5426</v>
      </c>
      <c r="E13" s="13">
        <f t="shared" si="1"/>
        <v>0.6</v>
      </c>
      <c r="F13" s="13">
        <f t="shared" si="2"/>
        <v>1.4666666666666666</v>
      </c>
      <c r="G13" s="13">
        <f t="shared" si="3"/>
        <v>2.0666666666666664</v>
      </c>
      <c r="H13" s="7">
        <v>1</v>
      </c>
      <c r="I13" s="7"/>
      <c r="J13" s="12">
        <f>(1-($D$28-C13)/($D$28-$C$13))*100</f>
        <v>0</v>
      </c>
      <c r="R13" s="17">
        <v>154</v>
      </c>
      <c r="S13" s="18">
        <v>0.82666666666666677</v>
      </c>
      <c r="T13" s="18">
        <v>16.533333333333335</v>
      </c>
      <c r="U13" s="18">
        <v>36.766666666666666</v>
      </c>
    </row>
    <row r="14" spans="1:21" x14ac:dyDescent="0.25">
      <c r="A14" s="7">
        <v>146</v>
      </c>
      <c r="B14" s="7">
        <v>0</v>
      </c>
      <c r="C14" s="7">
        <v>5470</v>
      </c>
      <c r="D14" s="7">
        <v>5488</v>
      </c>
      <c r="E14" s="13">
        <f t="shared" si="1"/>
        <v>0.6</v>
      </c>
      <c r="F14" s="13">
        <f t="shared" si="2"/>
        <v>2.7666666666666666</v>
      </c>
      <c r="G14" s="13">
        <f t="shared" si="3"/>
        <v>3.3666666666666667</v>
      </c>
      <c r="H14" s="7">
        <v>2</v>
      </c>
      <c r="I14" s="7"/>
      <c r="J14" s="12">
        <f t="shared" ref="J14:J28" si="5">(1-($D$28-C14)/($D$28-$C$13))*100</f>
        <v>3.3315421816227819</v>
      </c>
      <c r="R14" s="17">
        <v>155</v>
      </c>
      <c r="S14" s="18">
        <v>0.94603174603174622</v>
      </c>
      <c r="T14" s="18">
        <v>19.866666666666671</v>
      </c>
      <c r="U14" s="18">
        <v>42</v>
      </c>
    </row>
    <row r="15" spans="1:21" x14ac:dyDescent="0.25">
      <c r="A15" s="7">
        <v>146</v>
      </c>
      <c r="B15" s="7">
        <v>0</v>
      </c>
      <c r="C15" s="7">
        <v>5571</v>
      </c>
      <c r="D15" s="7">
        <v>5588</v>
      </c>
      <c r="E15" s="13">
        <f t="shared" si="1"/>
        <v>0.56666666666666665</v>
      </c>
      <c r="F15" s="13">
        <f t="shared" si="2"/>
        <v>2.1</v>
      </c>
      <c r="G15" s="13">
        <f t="shared" si="3"/>
        <v>2.666666666666667</v>
      </c>
      <c r="H15" s="7">
        <v>3</v>
      </c>
      <c r="I15" s="7"/>
      <c r="J15" s="12">
        <f t="shared" si="5"/>
        <v>8.7587318645889312</v>
      </c>
      <c r="R15" s="17" t="s">
        <v>110</v>
      </c>
      <c r="S15" s="18">
        <v>0.78117443868739178</v>
      </c>
      <c r="T15" s="18">
        <v>150.76666666666662</v>
      </c>
      <c r="U15" s="18">
        <v>426.43333333333311</v>
      </c>
    </row>
    <row r="16" spans="1:21" x14ac:dyDescent="0.25">
      <c r="A16" s="7">
        <v>146</v>
      </c>
      <c r="B16" s="7">
        <v>0</v>
      </c>
      <c r="C16" s="7">
        <v>5651</v>
      </c>
      <c r="D16" s="7">
        <v>5671</v>
      </c>
      <c r="E16" s="13">
        <f t="shared" si="1"/>
        <v>0.66666666666666663</v>
      </c>
      <c r="F16" s="13">
        <f t="shared" si="2"/>
        <v>3.1333333333333333</v>
      </c>
      <c r="G16" s="13">
        <f t="shared" si="3"/>
        <v>3.8</v>
      </c>
      <c r="H16" s="7">
        <v>4</v>
      </c>
      <c r="I16" s="7"/>
      <c r="J16" s="12">
        <f t="shared" si="5"/>
        <v>13.057495969908651</v>
      </c>
    </row>
    <row r="17" spans="1:24" x14ac:dyDescent="0.25">
      <c r="A17" s="7">
        <v>146</v>
      </c>
      <c r="B17" s="7">
        <v>0</v>
      </c>
      <c r="C17" s="7">
        <v>5765</v>
      </c>
      <c r="D17" s="7">
        <v>5786</v>
      </c>
      <c r="E17" s="13">
        <f t="shared" si="1"/>
        <v>0.7</v>
      </c>
      <c r="F17" s="13">
        <f t="shared" si="2"/>
        <v>2.1666666666666665</v>
      </c>
      <c r="G17" s="13">
        <f t="shared" si="3"/>
        <v>2.8666666666666663</v>
      </c>
      <c r="H17" s="7">
        <v>5</v>
      </c>
      <c r="I17" s="7"/>
      <c r="J17" s="12">
        <f t="shared" si="5"/>
        <v>19.183234819989249</v>
      </c>
    </row>
    <row r="18" spans="1:24" x14ac:dyDescent="0.25">
      <c r="A18" s="7">
        <v>146</v>
      </c>
      <c r="B18" s="7">
        <v>0</v>
      </c>
      <c r="C18" s="7">
        <v>5851</v>
      </c>
      <c r="D18" s="7">
        <v>5871</v>
      </c>
      <c r="E18" s="13">
        <f t="shared" si="1"/>
        <v>0.66666666666666663</v>
      </c>
      <c r="F18" s="13">
        <f t="shared" si="2"/>
        <v>2.9</v>
      </c>
      <c r="G18" s="13">
        <f t="shared" si="3"/>
        <v>3.5666666666666664</v>
      </c>
      <c r="H18" s="7">
        <v>6</v>
      </c>
      <c r="I18" s="7"/>
      <c r="J18" s="12">
        <f t="shared" si="5"/>
        <v>23.804406233207953</v>
      </c>
    </row>
    <row r="19" spans="1:24" x14ac:dyDescent="0.25">
      <c r="A19" s="7">
        <v>146</v>
      </c>
      <c r="B19" s="7">
        <v>0</v>
      </c>
      <c r="C19" s="7">
        <v>5958</v>
      </c>
      <c r="D19" s="7">
        <v>5977</v>
      </c>
      <c r="E19" s="13">
        <f t="shared" si="1"/>
        <v>0.6333333333333333</v>
      </c>
      <c r="F19" s="13">
        <f t="shared" si="2"/>
        <v>2.1333333333333333</v>
      </c>
      <c r="G19" s="13">
        <f t="shared" si="3"/>
        <v>2.7666666666666666</v>
      </c>
      <c r="H19" s="7">
        <v>7</v>
      </c>
      <c r="I19" s="7"/>
      <c r="J19" s="12">
        <f t="shared" si="5"/>
        <v>29.554003224073078</v>
      </c>
    </row>
    <row r="20" spans="1:24" x14ac:dyDescent="0.25">
      <c r="A20" s="7">
        <v>146</v>
      </c>
      <c r="B20" s="7">
        <v>0</v>
      </c>
      <c r="C20" s="7">
        <v>6041</v>
      </c>
      <c r="D20" s="7">
        <v>6061</v>
      </c>
      <c r="E20" s="13">
        <f t="shared" si="1"/>
        <v>0.66666666666666663</v>
      </c>
      <c r="F20" s="13">
        <f t="shared" si="2"/>
        <v>5.5666666666666664</v>
      </c>
      <c r="G20" s="13">
        <f t="shared" si="3"/>
        <v>6.2333333333333334</v>
      </c>
      <c r="H20" s="7">
        <v>8</v>
      </c>
      <c r="I20" s="7"/>
      <c r="J20" s="12">
        <f t="shared" si="5"/>
        <v>34.01397098334229</v>
      </c>
    </row>
    <row r="21" spans="1:24" x14ac:dyDescent="0.25">
      <c r="A21" s="7">
        <v>146</v>
      </c>
      <c r="B21" s="7">
        <v>0</v>
      </c>
      <c r="C21" s="7">
        <v>6228</v>
      </c>
      <c r="D21" s="7">
        <v>6251</v>
      </c>
      <c r="E21" s="13">
        <f t="shared" si="1"/>
        <v>0.76666666666666672</v>
      </c>
      <c r="F21" s="13">
        <f t="shared" si="2"/>
        <v>8.1999999999999993</v>
      </c>
      <c r="G21" s="13">
        <f t="shared" si="3"/>
        <v>8.9666666666666668</v>
      </c>
      <c r="H21" s="7">
        <v>9</v>
      </c>
      <c r="I21" s="7"/>
      <c r="J21" s="12">
        <f t="shared" si="5"/>
        <v>44.062332079527131</v>
      </c>
    </row>
    <row r="22" spans="1:24" x14ac:dyDescent="0.25">
      <c r="A22" s="7">
        <v>146</v>
      </c>
      <c r="B22" s="7">
        <v>0</v>
      </c>
      <c r="C22" s="7">
        <v>6497</v>
      </c>
      <c r="D22" s="7">
        <v>6521</v>
      </c>
      <c r="E22" s="13">
        <f t="shared" si="1"/>
        <v>0.8</v>
      </c>
      <c r="F22" s="13">
        <f t="shared" si="2"/>
        <v>6.4</v>
      </c>
      <c r="G22" s="13">
        <f t="shared" si="3"/>
        <v>7.2</v>
      </c>
      <c r="H22" s="7">
        <v>10</v>
      </c>
      <c r="I22" s="7"/>
      <c r="J22" s="12">
        <f t="shared" si="5"/>
        <v>58.516926383664703</v>
      </c>
    </row>
    <row r="23" spans="1:24" x14ac:dyDescent="0.25">
      <c r="A23" s="7">
        <v>146</v>
      </c>
      <c r="B23" s="7">
        <v>0</v>
      </c>
      <c r="C23" s="7">
        <v>6713</v>
      </c>
      <c r="D23" s="7">
        <v>6717</v>
      </c>
      <c r="E23" s="13">
        <f t="shared" si="1"/>
        <v>0.13333333333333333</v>
      </c>
      <c r="F23" s="13">
        <f t="shared" si="2"/>
        <v>5.5333333333333332</v>
      </c>
      <c r="G23" s="13">
        <f t="shared" si="3"/>
        <v>5.666666666666667</v>
      </c>
      <c r="H23" s="7">
        <v>11</v>
      </c>
      <c r="I23" s="7"/>
      <c r="J23" s="12">
        <f t="shared" si="5"/>
        <v>70.123589468027944</v>
      </c>
    </row>
    <row r="24" spans="1:24" x14ac:dyDescent="0.25">
      <c r="A24" s="7">
        <v>146</v>
      </c>
      <c r="B24" s="7">
        <v>0</v>
      </c>
      <c r="C24" s="7">
        <v>6883</v>
      </c>
      <c r="D24" s="7">
        <v>6908</v>
      </c>
      <c r="E24" s="13">
        <f t="shared" si="1"/>
        <v>0.83333333333333337</v>
      </c>
      <c r="F24" s="13">
        <f t="shared" si="2"/>
        <v>4.7666666666666666</v>
      </c>
      <c r="G24" s="13">
        <f t="shared" si="3"/>
        <v>5.6</v>
      </c>
      <c r="H24" s="7">
        <v>12</v>
      </c>
      <c r="I24" s="7"/>
      <c r="J24" s="12">
        <f t="shared" si="5"/>
        <v>79.258463191832348</v>
      </c>
    </row>
    <row r="25" spans="1:24" x14ac:dyDescent="0.25">
      <c r="A25" s="7">
        <v>146</v>
      </c>
      <c r="B25" s="7">
        <v>0</v>
      </c>
      <c r="C25" s="7">
        <v>7051</v>
      </c>
      <c r="D25" s="7">
        <v>7076</v>
      </c>
      <c r="E25" s="13">
        <f t="shared" si="1"/>
        <v>0.83333333333333337</v>
      </c>
      <c r="F25" s="13">
        <f t="shared" si="2"/>
        <v>1</v>
      </c>
      <c r="G25" s="13">
        <f t="shared" si="3"/>
        <v>1.8333333333333335</v>
      </c>
      <c r="H25" s="7">
        <v>13</v>
      </c>
      <c r="I25" s="7"/>
      <c r="J25" s="12">
        <f t="shared" si="5"/>
        <v>88.285867813003762</v>
      </c>
    </row>
    <row r="26" spans="1:24" x14ac:dyDescent="0.25">
      <c r="A26" s="7">
        <v>146</v>
      </c>
      <c r="B26" s="7">
        <v>0</v>
      </c>
      <c r="C26" s="7">
        <v>7106</v>
      </c>
      <c r="D26" s="7">
        <v>7125</v>
      </c>
      <c r="E26" s="13">
        <f t="shared" si="1"/>
        <v>0.6333333333333333</v>
      </c>
      <c r="F26" s="13">
        <f t="shared" si="2"/>
        <v>1.8333333333333333</v>
      </c>
      <c r="G26" s="13">
        <f t="shared" si="3"/>
        <v>2.4666666666666668</v>
      </c>
      <c r="H26" s="7">
        <v>14</v>
      </c>
      <c r="I26" s="7"/>
      <c r="J26" s="12">
        <f t="shared" si="5"/>
        <v>91.241268135411076</v>
      </c>
    </row>
    <row r="27" spans="1:24" x14ac:dyDescent="0.25">
      <c r="A27" s="7">
        <v>146</v>
      </c>
      <c r="B27" s="7">
        <v>0</v>
      </c>
      <c r="C27" s="7">
        <v>7180</v>
      </c>
      <c r="D27" s="7">
        <v>7206</v>
      </c>
      <c r="E27" s="13">
        <f t="shared" si="1"/>
        <v>0.8666666666666667</v>
      </c>
      <c r="F27" s="13">
        <f t="shared" si="2"/>
        <v>1.5</v>
      </c>
      <c r="G27" s="13">
        <f t="shared" si="3"/>
        <v>2.3666666666666667</v>
      </c>
      <c r="H27" s="7">
        <v>15</v>
      </c>
      <c r="I27" s="7"/>
      <c r="J27" s="12">
        <f t="shared" si="5"/>
        <v>95.217624932831811</v>
      </c>
      <c r="R27" t="s">
        <v>117</v>
      </c>
      <c r="S27"/>
      <c r="T27"/>
      <c r="U27"/>
    </row>
    <row r="28" spans="1:24" x14ac:dyDescent="0.25">
      <c r="A28" s="7">
        <v>146</v>
      </c>
      <c r="B28" s="7">
        <v>0</v>
      </c>
      <c r="C28" s="7">
        <v>7251</v>
      </c>
      <c r="D28" s="7">
        <v>7269</v>
      </c>
      <c r="E28" s="13">
        <f t="shared" si="1"/>
        <v>0.6</v>
      </c>
      <c r="F28" s="13"/>
      <c r="G28" s="13">
        <f t="shared" si="3"/>
        <v>0.6</v>
      </c>
      <c r="H28" s="7">
        <v>16</v>
      </c>
      <c r="I28" s="7"/>
      <c r="J28" s="12">
        <f t="shared" si="5"/>
        <v>99.03277807630306</v>
      </c>
      <c r="S28" s="18" t="s">
        <v>116</v>
      </c>
      <c r="T28" s="18" t="s">
        <v>114</v>
      </c>
      <c r="U28" s="18" t="s">
        <v>115</v>
      </c>
      <c r="V28" s="18" t="s">
        <v>119</v>
      </c>
      <c r="W28" s="18" t="s">
        <v>121</v>
      </c>
      <c r="X28" s="18" t="s">
        <v>122</v>
      </c>
    </row>
    <row r="29" spans="1:24" x14ac:dyDescent="0.25">
      <c r="A29" s="14">
        <v>147</v>
      </c>
      <c r="B29" s="14">
        <v>0</v>
      </c>
      <c r="C29" s="14">
        <v>9565</v>
      </c>
      <c r="D29" s="14">
        <v>9588</v>
      </c>
      <c r="E29" s="15">
        <f>(D29-C29)/30</f>
        <v>0.76666666666666672</v>
      </c>
      <c r="F29" s="12">
        <f>(C30-D29)/30</f>
        <v>0.96666666666666667</v>
      </c>
      <c r="G29" s="12">
        <f t="shared" si="3"/>
        <v>1.7333333333333334</v>
      </c>
      <c r="H29">
        <v>1</v>
      </c>
      <c r="J29" s="12">
        <f>(1-($D$37-C29)/($D$37-$C$29))*100</f>
        <v>0</v>
      </c>
      <c r="R29" s="17">
        <v>145</v>
      </c>
      <c r="S29" s="18">
        <v>0.53999999999999992</v>
      </c>
      <c r="T29" s="18">
        <v>5.3999999999999995</v>
      </c>
      <c r="U29" s="18">
        <v>15.166666666666668</v>
      </c>
      <c r="V29" s="18">
        <f>T29/U29</f>
        <v>0.356043956043956</v>
      </c>
      <c r="W29" s="23">
        <v>0.28069179999999999</v>
      </c>
      <c r="X29" s="18">
        <v>0.43209999999999998</v>
      </c>
    </row>
    <row r="30" spans="1:24" x14ac:dyDescent="0.25">
      <c r="A30" s="14">
        <v>147</v>
      </c>
      <c r="B30" s="14">
        <v>0</v>
      </c>
      <c r="C30" s="14">
        <v>9617</v>
      </c>
      <c r="D30" s="14">
        <v>9635</v>
      </c>
      <c r="E30" s="15">
        <f t="shared" si="1"/>
        <v>0.6</v>
      </c>
      <c r="F30" s="12">
        <f t="shared" ref="F30:F36" si="6">(C31-D30)/30</f>
        <v>1.8</v>
      </c>
      <c r="G30" s="12">
        <f t="shared" si="3"/>
        <v>2.4</v>
      </c>
      <c r="H30">
        <v>2</v>
      </c>
      <c r="J30" s="12">
        <f t="shared" ref="J30:J37" si="7">(1-($D$37-C30)/($D$37-$C$29))*100</f>
        <v>9.1068301225919477</v>
      </c>
      <c r="R30" s="17">
        <v>146</v>
      </c>
      <c r="S30" s="18">
        <v>0.66041666666666665</v>
      </c>
      <c r="T30" s="18">
        <v>10.566666666666666</v>
      </c>
      <c r="U30" s="18">
        <v>62.033333333333346</v>
      </c>
      <c r="V30" s="18">
        <f t="shared" ref="V30:V33" si="8">T30/U30</f>
        <v>0.17033852767329388</v>
      </c>
      <c r="W30" s="23">
        <v>0.1255723</v>
      </c>
      <c r="X30" s="18">
        <v>0.6431</v>
      </c>
    </row>
    <row r="31" spans="1:24" x14ac:dyDescent="0.25">
      <c r="A31" s="14">
        <v>147</v>
      </c>
      <c r="B31" s="14">
        <v>0</v>
      </c>
      <c r="C31" s="14">
        <v>9689</v>
      </c>
      <c r="D31" s="14">
        <v>9712</v>
      </c>
      <c r="E31" s="15">
        <f t="shared" si="1"/>
        <v>0.76666666666666672</v>
      </c>
      <c r="F31" s="12">
        <f t="shared" si="6"/>
        <v>1.9</v>
      </c>
      <c r="G31" s="12">
        <f t="shared" si="3"/>
        <v>2.6666666666666665</v>
      </c>
      <c r="H31">
        <v>3</v>
      </c>
      <c r="J31" s="12">
        <f t="shared" si="7"/>
        <v>21.716287215411555</v>
      </c>
      <c r="R31" s="17">
        <v>147</v>
      </c>
      <c r="S31" s="18">
        <v>0.69259259259259265</v>
      </c>
      <c r="T31" s="18">
        <v>6.2333333333333334</v>
      </c>
      <c r="U31" s="18">
        <v>19.033333333333335</v>
      </c>
      <c r="V31" s="18">
        <f t="shared" si="8"/>
        <v>0.32749562171628721</v>
      </c>
      <c r="W31" s="18">
        <v>0</v>
      </c>
      <c r="X31" s="18">
        <v>1</v>
      </c>
    </row>
    <row r="32" spans="1:24" x14ac:dyDescent="0.25">
      <c r="A32" s="14">
        <v>147</v>
      </c>
      <c r="B32" s="14">
        <v>0</v>
      </c>
      <c r="C32" s="14">
        <v>9769</v>
      </c>
      <c r="D32" s="14">
        <v>9787</v>
      </c>
      <c r="E32" s="15">
        <f t="shared" si="1"/>
        <v>0.6</v>
      </c>
      <c r="F32" s="12">
        <f t="shared" si="6"/>
        <v>1.7666666666666666</v>
      </c>
      <c r="G32" s="12">
        <f t="shared" si="3"/>
        <v>2.3666666666666667</v>
      </c>
      <c r="H32">
        <v>4</v>
      </c>
      <c r="J32" s="12">
        <f t="shared" si="7"/>
        <v>35.726795096322242</v>
      </c>
      <c r="R32" s="17">
        <v>148</v>
      </c>
      <c r="S32" s="18">
        <v>0.81666666666666676</v>
      </c>
      <c r="T32" s="18">
        <v>13.066666666666668</v>
      </c>
      <c r="U32" s="18">
        <v>36.533333333333331</v>
      </c>
      <c r="V32" s="18">
        <f t="shared" si="8"/>
        <v>0.3576642335766424</v>
      </c>
      <c r="W32" s="23">
        <v>0.68606639999999997</v>
      </c>
      <c r="X32" s="22">
        <v>3.3409999999999998E-3</v>
      </c>
    </row>
    <row r="33" spans="1:24" x14ac:dyDescent="0.25">
      <c r="A33" s="14">
        <v>147</v>
      </c>
      <c r="B33" s="14">
        <v>0</v>
      </c>
      <c r="C33" s="14">
        <v>9840</v>
      </c>
      <c r="D33" s="14">
        <v>9858</v>
      </c>
      <c r="E33" s="15">
        <f t="shared" si="1"/>
        <v>0.6</v>
      </c>
      <c r="F33" s="12">
        <f t="shared" si="6"/>
        <v>2.0333333333333332</v>
      </c>
      <c r="G33" s="12">
        <f t="shared" si="3"/>
        <v>2.6333333333333333</v>
      </c>
      <c r="H33">
        <v>5</v>
      </c>
      <c r="J33" s="12">
        <f t="shared" si="7"/>
        <v>48.161120840630481</v>
      </c>
      <c r="R33" s="17">
        <v>150</v>
      </c>
      <c r="S33" s="18">
        <v>0.77727272727272734</v>
      </c>
      <c r="T33" s="18">
        <v>17.100000000000001</v>
      </c>
      <c r="U33" s="18">
        <v>39.4</v>
      </c>
      <c r="V33" s="18">
        <f t="shared" si="8"/>
        <v>0.43401015228426398</v>
      </c>
      <c r="W33" s="23">
        <v>0.39373629999999998</v>
      </c>
      <c r="X33" s="18" t="s">
        <v>123</v>
      </c>
    </row>
    <row r="34" spans="1:24" x14ac:dyDescent="0.25">
      <c r="A34" s="14">
        <v>147</v>
      </c>
      <c r="B34" s="14">
        <v>0</v>
      </c>
      <c r="C34" s="14">
        <v>9919</v>
      </c>
      <c r="D34" s="14">
        <v>9935</v>
      </c>
      <c r="E34" s="15">
        <f t="shared" si="1"/>
        <v>0.53333333333333333</v>
      </c>
      <c r="F34" s="12">
        <f t="shared" si="6"/>
        <v>1.1666666666666667</v>
      </c>
      <c r="G34" s="12">
        <f t="shared" si="3"/>
        <v>1.7000000000000002</v>
      </c>
      <c r="H34">
        <v>6</v>
      </c>
      <c r="J34" s="12">
        <f t="shared" si="7"/>
        <v>61.996497373029769</v>
      </c>
      <c r="R34" s="17"/>
      <c r="S34" s="20">
        <f>AVERAGE(S29:S33)</f>
        <v>0.69738973063973064</v>
      </c>
      <c r="T34" s="20">
        <f t="shared" ref="T34:V34" si="9">AVERAGE(T29:T33)</f>
        <v>10.473333333333333</v>
      </c>
      <c r="U34" s="20">
        <f t="shared" si="9"/>
        <v>34.433333333333337</v>
      </c>
      <c r="V34" s="20">
        <f t="shared" si="9"/>
        <v>0.32911049825888872</v>
      </c>
    </row>
    <row r="35" spans="1:24" x14ac:dyDescent="0.25">
      <c r="A35" s="14">
        <v>147</v>
      </c>
      <c r="B35" s="14">
        <v>0</v>
      </c>
      <c r="C35" s="14">
        <v>9970</v>
      </c>
      <c r="D35" s="14">
        <v>9997</v>
      </c>
      <c r="E35" s="15">
        <f t="shared" si="1"/>
        <v>0.9</v>
      </c>
      <c r="F35" s="12">
        <f t="shared" si="6"/>
        <v>2.5333333333333332</v>
      </c>
      <c r="G35" s="12">
        <f t="shared" si="3"/>
        <v>3.4333333333333331</v>
      </c>
      <c r="H35">
        <v>7</v>
      </c>
      <c r="J35" s="12">
        <f t="shared" si="7"/>
        <v>70.928196147110327</v>
      </c>
      <c r="S35" s="21">
        <f>_xlfn.STDEV.P(S29:S33)</f>
        <v>9.6715901404978946E-2</v>
      </c>
      <c r="T35" s="21">
        <f t="shared" ref="T35:U35" si="10">_xlfn.STDEV.P(T29:T33)</f>
        <v>4.3442631391551583</v>
      </c>
      <c r="U35" s="21">
        <f t="shared" si="10"/>
        <v>16.728432217169797</v>
      </c>
      <c r="V35" s="21">
        <f t="shared" ref="V35" si="11">_xlfn.STDEV.P(V29:V33)</f>
        <v>8.6897423245319017E-2</v>
      </c>
    </row>
    <row r="36" spans="1:24" x14ac:dyDescent="0.25">
      <c r="A36" s="14">
        <v>147</v>
      </c>
      <c r="B36" s="14">
        <v>0</v>
      </c>
      <c r="C36" s="14">
        <v>10073</v>
      </c>
      <c r="D36" s="14">
        <v>10095</v>
      </c>
      <c r="E36" s="15">
        <f t="shared" si="1"/>
        <v>0.73333333333333328</v>
      </c>
      <c r="F36" s="12">
        <f t="shared" si="6"/>
        <v>0.6333333333333333</v>
      </c>
      <c r="G36" s="12">
        <f t="shared" si="3"/>
        <v>1.3666666666666667</v>
      </c>
      <c r="H36">
        <v>8</v>
      </c>
      <c r="J36" s="12">
        <f t="shared" si="7"/>
        <v>88.96672504378283</v>
      </c>
      <c r="S36"/>
      <c r="T36"/>
      <c r="U36"/>
    </row>
    <row r="37" spans="1:24" x14ac:dyDescent="0.25">
      <c r="A37" s="14">
        <v>147</v>
      </c>
      <c r="B37" s="14">
        <v>0</v>
      </c>
      <c r="C37" s="14">
        <v>10114</v>
      </c>
      <c r="D37" s="14">
        <v>10136</v>
      </c>
      <c r="E37" s="15">
        <f t="shared" si="1"/>
        <v>0.73333333333333328</v>
      </c>
      <c r="F37" s="12"/>
      <c r="G37" s="12">
        <f t="shared" si="3"/>
        <v>0.73333333333333328</v>
      </c>
      <c r="H37">
        <v>9</v>
      </c>
      <c r="J37" s="12">
        <f t="shared" si="7"/>
        <v>96.147110332749563</v>
      </c>
      <c r="R37" t="s">
        <v>118</v>
      </c>
      <c r="S37" s="18" t="s">
        <v>116</v>
      </c>
      <c r="T37" s="18" t="s">
        <v>114</v>
      </c>
      <c r="U37" s="18" t="s">
        <v>115</v>
      </c>
    </row>
    <row r="38" spans="1:24" x14ac:dyDescent="0.25">
      <c r="A38" s="7">
        <v>148</v>
      </c>
      <c r="B38" s="7">
        <v>0</v>
      </c>
      <c r="C38" s="7">
        <v>12041</v>
      </c>
      <c r="D38" s="7">
        <v>12063</v>
      </c>
      <c r="E38" s="13">
        <f t="shared" si="1"/>
        <v>0.73333333333333328</v>
      </c>
      <c r="F38" s="13">
        <f t="shared" ref="F38" si="12">(C39-D38)/30</f>
        <v>1.1000000000000001</v>
      </c>
      <c r="G38" s="13">
        <f t="shared" si="3"/>
        <v>1.8333333333333335</v>
      </c>
      <c r="H38" s="7">
        <v>1</v>
      </c>
      <c r="I38" s="7"/>
      <c r="J38" s="12">
        <f>(1-($D$53-C38)/($D$53-$C$38))*100</f>
        <v>0</v>
      </c>
      <c r="R38" s="17">
        <v>149</v>
      </c>
      <c r="S38" s="18">
        <v>0.66666666666666674</v>
      </c>
      <c r="T38" s="18">
        <v>12.666666666666668</v>
      </c>
      <c r="U38" s="18">
        <v>61.86666666666666</v>
      </c>
      <c r="V38" s="18">
        <f>T38/U38</f>
        <v>0.20474137931034486</v>
      </c>
      <c r="W38" s="23">
        <v>0.42336620000000003</v>
      </c>
      <c r="X38" s="22">
        <v>7.0889999999999995E-2</v>
      </c>
    </row>
    <row r="39" spans="1:24" x14ac:dyDescent="0.25">
      <c r="A39" s="7">
        <v>148</v>
      </c>
      <c r="B39" s="7">
        <v>0</v>
      </c>
      <c r="C39" s="7">
        <v>12096</v>
      </c>
      <c r="D39" s="7">
        <v>12119</v>
      </c>
      <c r="E39" s="13">
        <f t="shared" si="1"/>
        <v>0.76666666666666672</v>
      </c>
      <c r="F39" s="13">
        <f t="shared" ref="F39:F52" si="13">(C40-D39)/30</f>
        <v>0.66666666666666663</v>
      </c>
      <c r="G39" s="13">
        <f t="shared" si="3"/>
        <v>1.4333333333333333</v>
      </c>
      <c r="H39" s="7">
        <v>2</v>
      </c>
      <c r="I39" s="7"/>
      <c r="J39" s="12">
        <f t="shared" ref="J39:J53" si="14">(1-($D$53-C39)/($D$53-$C$38))*100</f>
        <v>5.0182481751824826</v>
      </c>
      <c r="R39" s="17">
        <v>151</v>
      </c>
      <c r="S39" s="18">
        <v>0.88245614035087738</v>
      </c>
      <c r="T39" s="18">
        <v>16.766666666666669</v>
      </c>
      <c r="U39" s="18">
        <v>40.633333333333333</v>
      </c>
      <c r="V39" s="18">
        <f t="shared" ref="V39:V43" si="15">T39/U39</f>
        <v>0.41263330598851522</v>
      </c>
      <c r="W39" s="23">
        <v>0.56996939999999996</v>
      </c>
      <c r="X39" s="22">
        <v>1.0840000000000001E-2</v>
      </c>
    </row>
    <row r="40" spans="1:24" x14ac:dyDescent="0.25">
      <c r="A40" s="7">
        <v>148</v>
      </c>
      <c r="B40" s="7">
        <v>0</v>
      </c>
      <c r="C40" s="7">
        <v>12139</v>
      </c>
      <c r="D40" s="7">
        <v>12158</v>
      </c>
      <c r="E40" s="13">
        <f t="shared" si="1"/>
        <v>0.6333333333333333</v>
      </c>
      <c r="F40" s="13">
        <f t="shared" si="13"/>
        <v>1.1000000000000001</v>
      </c>
      <c r="G40" s="13">
        <f t="shared" si="3"/>
        <v>1.7333333333333334</v>
      </c>
      <c r="H40" s="7">
        <v>3</v>
      </c>
      <c r="I40" s="7"/>
      <c r="J40" s="12">
        <f t="shared" si="14"/>
        <v>8.9416058394160558</v>
      </c>
      <c r="R40" s="17">
        <v>152</v>
      </c>
      <c r="S40" s="18">
        <v>0.8014492753623188</v>
      </c>
      <c r="T40" s="18">
        <v>18.433333333333334</v>
      </c>
      <c r="U40" s="18">
        <v>40.533333333333339</v>
      </c>
      <c r="V40" s="18">
        <f t="shared" si="15"/>
        <v>0.4547697368421052</v>
      </c>
      <c r="W40" s="23">
        <v>0.731491</v>
      </c>
      <c r="X40" s="18" t="s">
        <v>123</v>
      </c>
    </row>
    <row r="41" spans="1:24" x14ac:dyDescent="0.25">
      <c r="A41" s="7">
        <v>148</v>
      </c>
      <c r="B41" s="7">
        <v>0</v>
      </c>
      <c r="C41" s="7">
        <v>12191</v>
      </c>
      <c r="D41" s="7">
        <v>12212</v>
      </c>
      <c r="E41" s="13">
        <f t="shared" si="1"/>
        <v>0.7</v>
      </c>
      <c r="F41" s="13">
        <f t="shared" si="13"/>
        <v>1.1000000000000001</v>
      </c>
      <c r="G41" s="13">
        <f t="shared" si="3"/>
        <v>1.8</v>
      </c>
      <c r="H41" s="7">
        <v>4</v>
      </c>
      <c r="I41" s="7"/>
      <c r="J41" s="12">
        <f t="shared" si="14"/>
        <v>13.686131386861311</v>
      </c>
      <c r="R41" s="17">
        <v>153</v>
      </c>
      <c r="S41" s="18">
        <v>0.78518518518518521</v>
      </c>
      <c r="T41" s="18">
        <v>14.133333333333333</v>
      </c>
      <c r="U41" s="18">
        <v>32.466666666666669</v>
      </c>
      <c r="V41" s="18">
        <f t="shared" si="15"/>
        <v>0.43531827515400406</v>
      </c>
      <c r="W41" s="23">
        <v>0.5134765</v>
      </c>
      <c r="X41" s="18" t="s">
        <v>123</v>
      </c>
    </row>
    <row r="42" spans="1:24" x14ac:dyDescent="0.25">
      <c r="A42" s="7">
        <v>148</v>
      </c>
      <c r="B42" s="7">
        <v>0</v>
      </c>
      <c r="C42" s="7">
        <v>12245</v>
      </c>
      <c r="D42" s="7">
        <v>12266</v>
      </c>
      <c r="E42" s="13">
        <f t="shared" si="1"/>
        <v>0.7</v>
      </c>
      <c r="F42" s="13">
        <f t="shared" si="13"/>
        <v>2.5666666666666669</v>
      </c>
      <c r="G42" s="13">
        <f t="shared" si="3"/>
        <v>3.2666666666666666</v>
      </c>
      <c r="H42" s="7">
        <v>5</v>
      </c>
      <c r="I42" s="7"/>
      <c r="J42" s="12">
        <f t="shared" si="14"/>
        <v>18.613138686131393</v>
      </c>
      <c r="R42" s="17">
        <v>154</v>
      </c>
      <c r="S42" s="18">
        <v>0.82666666666666655</v>
      </c>
      <c r="T42" s="18">
        <v>16.533333333333331</v>
      </c>
      <c r="U42" s="18">
        <v>36.766666666666666</v>
      </c>
      <c r="V42" s="18">
        <f t="shared" si="15"/>
        <v>0.44968268359020847</v>
      </c>
      <c r="W42" s="23">
        <v>0.5134765</v>
      </c>
      <c r="X42" s="18" t="s">
        <v>123</v>
      </c>
    </row>
    <row r="43" spans="1:24" x14ac:dyDescent="0.25">
      <c r="A43" s="7">
        <v>148</v>
      </c>
      <c r="B43" s="7">
        <v>0</v>
      </c>
      <c r="C43" s="7">
        <v>12343</v>
      </c>
      <c r="D43" s="7">
        <v>12365</v>
      </c>
      <c r="E43" s="13">
        <f t="shared" si="1"/>
        <v>0.73333333333333328</v>
      </c>
      <c r="F43" s="13">
        <f t="shared" si="13"/>
        <v>1.7666666666666666</v>
      </c>
      <c r="G43" s="13">
        <f t="shared" si="3"/>
        <v>2.5</v>
      </c>
      <c r="H43" s="7">
        <v>6</v>
      </c>
      <c r="I43" s="7"/>
      <c r="J43" s="12">
        <f t="shared" si="14"/>
        <v>27.554744525547449</v>
      </c>
      <c r="R43" s="17">
        <v>155</v>
      </c>
      <c r="S43" s="18">
        <v>0.94603174603174622</v>
      </c>
      <c r="T43" s="18">
        <v>19.866666666666671</v>
      </c>
      <c r="U43" s="18">
        <v>41.999999999999993</v>
      </c>
      <c r="V43" s="18">
        <f t="shared" si="15"/>
        <v>0.47301587301587317</v>
      </c>
      <c r="W43" s="23">
        <v>0.72008519999999998</v>
      </c>
      <c r="X43" s="18" t="s">
        <v>123</v>
      </c>
    </row>
    <row r="44" spans="1:24" x14ac:dyDescent="0.25">
      <c r="A44" s="7">
        <v>148</v>
      </c>
      <c r="B44" s="7">
        <v>0</v>
      </c>
      <c r="C44" s="7">
        <v>12418</v>
      </c>
      <c r="D44" s="7">
        <v>12445</v>
      </c>
      <c r="E44" s="13">
        <f t="shared" si="1"/>
        <v>0.9</v>
      </c>
      <c r="F44" s="13">
        <f t="shared" si="13"/>
        <v>2.3333333333333335</v>
      </c>
      <c r="G44" s="13">
        <f t="shared" si="3"/>
        <v>3.2333333333333334</v>
      </c>
      <c r="H44" s="7">
        <v>7</v>
      </c>
      <c r="I44" s="7"/>
      <c r="J44" s="12">
        <f t="shared" si="14"/>
        <v>34.397810218978094</v>
      </c>
      <c r="R44" s="17"/>
      <c r="S44" s="20">
        <f>AVERAGE(S39:S43)</f>
        <v>0.84835780271935879</v>
      </c>
      <c r="T44" s="20">
        <f t="shared" ref="T44" si="16">AVERAGE(T39:T43)</f>
        <v>17.146666666666668</v>
      </c>
      <c r="U44" s="20">
        <f t="shared" ref="U44" si="17">AVERAGE(U39:U43)</f>
        <v>38.480000000000004</v>
      </c>
      <c r="V44" s="20">
        <f>AVERAGE(V38:V43)</f>
        <v>0.40502687565017514</v>
      </c>
    </row>
    <row r="45" spans="1:24" x14ac:dyDescent="0.25">
      <c r="A45" s="7">
        <v>148</v>
      </c>
      <c r="B45" s="7">
        <v>0</v>
      </c>
      <c r="C45" s="7">
        <v>12515</v>
      </c>
      <c r="D45" s="7">
        <v>12538</v>
      </c>
      <c r="E45" s="13">
        <f t="shared" si="1"/>
        <v>0.76666666666666672</v>
      </c>
      <c r="F45" s="13">
        <f t="shared" si="13"/>
        <v>1.3666666666666667</v>
      </c>
      <c r="G45" s="13">
        <f t="shared" si="3"/>
        <v>2.1333333333333333</v>
      </c>
      <c r="H45" s="7">
        <v>8</v>
      </c>
      <c r="I45" s="7"/>
      <c r="J45" s="12">
        <f t="shared" si="14"/>
        <v>43.248175182481752</v>
      </c>
      <c r="S45" s="21">
        <f>_xlfn.STDEV.P(S39:S43)</f>
        <v>5.8931469962331777E-2</v>
      </c>
      <c r="T45" s="21">
        <f t="shared" ref="T45:U45" si="18">_xlfn.STDEV.P(T39:T43)</f>
        <v>1.9315624073100077</v>
      </c>
      <c r="U45" s="21">
        <f t="shared" si="18"/>
        <v>3.4738771167417841</v>
      </c>
      <c r="V45" s="21">
        <f>_xlfn.STDEV.P(V38:V43)</f>
        <v>9.1451903475373644E-2</v>
      </c>
    </row>
    <row r="46" spans="1:24" x14ac:dyDescent="0.25">
      <c r="A46" s="7">
        <v>148</v>
      </c>
      <c r="B46" s="7">
        <v>0</v>
      </c>
      <c r="C46" s="7">
        <v>12579</v>
      </c>
      <c r="D46" s="7">
        <v>12598</v>
      </c>
      <c r="E46" s="13">
        <f t="shared" si="1"/>
        <v>0.6333333333333333</v>
      </c>
      <c r="F46" s="13">
        <f t="shared" si="13"/>
        <v>1.7333333333333334</v>
      </c>
      <c r="G46" s="13">
        <f t="shared" si="3"/>
        <v>2.3666666666666667</v>
      </c>
      <c r="H46" s="7">
        <v>9</v>
      </c>
      <c r="I46" s="7"/>
      <c r="J46" s="12">
        <f t="shared" si="14"/>
        <v>49.087591240875916</v>
      </c>
      <c r="S46"/>
      <c r="T46"/>
      <c r="U46"/>
    </row>
    <row r="47" spans="1:24" x14ac:dyDescent="0.25">
      <c r="A47" s="7">
        <v>148</v>
      </c>
      <c r="B47" s="7">
        <v>0</v>
      </c>
      <c r="C47" s="7">
        <v>12650</v>
      </c>
      <c r="D47" s="7">
        <v>12676</v>
      </c>
      <c r="E47" s="13">
        <f t="shared" si="1"/>
        <v>0.8666666666666667</v>
      </c>
      <c r="F47" s="13">
        <f t="shared" si="13"/>
        <v>1</v>
      </c>
      <c r="G47" s="13">
        <f t="shared" si="3"/>
        <v>1.8666666666666667</v>
      </c>
      <c r="H47" s="7">
        <v>10</v>
      </c>
      <c r="I47" s="7"/>
      <c r="J47" s="12">
        <f t="shared" si="14"/>
        <v>55.565693430656935</v>
      </c>
    </row>
    <row r="48" spans="1:24" x14ac:dyDescent="0.25">
      <c r="A48" s="7">
        <v>148</v>
      </c>
      <c r="B48" s="7">
        <v>0</v>
      </c>
      <c r="C48" s="7">
        <v>12706</v>
      </c>
      <c r="D48" s="7">
        <v>12734</v>
      </c>
      <c r="E48" s="13">
        <f t="shared" si="1"/>
        <v>0.93333333333333335</v>
      </c>
      <c r="F48" s="13">
        <f t="shared" si="13"/>
        <v>2.3666666666666667</v>
      </c>
      <c r="G48" s="13">
        <f t="shared" si="3"/>
        <v>3.3</v>
      </c>
      <c r="H48" s="7">
        <v>11</v>
      </c>
      <c r="I48" s="7"/>
      <c r="J48" s="12">
        <f t="shared" si="14"/>
        <v>60.675182481751833</v>
      </c>
      <c r="R48" t="s">
        <v>124</v>
      </c>
      <c r="W48" s="22">
        <v>0.41509170000000001</v>
      </c>
      <c r="X48" s="18" t="s">
        <v>123</v>
      </c>
    </row>
    <row r="49" spans="1:24" x14ac:dyDescent="0.25">
      <c r="A49" s="7">
        <v>148</v>
      </c>
      <c r="B49" s="7">
        <v>0</v>
      </c>
      <c r="C49" s="7">
        <v>12805</v>
      </c>
      <c r="D49" s="7">
        <v>12832</v>
      </c>
      <c r="E49" s="13">
        <f t="shared" si="1"/>
        <v>0.9</v>
      </c>
      <c r="F49" s="13">
        <f t="shared" si="13"/>
        <v>0.93333333333333335</v>
      </c>
      <c r="G49" s="13">
        <f t="shared" si="3"/>
        <v>1.8333333333333335</v>
      </c>
      <c r="H49" s="7">
        <v>12</v>
      </c>
      <c r="I49" s="7"/>
      <c r="J49" s="12">
        <f t="shared" si="14"/>
        <v>69.708029197080293</v>
      </c>
    </row>
    <row r="50" spans="1:24" x14ac:dyDescent="0.25">
      <c r="A50" s="7">
        <v>148</v>
      </c>
      <c r="B50" s="7">
        <v>0</v>
      </c>
      <c r="C50" s="7">
        <v>12860</v>
      </c>
      <c r="D50" s="7">
        <v>12894</v>
      </c>
      <c r="E50" s="13">
        <f t="shared" si="1"/>
        <v>1.1333333333333333</v>
      </c>
      <c r="F50" s="13">
        <f t="shared" si="13"/>
        <v>2.4333333333333331</v>
      </c>
      <c r="G50" s="13">
        <f t="shared" si="3"/>
        <v>3.5666666666666664</v>
      </c>
      <c r="H50" s="7">
        <v>13</v>
      </c>
      <c r="I50" s="7"/>
      <c r="J50" s="12">
        <f t="shared" si="14"/>
        <v>74.726277372262771</v>
      </c>
      <c r="R50" t="s">
        <v>125</v>
      </c>
      <c r="W50" s="22">
        <v>0.5496953</v>
      </c>
      <c r="X50" s="18" t="s">
        <v>123</v>
      </c>
    </row>
    <row r="51" spans="1:24" x14ac:dyDescent="0.25">
      <c r="A51" s="7">
        <v>148</v>
      </c>
      <c r="B51" s="7">
        <v>0</v>
      </c>
      <c r="C51" s="7">
        <v>12967</v>
      </c>
      <c r="D51" s="7">
        <v>12991</v>
      </c>
      <c r="E51" s="13">
        <f t="shared" si="1"/>
        <v>0.8</v>
      </c>
      <c r="F51" s="13">
        <f t="shared" si="13"/>
        <v>1.9666666666666666</v>
      </c>
      <c r="G51" s="13">
        <f t="shared" si="3"/>
        <v>2.7666666666666666</v>
      </c>
      <c r="H51" s="7">
        <v>14</v>
      </c>
      <c r="I51" s="7"/>
      <c r="J51" s="12">
        <f t="shared" si="14"/>
        <v>84.489051094890513</v>
      </c>
    </row>
    <row r="52" spans="1:24" x14ac:dyDescent="0.25">
      <c r="A52" s="7">
        <v>148</v>
      </c>
      <c r="B52" s="7">
        <v>0</v>
      </c>
      <c r="C52" s="7">
        <v>13050</v>
      </c>
      <c r="D52" s="7">
        <v>13077</v>
      </c>
      <c r="E52" s="13">
        <f t="shared" si="1"/>
        <v>0.9</v>
      </c>
      <c r="F52" s="13">
        <f t="shared" si="13"/>
        <v>1.0333333333333334</v>
      </c>
      <c r="G52" s="13">
        <f t="shared" si="3"/>
        <v>1.9333333333333336</v>
      </c>
      <c r="H52" s="7">
        <v>15</v>
      </c>
      <c r="I52" s="7"/>
      <c r="J52" s="12">
        <f t="shared" si="14"/>
        <v>92.06204379562044</v>
      </c>
    </row>
    <row r="53" spans="1:24" x14ac:dyDescent="0.25">
      <c r="A53" s="7">
        <v>148</v>
      </c>
      <c r="B53" s="7">
        <v>0</v>
      </c>
      <c r="C53" s="7">
        <v>13108</v>
      </c>
      <c r="D53" s="7">
        <v>13137</v>
      </c>
      <c r="E53" s="13">
        <f t="shared" si="1"/>
        <v>0.96666666666666667</v>
      </c>
      <c r="F53" s="13"/>
      <c r="G53" s="13">
        <f t="shared" si="3"/>
        <v>0.96666666666666667</v>
      </c>
      <c r="H53" s="7">
        <v>16</v>
      </c>
      <c r="I53" s="7"/>
      <c r="J53" s="12">
        <f t="shared" si="14"/>
        <v>97.354014598540147</v>
      </c>
    </row>
    <row r="54" spans="1:24" x14ac:dyDescent="0.25">
      <c r="A54" s="14">
        <v>149</v>
      </c>
      <c r="B54" s="14">
        <v>1</v>
      </c>
      <c r="C54" s="14">
        <v>16670</v>
      </c>
      <c r="D54" s="14">
        <v>16690</v>
      </c>
      <c r="E54" s="15">
        <f t="shared" si="1"/>
        <v>0.66666666666666663</v>
      </c>
      <c r="F54" s="12">
        <f>(C55-D54)/30</f>
        <v>0.56666666666666665</v>
      </c>
      <c r="G54" s="12">
        <f t="shared" si="3"/>
        <v>1.2333333333333334</v>
      </c>
      <c r="H54">
        <v>1</v>
      </c>
      <c r="J54" s="12">
        <f>(1-($D$72-C54)/($D$72-$C$54))*100</f>
        <v>0</v>
      </c>
    </row>
    <row r="55" spans="1:24" x14ac:dyDescent="0.25">
      <c r="A55" s="14">
        <v>149</v>
      </c>
      <c r="B55" s="14">
        <v>1</v>
      </c>
      <c r="C55" s="14">
        <v>16707</v>
      </c>
      <c r="D55" s="14">
        <v>16727</v>
      </c>
      <c r="E55" s="15">
        <f t="shared" si="1"/>
        <v>0.66666666666666663</v>
      </c>
      <c r="F55" s="12">
        <f t="shared" ref="F55:F71" si="19">(C56-D55)/30</f>
        <v>1.9666666666666666</v>
      </c>
      <c r="G55" s="12">
        <f t="shared" si="3"/>
        <v>2.6333333333333333</v>
      </c>
      <c r="H55">
        <v>2</v>
      </c>
      <c r="J55" s="12">
        <f t="shared" ref="J55:J72" si="20">(1-($D$72-C55)/($D$72-$C$54))*100</f>
        <v>1.9935344827586188</v>
      </c>
    </row>
    <row r="56" spans="1:24" x14ac:dyDescent="0.25">
      <c r="A56" s="14">
        <v>149</v>
      </c>
      <c r="B56" s="14">
        <v>1</v>
      </c>
      <c r="C56" s="14">
        <v>16786</v>
      </c>
      <c r="D56" s="14">
        <v>16800</v>
      </c>
      <c r="E56" s="15">
        <f t="shared" si="1"/>
        <v>0.46666666666666667</v>
      </c>
      <c r="F56" s="12">
        <f t="shared" si="19"/>
        <v>1.2666666666666666</v>
      </c>
      <c r="G56" s="12">
        <f t="shared" si="3"/>
        <v>1.7333333333333334</v>
      </c>
      <c r="H56">
        <v>3</v>
      </c>
      <c r="J56" s="12">
        <f t="shared" si="20"/>
        <v>6.25</v>
      </c>
    </row>
    <row r="57" spans="1:24" x14ac:dyDescent="0.25">
      <c r="A57" s="14">
        <v>149</v>
      </c>
      <c r="B57" s="14">
        <v>1</v>
      </c>
      <c r="C57" s="14">
        <v>16838</v>
      </c>
      <c r="D57" s="14">
        <v>16854</v>
      </c>
      <c r="E57" s="15">
        <f t="shared" si="1"/>
        <v>0.53333333333333333</v>
      </c>
      <c r="F57" s="12">
        <f t="shared" si="19"/>
        <v>2.7333333333333334</v>
      </c>
      <c r="G57" s="12">
        <f t="shared" si="3"/>
        <v>3.2666666666666666</v>
      </c>
      <c r="H57">
        <v>4</v>
      </c>
      <c r="J57" s="12">
        <f t="shared" si="20"/>
        <v>9.0517241379310391</v>
      </c>
    </row>
    <row r="58" spans="1:24" x14ac:dyDescent="0.25">
      <c r="A58" s="14">
        <v>149</v>
      </c>
      <c r="B58" s="14">
        <v>1</v>
      </c>
      <c r="C58" s="14">
        <v>16936</v>
      </c>
      <c r="D58" s="14">
        <v>16950</v>
      </c>
      <c r="E58" s="15">
        <f t="shared" si="1"/>
        <v>0.46666666666666667</v>
      </c>
      <c r="F58" s="12">
        <f t="shared" si="19"/>
        <v>2.2000000000000002</v>
      </c>
      <c r="G58" s="12">
        <f t="shared" si="3"/>
        <v>2.666666666666667</v>
      </c>
      <c r="H58">
        <v>5</v>
      </c>
      <c r="J58" s="12">
        <f t="shared" si="20"/>
        <v>14.331896551724132</v>
      </c>
    </row>
    <row r="59" spans="1:24" x14ac:dyDescent="0.25">
      <c r="A59" s="14">
        <v>149</v>
      </c>
      <c r="B59" s="14">
        <v>1</v>
      </c>
      <c r="C59" s="14">
        <v>17016</v>
      </c>
      <c r="D59" s="14">
        <v>17032</v>
      </c>
      <c r="E59" s="15">
        <f t="shared" si="1"/>
        <v>0.53333333333333333</v>
      </c>
      <c r="F59" s="12">
        <f t="shared" si="19"/>
        <v>1.8333333333333333</v>
      </c>
      <c r="G59" s="12">
        <f t="shared" si="3"/>
        <v>2.3666666666666667</v>
      </c>
      <c r="H59">
        <v>6</v>
      </c>
      <c r="J59" s="12">
        <f t="shared" si="20"/>
        <v>18.642241379310342</v>
      </c>
    </row>
    <row r="60" spans="1:24" x14ac:dyDescent="0.25">
      <c r="A60" s="14">
        <v>149</v>
      </c>
      <c r="B60" s="14">
        <v>1</v>
      </c>
      <c r="C60" s="14">
        <v>17087</v>
      </c>
      <c r="D60" s="14">
        <v>17107</v>
      </c>
      <c r="E60" s="15">
        <f t="shared" si="1"/>
        <v>0.66666666666666663</v>
      </c>
      <c r="F60" s="12">
        <f t="shared" si="19"/>
        <v>1.1666666666666667</v>
      </c>
      <c r="G60" s="12">
        <f t="shared" si="3"/>
        <v>1.8333333333333335</v>
      </c>
      <c r="H60">
        <v>7</v>
      </c>
      <c r="J60" s="12">
        <f t="shared" si="20"/>
        <v>22.467672413793103</v>
      </c>
    </row>
    <row r="61" spans="1:24" x14ac:dyDescent="0.25">
      <c r="A61" s="14">
        <v>149</v>
      </c>
      <c r="B61" s="14">
        <v>1</v>
      </c>
      <c r="C61" s="14">
        <v>17142</v>
      </c>
      <c r="D61" s="14">
        <v>17164</v>
      </c>
      <c r="E61" s="15">
        <f t="shared" si="1"/>
        <v>0.73333333333333328</v>
      </c>
      <c r="F61" s="12">
        <f t="shared" si="19"/>
        <v>1.7666666666666666</v>
      </c>
      <c r="G61" s="12">
        <f t="shared" si="3"/>
        <v>2.5</v>
      </c>
      <c r="H61">
        <v>8</v>
      </c>
      <c r="J61" s="12">
        <f t="shared" si="20"/>
        <v>25.431034482758619</v>
      </c>
    </row>
    <row r="62" spans="1:24" x14ac:dyDescent="0.25">
      <c r="A62" s="14">
        <v>149</v>
      </c>
      <c r="B62" s="14">
        <v>1</v>
      </c>
      <c r="C62" s="14">
        <v>17217</v>
      </c>
      <c r="D62" s="14">
        <v>17239</v>
      </c>
      <c r="E62" s="15">
        <f t="shared" si="1"/>
        <v>0.73333333333333328</v>
      </c>
      <c r="F62" s="12">
        <f t="shared" si="19"/>
        <v>2.7333333333333334</v>
      </c>
      <c r="G62" s="12">
        <f t="shared" si="3"/>
        <v>3.4666666666666668</v>
      </c>
      <c r="H62">
        <v>9</v>
      </c>
      <c r="J62" s="12">
        <f t="shared" si="20"/>
        <v>29.471982758620683</v>
      </c>
    </row>
    <row r="63" spans="1:24" x14ac:dyDescent="0.25">
      <c r="A63" s="14">
        <v>149</v>
      </c>
      <c r="B63" s="14">
        <v>1</v>
      </c>
      <c r="C63" s="14">
        <v>17321</v>
      </c>
      <c r="D63" s="14">
        <v>17341</v>
      </c>
      <c r="E63" s="15">
        <f t="shared" si="1"/>
        <v>0.66666666666666663</v>
      </c>
      <c r="F63" s="12">
        <f t="shared" si="19"/>
        <v>3.8</v>
      </c>
      <c r="G63" s="12">
        <f t="shared" si="3"/>
        <v>4.4666666666666668</v>
      </c>
      <c r="H63">
        <v>10</v>
      </c>
      <c r="J63" s="12">
        <f t="shared" si="20"/>
        <v>35.075431034482762</v>
      </c>
    </row>
    <row r="64" spans="1:24" x14ac:dyDescent="0.25">
      <c r="A64" s="14">
        <v>149</v>
      </c>
      <c r="B64" s="14">
        <v>1</v>
      </c>
      <c r="C64" s="14">
        <v>17455</v>
      </c>
      <c r="D64" s="14">
        <v>17477</v>
      </c>
      <c r="E64" s="15">
        <f t="shared" si="1"/>
        <v>0.73333333333333328</v>
      </c>
      <c r="F64" s="12">
        <f t="shared" si="19"/>
        <v>3.1</v>
      </c>
      <c r="G64" s="12">
        <f t="shared" si="3"/>
        <v>3.8333333333333335</v>
      </c>
      <c r="H64">
        <v>11</v>
      </c>
      <c r="J64" s="12">
        <f t="shared" si="20"/>
        <v>42.295258620689658</v>
      </c>
    </row>
    <row r="65" spans="1:10" x14ac:dyDescent="0.25">
      <c r="A65" s="14">
        <v>149</v>
      </c>
      <c r="B65" s="14">
        <v>1</v>
      </c>
      <c r="C65" s="14">
        <v>17570</v>
      </c>
      <c r="D65" s="14">
        <v>17589</v>
      </c>
      <c r="E65" s="15">
        <f t="shared" si="1"/>
        <v>0.6333333333333333</v>
      </c>
      <c r="F65" s="12">
        <f t="shared" si="19"/>
        <v>2.2333333333333334</v>
      </c>
      <c r="G65" s="12">
        <f t="shared" si="3"/>
        <v>2.8666666666666667</v>
      </c>
      <c r="H65">
        <v>12</v>
      </c>
      <c r="J65" s="12">
        <f t="shared" si="20"/>
        <v>48.491379310344826</v>
      </c>
    </row>
    <row r="66" spans="1:10" x14ac:dyDescent="0.25">
      <c r="A66" s="14">
        <v>149</v>
      </c>
      <c r="B66" s="14">
        <v>1</v>
      </c>
      <c r="C66" s="14">
        <v>17656</v>
      </c>
      <c r="D66" s="14">
        <v>17674</v>
      </c>
      <c r="E66" s="15">
        <f t="shared" si="1"/>
        <v>0.6</v>
      </c>
      <c r="F66" s="12">
        <f t="shared" si="19"/>
        <v>2.3333333333333335</v>
      </c>
      <c r="G66" s="12">
        <f t="shared" si="3"/>
        <v>2.9333333333333336</v>
      </c>
      <c r="H66">
        <v>13</v>
      </c>
      <c r="J66" s="12">
        <f t="shared" si="20"/>
        <v>53.125</v>
      </c>
    </row>
    <row r="67" spans="1:10" x14ac:dyDescent="0.25">
      <c r="A67" s="14">
        <v>149</v>
      </c>
      <c r="B67" s="14">
        <v>1</v>
      </c>
      <c r="C67" s="14">
        <v>17744</v>
      </c>
      <c r="D67" s="14">
        <v>17769</v>
      </c>
      <c r="E67" s="15">
        <f t="shared" si="1"/>
        <v>0.83333333333333337</v>
      </c>
      <c r="F67" s="12">
        <f t="shared" si="19"/>
        <v>2.0666666666666669</v>
      </c>
      <c r="G67" s="12">
        <f t="shared" si="3"/>
        <v>2.9000000000000004</v>
      </c>
      <c r="H67">
        <v>14</v>
      </c>
      <c r="J67" s="12">
        <f t="shared" si="20"/>
        <v>57.866379310344826</v>
      </c>
    </row>
    <row r="68" spans="1:10" x14ac:dyDescent="0.25">
      <c r="A68" s="14">
        <v>149</v>
      </c>
      <c r="B68" s="14">
        <v>1</v>
      </c>
      <c r="C68" s="14">
        <v>17831</v>
      </c>
      <c r="D68" s="14">
        <v>17844</v>
      </c>
      <c r="E68" s="15">
        <f t="shared" si="1"/>
        <v>0.43333333333333335</v>
      </c>
      <c r="F68" s="12">
        <f t="shared" si="19"/>
        <v>5.7333333333333334</v>
      </c>
      <c r="G68" s="12">
        <f t="shared" ref="G68:G113" si="21">E68+F68</f>
        <v>6.166666666666667</v>
      </c>
      <c r="H68">
        <v>15</v>
      </c>
      <c r="J68" s="12">
        <f t="shared" si="20"/>
        <v>62.553879310344826</v>
      </c>
    </row>
    <row r="69" spans="1:10" x14ac:dyDescent="0.25">
      <c r="A69" s="14">
        <v>149</v>
      </c>
      <c r="B69" s="14">
        <v>1</v>
      </c>
      <c r="C69" s="14">
        <v>18016</v>
      </c>
      <c r="D69" s="14">
        <v>18047</v>
      </c>
      <c r="E69" s="15">
        <f t="shared" si="1"/>
        <v>1.0333333333333334</v>
      </c>
      <c r="F69" s="12">
        <f t="shared" si="19"/>
        <v>7.9666666666666668</v>
      </c>
      <c r="G69" s="12">
        <f t="shared" si="21"/>
        <v>9</v>
      </c>
      <c r="H69">
        <v>16</v>
      </c>
      <c r="J69" s="12">
        <f t="shared" si="20"/>
        <v>72.521551724137936</v>
      </c>
    </row>
    <row r="70" spans="1:10" x14ac:dyDescent="0.25">
      <c r="A70" s="14">
        <v>149</v>
      </c>
      <c r="B70" s="14">
        <v>1</v>
      </c>
      <c r="C70" s="14">
        <v>18286</v>
      </c>
      <c r="D70" s="14">
        <v>18309</v>
      </c>
      <c r="E70" s="15">
        <f t="shared" si="1"/>
        <v>0.76666666666666672</v>
      </c>
      <c r="F70" s="12">
        <f t="shared" si="19"/>
        <v>2.4333333333333331</v>
      </c>
      <c r="G70" s="12">
        <f t="shared" si="21"/>
        <v>3.1999999999999997</v>
      </c>
      <c r="H70">
        <v>17</v>
      </c>
      <c r="J70" s="12">
        <f t="shared" si="20"/>
        <v>87.068965517241381</v>
      </c>
    </row>
    <row r="71" spans="1:10" x14ac:dyDescent="0.25">
      <c r="A71" s="14">
        <v>149</v>
      </c>
      <c r="B71" s="14">
        <v>1</v>
      </c>
      <c r="C71" s="14">
        <v>18382</v>
      </c>
      <c r="D71" s="14">
        <v>18405</v>
      </c>
      <c r="E71" s="15">
        <f t="shared" si="1"/>
        <v>0.76666666666666672</v>
      </c>
      <c r="F71" s="12">
        <f t="shared" si="19"/>
        <v>3.3</v>
      </c>
      <c r="G71" s="12">
        <f t="shared" si="21"/>
        <v>4.0666666666666664</v>
      </c>
      <c r="H71">
        <v>18</v>
      </c>
      <c r="J71" s="12">
        <f t="shared" si="20"/>
        <v>92.241379310344826</v>
      </c>
    </row>
    <row r="72" spans="1:10" x14ac:dyDescent="0.25">
      <c r="A72" s="14">
        <v>149</v>
      </c>
      <c r="B72" s="14">
        <v>1</v>
      </c>
      <c r="C72" s="14">
        <v>18504</v>
      </c>
      <c r="D72" s="14">
        <v>18526</v>
      </c>
      <c r="E72" s="15">
        <f t="shared" si="1"/>
        <v>0.73333333333333328</v>
      </c>
      <c r="F72" s="12"/>
      <c r="G72" s="12">
        <f t="shared" si="21"/>
        <v>0.73333333333333328</v>
      </c>
      <c r="H72">
        <v>19</v>
      </c>
      <c r="J72" s="12">
        <f t="shared" si="20"/>
        <v>98.814655172413794</v>
      </c>
    </row>
    <row r="73" spans="1:10" x14ac:dyDescent="0.25">
      <c r="A73" s="7">
        <v>150</v>
      </c>
      <c r="B73" s="7">
        <v>0</v>
      </c>
      <c r="C73" s="7">
        <v>20941</v>
      </c>
      <c r="D73" s="7">
        <v>20961</v>
      </c>
      <c r="E73" s="13">
        <f t="shared" si="1"/>
        <v>0.66666666666666663</v>
      </c>
      <c r="F73" s="13">
        <f t="shared" ref="F73:F74" si="22">(C74-D73)/30</f>
        <v>0.66666666666666663</v>
      </c>
      <c r="G73" s="13">
        <f t="shared" si="21"/>
        <v>1.3333333333333333</v>
      </c>
      <c r="H73" s="7">
        <v>1</v>
      </c>
      <c r="I73" s="7"/>
      <c r="J73" s="12">
        <f>(1-($D$94-C73)/($D$94-$C$73))*100</f>
        <v>0</v>
      </c>
    </row>
    <row r="74" spans="1:10" x14ac:dyDescent="0.25">
      <c r="A74" s="7">
        <v>150</v>
      </c>
      <c r="B74" s="7">
        <v>0</v>
      </c>
      <c r="C74" s="7">
        <v>20981</v>
      </c>
      <c r="D74" s="7">
        <v>21001</v>
      </c>
      <c r="E74" s="13">
        <f t="shared" si="1"/>
        <v>0.66666666666666663</v>
      </c>
      <c r="F74" s="13">
        <f t="shared" si="22"/>
        <v>0.8666666666666667</v>
      </c>
      <c r="G74" s="13">
        <f t="shared" si="21"/>
        <v>1.5333333333333332</v>
      </c>
      <c r="H74" s="7">
        <v>2</v>
      </c>
      <c r="I74" s="7"/>
      <c r="J74" s="12">
        <f t="shared" ref="J74:J94" si="23">(1-($D$94-C74)/($D$94-$C$73))*100</f>
        <v>3.384094754653133</v>
      </c>
    </row>
    <row r="75" spans="1:10" x14ac:dyDescent="0.25">
      <c r="A75" s="7">
        <v>150</v>
      </c>
      <c r="B75" s="7">
        <v>0</v>
      </c>
      <c r="C75" s="7">
        <v>21027</v>
      </c>
      <c r="D75" s="7">
        <v>21046</v>
      </c>
      <c r="E75" s="13">
        <f t="shared" si="1"/>
        <v>0.6333333333333333</v>
      </c>
      <c r="F75" s="13">
        <f t="shared" ref="F75:F93" si="24">(C76-D75)/30</f>
        <v>0.7</v>
      </c>
      <c r="G75" s="13">
        <f t="shared" si="21"/>
        <v>1.3333333333333333</v>
      </c>
      <c r="H75" s="7">
        <v>3</v>
      </c>
      <c r="I75" s="7"/>
      <c r="J75" s="12">
        <f t="shared" si="23"/>
        <v>7.275803722504226</v>
      </c>
    </row>
    <row r="76" spans="1:10" x14ac:dyDescent="0.25">
      <c r="A76" s="7">
        <v>150</v>
      </c>
      <c r="B76" s="7">
        <v>0</v>
      </c>
      <c r="C76" s="7">
        <v>21067</v>
      </c>
      <c r="D76" s="7">
        <v>21090</v>
      </c>
      <c r="E76" s="13">
        <f t="shared" si="1"/>
        <v>0.76666666666666672</v>
      </c>
      <c r="F76" s="13">
        <f t="shared" si="24"/>
        <v>0.83333333333333337</v>
      </c>
      <c r="G76" s="13">
        <f t="shared" si="21"/>
        <v>1.6</v>
      </c>
      <c r="H76" s="7">
        <v>4</v>
      </c>
      <c r="I76" s="7"/>
      <c r="J76" s="12">
        <f t="shared" si="23"/>
        <v>10.659898477157359</v>
      </c>
    </row>
    <row r="77" spans="1:10" x14ac:dyDescent="0.25">
      <c r="A77" s="7">
        <v>150</v>
      </c>
      <c r="B77" s="7">
        <v>0</v>
      </c>
      <c r="C77" s="7">
        <v>21115</v>
      </c>
      <c r="D77" s="7">
        <v>21140</v>
      </c>
      <c r="E77" s="13">
        <f t="shared" si="1"/>
        <v>0.83333333333333337</v>
      </c>
      <c r="F77" s="13">
        <f t="shared" si="24"/>
        <v>1.2666666666666666</v>
      </c>
      <c r="G77" s="13">
        <f t="shared" si="21"/>
        <v>2.1</v>
      </c>
      <c r="H77" s="7">
        <v>5</v>
      </c>
      <c r="I77" s="7"/>
      <c r="J77" s="12">
        <f t="shared" si="23"/>
        <v>14.720812182741117</v>
      </c>
    </row>
    <row r="78" spans="1:10" x14ac:dyDescent="0.25">
      <c r="A78" s="7">
        <v>150</v>
      </c>
      <c r="B78" s="7">
        <v>0</v>
      </c>
      <c r="C78" s="7">
        <v>21178</v>
      </c>
      <c r="D78" s="7">
        <v>21199</v>
      </c>
      <c r="E78" s="13">
        <f t="shared" si="1"/>
        <v>0.7</v>
      </c>
      <c r="F78" s="13">
        <f t="shared" si="24"/>
        <v>0.93333333333333335</v>
      </c>
      <c r="G78" s="13">
        <f t="shared" si="21"/>
        <v>1.6333333333333333</v>
      </c>
      <c r="H78" s="7">
        <v>6</v>
      </c>
      <c r="I78" s="7"/>
      <c r="J78" s="12">
        <f t="shared" si="23"/>
        <v>20.050761421319795</v>
      </c>
    </row>
    <row r="79" spans="1:10" x14ac:dyDescent="0.25">
      <c r="A79" s="7">
        <v>150</v>
      </c>
      <c r="B79" s="7">
        <v>0</v>
      </c>
      <c r="C79" s="7">
        <v>21227</v>
      </c>
      <c r="D79" s="7">
        <v>21256</v>
      </c>
      <c r="E79" s="13">
        <f t="shared" si="1"/>
        <v>0.96666666666666667</v>
      </c>
      <c r="F79" s="13">
        <f t="shared" si="24"/>
        <v>2.6333333333333333</v>
      </c>
      <c r="G79" s="13">
        <f t="shared" si="21"/>
        <v>3.6</v>
      </c>
      <c r="H79" s="7">
        <v>7</v>
      </c>
      <c r="I79" s="7"/>
      <c r="J79" s="12">
        <f t="shared" si="23"/>
        <v>24.196277495769881</v>
      </c>
    </row>
    <row r="80" spans="1:10" x14ac:dyDescent="0.25">
      <c r="A80" s="7">
        <v>150</v>
      </c>
      <c r="B80" s="7">
        <v>0</v>
      </c>
      <c r="C80" s="7">
        <v>21335</v>
      </c>
      <c r="D80" s="7">
        <v>21358</v>
      </c>
      <c r="E80" s="13">
        <f t="shared" si="1"/>
        <v>0.76666666666666672</v>
      </c>
      <c r="F80" s="13">
        <f t="shared" si="24"/>
        <v>1.0333333333333334</v>
      </c>
      <c r="G80" s="13">
        <f t="shared" si="21"/>
        <v>1.8000000000000003</v>
      </c>
      <c r="H80" s="7">
        <v>8</v>
      </c>
      <c r="I80" s="7"/>
      <c r="J80" s="12">
        <f t="shared" si="23"/>
        <v>33.333333333333336</v>
      </c>
    </row>
    <row r="81" spans="1:10" x14ac:dyDescent="0.25">
      <c r="A81" s="7">
        <v>150</v>
      </c>
      <c r="B81" s="7">
        <v>0</v>
      </c>
      <c r="C81" s="7">
        <v>21389</v>
      </c>
      <c r="D81" s="7">
        <v>21409</v>
      </c>
      <c r="E81" s="13">
        <f t="shared" si="1"/>
        <v>0.66666666666666663</v>
      </c>
      <c r="F81" s="13">
        <f t="shared" si="24"/>
        <v>1.3</v>
      </c>
      <c r="G81" s="13">
        <f t="shared" si="21"/>
        <v>1.9666666666666668</v>
      </c>
      <c r="H81" s="7">
        <v>9</v>
      </c>
      <c r="I81" s="7"/>
      <c r="J81" s="12">
        <f t="shared" si="23"/>
        <v>37.901861252115054</v>
      </c>
    </row>
    <row r="82" spans="1:10" x14ac:dyDescent="0.25">
      <c r="A82" s="7">
        <v>150</v>
      </c>
      <c r="B82" s="7">
        <v>0</v>
      </c>
      <c r="C82" s="7">
        <v>21448</v>
      </c>
      <c r="D82" s="7">
        <v>21456</v>
      </c>
      <c r="E82" s="13">
        <f t="shared" si="1"/>
        <v>0.26666666666666666</v>
      </c>
      <c r="F82" s="13">
        <f t="shared" si="24"/>
        <v>0.6333333333333333</v>
      </c>
      <c r="G82" s="13">
        <f t="shared" si="21"/>
        <v>0.89999999999999991</v>
      </c>
      <c r="H82" s="7">
        <v>10</v>
      </c>
      <c r="I82" s="7"/>
      <c r="J82" s="12">
        <f t="shared" si="23"/>
        <v>42.893401015228427</v>
      </c>
    </row>
    <row r="83" spans="1:10" x14ac:dyDescent="0.25">
      <c r="A83" s="7">
        <v>150</v>
      </c>
      <c r="B83" s="7">
        <v>0</v>
      </c>
      <c r="C83" s="7">
        <v>21475</v>
      </c>
      <c r="D83" s="7">
        <v>21482</v>
      </c>
      <c r="E83" s="13">
        <f t="shared" si="1"/>
        <v>0.23333333333333334</v>
      </c>
      <c r="F83" s="13">
        <f t="shared" si="24"/>
        <v>0.16666666666666666</v>
      </c>
      <c r="G83" s="13">
        <f t="shared" si="21"/>
        <v>0.4</v>
      </c>
      <c r="H83" s="7">
        <v>11</v>
      </c>
      <c r="I83" s="7"/>
      <c r="J83" s="12">
        <f t="shared" si="23"/>
        <v>45.17766497461929</v>
      </c>
    </row>
    <row r="84" spans="1:10" x14ac:dyDescent="0.25">
      <c r="A84" s="7">
        <v>150</v>
      </c>
      <c r="B84" s="7">
        <v>0</v>
      </c>
      <c r="C84" s="7">
        <v>21487</v>
      </c>
      <c r="D84" s="7">
        <v>21518</v>
      </c>
      <c r="E84" s="13">
        <f t="shared" si="1"/>
        <v>1.0333333333333334</v>
      </c>
      <c r="F84" s="13">
        <f t="shared" si="24"/>
        <v>1.8666666666666667</v>
      </c>
      <c r="G84" s="13">
        <f t="shared" si="21"/>
        <v>2.9000000000000004</v>
      </c>
      <c r="H84" s="7">
        <v>12</v>
      </c>
      <c r="I84" s="7"/>
      <c r="J84" s="12">
        <f t="shared" si="23"/>
        <v>46.192893401015233</v>
      </c>
    </row>
    <row r="85" spans="1:10" x14ac:dyDescent="0.25">
      <c r="A85" s="7">
        <v>150</v>
      </c>
      <c r="B85" s="7">
        <v>0</v>
      </c>
      <c r="C85" s="7">
        <v>21574</v>
      </c>
      <c r="D85" s="7">
        <v>21602</v>
      </c>
      <c r="E85" s="13">
        <f t="shared" si="1"/>
        <v>0.93333333333333335</v>
      </c>
      <c r="F85" s="13">
        <f t="shared" si="24"/>
        <v>1.1333333333333333</v>
      </c>
      <c r="G85" s="13">
        <f t="shared" si="21"/>
        <v>2.0666666666666664</v>
      </c>
      <c r="H85" s="7">
        <v>13</v>
      </c>
      <c r="I85" s="7"/>
      <c r="J85" s="12">
        <f t="shared" si="23"/>
        <v>53.55329949238579</v>
      </c>
    </row>
    <row r="86" spans="1:10" x14ac:dyDescent="0.25">
      <c r="A86" s="7">
        <v>150</v>
      </c>
      <c r="B86" s="7">
        <v>0</v>
      </c>
      <c r="C86" s="7">
        <v>21636</v>
      </c>
      <c r="D86" s="7">
        <v>21650</v>
      </c>
      <c r="E86" s="13">
        <f t="shared" si="1"/>
        <v>0.46666666666666667</v>
      </c>
      <c r="F86" s="13">
        <f t="shared" si="24"/>
        <v>0.8666666666666667</v>
      </c>
      <c r="G86" s="13">
        <f t="shared" si="21"/>
        <v>1.3333333333333335</v>
      </c>
      <c r="H86" s="7">
        <v>14</v>
      </c>
      <c r="I86" s="7"/>
      <c r="J86" s="12">
        <f t="shared" si="23"/>
        <v>58.79864636209814</v>
      </c>
    </row>
    <row r="87" spans="1:10" x14ac:dyDescent="0.25">
      <c r="A87" s="7">
        <v>150</v>
      </c>
      <c r="B87" s="7">
        <v>0</v>
      </c>
      <c r="C87" s="7">
        <v>21676</v>
      </c>
      <c r="D87" s="7">
        <v>21711</v>
      </c>
      <c r="E87" s="13">
        <f t="shared" si="1"/>
        <v>1.1666666666666667</v>
      </c>
      <c r="F87" s="13">
        <f t="shared" si="24"/>
        <v>1.2</v>
      </c>
      <c r="G87" s="13">
        <f t="shared" si="21"/>
        <v>2.3666666666666667</v>
      </c>
      <c r="H87" s="7">
        <v>15</v>
      </c>
      <c r="I87" s="7"/>
      <c r="J87" s="12">
        <f t="shared" si="23"/>
        <v>62.182741116751259</v>
      </c>
    </row>
    <row r="88" spans="1:10" x14ac:dyDescent="0.25">
      <c r="A88" s="7">
        <v>150</v>
      </c>
      <c r="B88" s="7">
        <v>0</v>
      </c>
      <c r="C88" s="7">
        <v>21747</v>
      </c>
      <c r="D88" s="7">
        <v>21762</v>
      </c>
      <c r="E88" s="13">
        <f t="shared" si="1"/>
        <v>0.5</v>
      </c>
      <c r="F88" s="13">
        <f t="shared" si="24"/>
        <v>1.2</v>
      </c>
      <c r="G88" s="13">
        <f t="shared" si="21"/>
        <v>1.7</v>
      </c>
      <c r="H88" s="7">
        <v>16</v>
      </c>
      <c r="I88" s="7"/>
      <c r="J88" s="12">
        <f t="shared" si="23"/>
        <v>68.189509306260575</v>
      </c>
    </row>
    <row r="89" spans="1:10" x14ac:dyDescent="0.25">
      <c r="A89" s="7">
        <v>150</v>
      </c>
      <c r="B89" s="7">
        <v>0</v>
      </c>
      <c r="C89" s="7">
        <v>21798</v>
      </c>
      <c r="D89" s="7">
        <v>21825</v>
      </c>
      <c r="E89" s="13">
        <f t="shared" si="1"/>
        <v>0.9</v>
      </c>
      <c r="F89" s="13">
        <f t="shared" si="24"/>
        <v>1.2333333333333334</v>
      </c>
      <c r="G89" s="13">
        <f t="shared" si="21"/>
        <v>2.1333333333333333</v>
      </c>
      <c r="H89" s="7">
        <v>17</v>
      </c>
      <c r="I89" s="7"/>
      <c r="J89" s="12">
        <f t="shared" si="23"/>
        <v>72.504230118443317</v>
      </c>
    </row>
    <row r="90" spans="1:10" x14ac:dyDescent="0.25">
      <c r="A90" s="7">
        <v>150</v>
      </c>
      <c r="B90" s="7">
        <v>0</v>
      </c>
      <c r="C90" s="7">
        <v>21862</v>
      </c>
      <c r="D90" s="7">
        <v>21889</v>
      </c>
      <c r="E90" s="13">
        <f t="shared" si="1"/>
        <v>0.9</v>
      </c>
      <c r="F90" s="13">
        <f t="shared" si="24"/>
        <v>0.96666666666666667</v>
      </c>
      <c r="G90" s="13">
        <f t="shared" si="21"/>
        <v>1.8666666666666667</v>
      </c>
      <c r="H90" s="7">
        <v>18</v>
      </c>
      <c r="I90" s="7"/>
      <c r="J90" s="12">
        <f t="shared" si="23"/>
        <v>77.918781725888337</v>
      </c>
    </row>
    <row r="91" spans="1:10" x14ac:dyDescent="0.25">
      <c r="A91" s="7">
        <v>150</v>
      </c>
      <c r="B91" s="7">
        <v>0</v>
      </c>
      <c r="C91" s="7">
        <v>21918</v>
      </c>
      <c r="D91" s="7">
        <v>21954</v>
      </c>
      <c r="E91" s="13">
        <f t="shared" si="1"/>
        <v>1.2</v>
      </c>
      <c r="F91" s="13">
        <f t="shared" si="24"/>
        <v>1.4</v>
      </c>
      <c r="G91" s="13">
        <f t="shared" si="21"/>
        <v>2.5999999999999996</v>
      </c>
      <c r="H91" s="7">
        <v>19</v>
      </c>
      <c r="I91" s="7"/>
      <c r="J91" s="12">
        <f t="shared" si="23"/>
        <v>82.656514382402719</v>
      </c>
    </row>
    <row r="92" spans="1:10" x14ac:dyDescent="0.25">
      <c r="A92" s="7">
        <v>150</v>
      </c>
      <c r="B92" s="7">
        <v>0</v>
      </c>
      <c r="C92" s="7">
        <v>21996</v>
      </c>
      <c r="D92" s="7">
        <v>22025</v>
      </c>
      <c r="E92" s="13">
        <f t="shared" si="1"/>
        <v>0.96666666666666667</v>
      </c>
      <c r="F92" s="13">
        <f t="shared" si="24"/>
        <v>0.93333333333333335</v>
      </c>
      <c r="G92" s="13">
        <f t="shared" si="21"/>
        <v>1.9</v>
      </c>
      <c r="H92" s="7">
        <v>20</v>
      </c>
      <c r="I92" s="7"/>
      <c r="J92" s="12">
        <f t="shared" si="23"/>
        <v>89.255499153976317</v>
      </c>
    </row>
    <row r="93" spans="1:10" x14ac:dyDescent="0.25">
      <c r="A93" s="7">
        <v>150</v>
      </c>
      <c r="B93" s="7">
        <v>0</v>
      </c>
      <c r="C93" s="7">
        <v>22053</v>
      </c>
      <c r="D93" s="7">
        <v>22082</v>
      </c>
      <c r="E93" s="13">
        <f t="shared" si="1"/>
        <v>0.96666666666666667</v>
      </c>
      <c r="F93" s="13">
        <f t="shared" si="24"/>
        <v>0.46666666666666667</v>
      </c>
      <c r="G93" s="13">
        <f t="shared" si="21"/>
        <v>1.4333333333333333</v>
      </c>
      <c r="H93" s="7">
        <v>21</v>
      </c>
      <c r="I93" s="7"/>
      <c r="J93" s="12">
        <f t="shared" si="23"/>
        <v>94.077834179357026</v>
      </c>
    </row>
    <row r="94" spans="1:10" x14ac:dyDescent="0.25">
      <c r="A94" s="7">
        <v>150</v>
      </c>
      <c r="B94" s="7">
        <v>0</v>
      </c>
      <c r="C94" s="7">
        <v>22096</v>
      </c>
      <c r="D94" s="7">
        <v>22123</v>
      </c>
      <c r="E94" s="13">
        <f t="shared" si="1"/>
        <v>0.9</v>
      </c>
      <c r="F94" s="13"/>
      <c r="G94" s="13">
        <f t="shared" si="21"/>
        <v>0.9</v>
      </c>
      <c r="H94" s="7">
        <v>22</v>
      </c>
      <c r="I94" s="7"/>
      <c r="J94" s="12">
        <f t="shared" si="23"/>
        <v>97.71573604060913</v>
      </c>
    </row>
    <row r="95" spans="1:10" x14ac:dyDescent="0.25">
      <c r="A95" s="14">
        <v>151</v>
      </c>
      <c r="B95" s="14">
        <v>1</v>
      </c>
      <c r="C95" s="14">
        <v>26002</v>
      </c>
      <c r="D95" s="14">
        <v>26021</v>
      </c>
      <c r="E95" s="15">
        <f t="shared" si="1"/>
        <v>0.6333333333333333</v>
      </c>
      <c r="F95" s="12">
        <f>(C96-D95)/30</f>
        <v>1.3666666666666667</v>
      </c>
      <c r="G95" s="12">
        <f t="shared" si="21"/>
        <v>2</v>
      </c>
      <c r="H95">
        <v>1</v>
      </c>
      <c r="J95" s="12">
        <f>(1-($D$113-C95)/($D$113-$C$95))*100</f>
        <v>0</v>
      </c>
    </row>
    <row r="96" spans="1:10" x14ac:dyDescent="0.25">
      <c r="A96" s="14">
        <v>151</v>
      </c>
      <c r="B96" s="14">
        <v>1</v>
      </c>
      <c r="C96" s="14">
        <v>26062</v>
      </c>
      <c r="D96" s="14">
        <v>26084</v>
      </c>
      <c r="E96" s="15">
        <f t="shared" si="1"/>
        <v>0.73333333333333328</v>
      </c>
      <c r="F96" s="12">
        <f t="shared" ref="F96:F97" si="25">(C97-D96)/30</f>
        <v>1</v>
      </c>
      <c r="G96" s="12">
        <f t="shared" si="21"/>
        <v>1.7333333333333334</v>
      </c>
      <c r="H96">
        <v>2</v>
      </c>
      <c r="J96" s="12">
        <f t="shared" ref="J96:J113" si="26">(1-($D$113-C96)/($D$113-$C$95))*100</f>
        <v>4.9220672682526612</v>
      </c>
    </row>
    <row r="97" spans="1:10" x14ac:dyDescent="0.25">
      <c r="A97" s="14">
        <v>151</v>
      </c>
      <c r="B97" s="14">
        <v>1</v>
      </c>
      <c r="C97" s="14">
        <v>26114</v>
      </c>
      <c r="D97" s="14">
        <v>26136</v>
      </c>
      <c r="E97" s="15">
        <f t="shared" si="1"/>
        <v>0.73333333333333328</v>
      </c>
      <c r="F97" s="12">
        <f t="shared" si="25"/>
        <v>0.7</v>
      </c>
      <c r="G97" s="12">
        <f t="shared" si="21"/>
        <v>1.4333333333333331</v>
      </c>
      <c r="H97">
        <v>3</v>
      </c>
      <c r="J97" s="12">
        <f t="shared" si="26"/>
        <v>9.1878589007383109</v>
      </c>
    </row>
    <row r="98" spans="1:10" x14ac:dyDescent="0.25">
      <c r="A98" s="14">
        <v>151</v>
      </c>
      <c r="B98" s="14">
        <v>1</v>
      </c>
      <c r="C98" s="14">
        <v>26157</v>
      </c>
      <c r="D98" s="14">
        <v>26181</v>
      </c>
      <c r="E98" s="15">
        <f t="shared" si="1"/>
        <v>0.8</v>
      </c>
      <c r="F98" s="12">
        <f t="shared" ref="F98:F112" si="27">(C99-D98)/30</f>
        <v>0.73333333333333328</v>
      </c>
      <c r="G98" s="12">
        <f t="shared" si="21"/>
        <v>1.5333333333333332</v>
      </c>
      <c r="H98">
        <v>4</v>
      </c>
      <c r="J98" s="12">
        <f t="shared" si="26"/>
        <v>12.715340442986056</v>
      </c>
    </row>
    <row r="99" spans="1:10" x14ac:dyDescent="0.25">
      <c r="A99" s="14">
        <v>151</v>
      </c>
      <c r="B99" s="14">
        <v>1</v>
      </c>
      <c r="C99" s="14">
        <v>26203</v>
      </c>
      <c r="D99" s="14">
        <v>26222</v>
      </c>
      <c r="E99" s="15">
        <f t="shared" si="1"/>
        <v>0.6333333333333333</v>
      </c>
      <c r="F99" s="12">
        <f t="shared" si="27"/>
        <v>0.96666666666666667</v>
      </c>
      <c r="G99" s="12">
        <f t="shared" si="21"/>
        <v>1.6</v>
      </c>
      <c r="H99">
        <v>5</v>
      </c>
      <c r="J99" s="12">
        <f t="shared" si="26"/>
        <v>16.488925348646433</v>
      </c>
    </row>
    <row r="100" spans="1:10" x14ac:dyDescent="0.25">
      <c r="A100" s="14">
        <v>151</v>
      </c>
      <c r="B100" s="14">
        <v>1</v>
      </c>
      <c r="C100" s="14">
        <v>26251</v>
      </c>
      <c r="D100" s="14">
        <v>26271</v>
      </c>
      <c r="E100" s="15">
        <f t="shared" si="1"/>
        <v>0.66666666666666663</v>
      </c>
      <c r="F100" s="12">
        <f t="shared" si="27"/>
        <v>1.8333333333333333</v>
      </c>
      <c r="G100" s="12">
        <f t="shared" si="21"/>
        <v>2.5</v>
      </c>
      <c r="H100">
        <v>6</v>
      </c>
      <c r="J100" s="12">
        <f t="shared" si="26"/>
        <v>20.426579163248558</v>
      </c>
    </row>
    <row r="101" spans="1:10" x14ac:dyDescent="0.25">
      <c r="A101" s="14">
        <v>151</v>
      </c>
      <c r="B101" s="14">
        <v>1</v>
      </c>
      <c r="C101" s="14">
        <v>26326</v>
      </c>
      <c r="D101" s="14">
        <v>26345</v>
      </c>
      <c r="E101" s="15">
        <f t="shared" si="1"/>
        <v>0.6333333333333333</v>
      </c>
      <c r="F101" s="12">
        <f t="shared" si="27"/>
        <v>1.4666666666666666</v>
      </c>
      <c r="G101" s="12">
        <f t="shared" si="21"/>
        <v>2.0999999999999996</v>
      </c>
      <c r="H101">
        <v>7</v>
      </c>
      <c r="J101" s="12">
        <f t="shared" si="26"/>
        <v>26.579163248564399</v>
      </c>
    </row>
    <row r="102" spans="1:10" x14ac:dyDescent="0.25">
      <c r="A102" s="14">
        <v>151</v>
      </c>
      <c r="B102" s="14">
        <v>1</v>
      </c>
      <c r="C102" s="14">
        <v>26389</v>
      </c>
      <c r="D102" s="14">
        <v>26409</v>
      </c>
      <c r="E102" s="15">
        <f t="shared" si="1"/>
        <v>0.66666666666666663</v>
      </c>
      <c r="F102" s="12">
        <f t="shared" si="27"/>
        <v>1.3</v>
      </c>
      <c r="G102" s="12">
        <f t="shared" si="21"/>
        <v>1.9666666666666668</v>
      </c>
      <c r="H102">
        <v>8</v>
      </c>
      <c r="J102" s="12">
        <f t="shared" si="26"/>
        <v>31.7473338802297</v>
      </c>
    </row>
    <row r="103" spans="1:10" x14ac:dyDescent="0.25">
      <c r="A103" s="14">
        <v>151</v>
      </c>
      <c r="B103" s="14">
        <v>1</v>
      </c>
      <c r="C103" s="14">
        <v>26448</v>
      </c>
      <c r="D103" s="14">
        <v>26474</v>
      </c>
      <c r="E103" s="15">
        <f t="shared" si="1"/>
        <v>0.8666666666666667</v>
      </c>
      <c r="F103" s="12">
        <f t="shared" si="27"/>
        <v>2.2333333333333334</v>
      </c>
      <c r="G103" s="12">
        <f t="shared" si="21"/>
        <v>3.1</v>
      </c>
      <c r="H103">
        <v>9</v>
      </c>
      <c r="J103" s="12">
        <f t="shared" si="26"/>
        <v>36.587366694011479</v>
      </c>
    </row>
    <row r="104" spans="1:10" x14ac:dyDescent="0.25">
      <c r="A104" s="14">
        <v>151</v>
      </c>
      <c r="B104" s="14">
        <v>1</v>
      </c>
      <c r="C104" s="14">
        <v>26541</v>
      </c>
      <c r="D104" s="14">
        <v>26568</v>
      </c>
      <c r="E104" s="15">
        <f t="shared" si="1"/>
        <v>0.9</v>
      </c>
      <c r="F104" s="12">
        <f t="shared" si="27"/>
        <v>1.6666666666666667</v>
      </c>
      <c r="G104" s="12">
        <f t="shared" si="21"/>
        <v>2.5666666666666669</v>
      </c>
      <c r="H104">
        <v>10</v>
      </c>
      <c r="J104" s="12">
        <f t="shared" si="26"/>
        <v>44.216570959803114</v>
      </c>
    </row>
    <row r="105" spans="1:10" x14ac:dyDescent="0.25">
      <c r="A105" s="14">
        <v>151</v>
      </c>
      <c r="B105" s="14">
        <v>1</v>
      </c>
      <c r="C105" s="14">
        <v>26618</v>
      </c>
      <c r="D105" s="14">
        <v>26648</v>
      </c>
      <c r="E105" s="15">
        <f t="shared" si="1"/>
        <v>1</v>
      </c>
      <c r="F105" s="12">
        <f t="shared" si="27"/>
        <v>1.8</v>
      </c>
      <c r="G105" s="12">
        <f t="shared" si="21"/>
        <v>2.8</v>
      </c>
      <c r="H105">
        <v>11</v>
      </c>
      <c r="J105" s="12">
        <f t="shared" si="26"/>
        <v>50.533223954060702</v>
      </c>
    </row>
    <row r="106" spans="1:10" x14ac:dyDescent="0.25">
      <c r="A106" s="14">
        <v>151</v>
      </c>
      <c r="B106" s="14">
        <v>1</v>
      </c>
      <c r="C106" s="14">
        <v>26702</v>
      </c>
      <c r="D106" s="14">
        <v>26747</v>
      </c>
      <c r="E106" s="15">
        <f t="shared" si="1"/>
        <v>1.5</v>
      </c>
      <c r="F106" s="12">
        <f t="shared" si="27"/>
        <v>3.8</v>
      </c>
      <c r="G106" s="12">
        <f t="shared" si="21"/>
        <v>5.3</v>
      </c>
      <c r="H106">
        <v>12</v>
      </c>
      <c r="J106" s="12">
        <f t="shared" si="26"/>
        <v>57.424118129614435</v>
      </c>
    </row>
    <row r="107" spans="1:10" x14ac:dyDescent="0.25">
      <c r="A107" s="14">
        <v>151</v>
      </c>
      <c r="B107" s="14">
        <v>1</v>
      </c>
      <c r="C107" s="14">
        <v>26861</v>
      </c>
      <c r="D107" s="14">
        <v>26878</v>
      </c>
      <c r="E107" s="15">
        <f t="shared" si="1"/>
        <v>0.56666666666666665</v>
      </c>
      <c r="F107" s="12">
        <f t="shared" si="27"/>
        <v>0.76666666666666672</v>
      </c>
      <c r="G107" s="12">
        <f t="shared" si="21"/>
        <v>1.3333333333333335</v>
      </c>
      <c r="H107">
        <v>13</v>
      </c>
      <c r="J107" s="12">
        <f t="shared" si="26"/>
        <v>70.467596390484005</v>
      </c>
    </row>
    <row r="108" spans="1:10" x14ac:dyDescent="0.25">
      <c r="A108" s="14">
        <v>151</v>
      </c>
      <c r="B108" s="14">
        <v>1</v>
      </c>
      <c r="C108" s="14">
        <v>26901</v>
      </c>
      <c r="D108" s="14">
        <v>26934</v>
      </c>
      <c r="E108" s="15">
        <f t="shared" si="1"/>
        <v>1.1000000000000001</v>
      </c>
      <c r="F108" s="12">
        <f t="shared" si="27"/>
        <v>0.7</v>
      </c>
      <c r="G108" s="12">
        <f t="shared" si="21"/>
        <v>1.8</v>
      </c>
      <c r="H108">
        <v>14</v>
      </c>
      <c r="J108" s="12">
        <f t="shared" si="26"/>
        <v>73.748974569319117</v>
      </c>
    </row>
    <row r="109" spans="1:10" x14ac:dyDescent="0.25">
      <c r="A109" s="14">
        <v>151</v>
      </c>
      <c r="B109" s="14">
        <v>1</v>
      </c>
      <c r="C109" s="14">
        <v>26955</v>
      </c>
      <c r="D109" s="14">
        <v>26996</v>
      </c>
      <c r="E109" s="15">
        <f t="shared" si="1"/>
        <v>1.3666666666666667</v>
      </c>
      <c r="F109" s="12">
        <f t="shared" si="27"/>
        <v>0.53333333333333333</v>
      </c>
      <c r="G109" s="12">
        <f t="shared" si="21"/>
        <v>1.9</v>
      </c>
      <c r="H109">
        <v>15</v>
      </c>
      <c r="J109" s="12">
        <f t="shared" si="26"/>
        <v>78.178835110746519</v>
      </c>
    </row>
    <row r="110" spans="1:10" x14ac:dyDescent="0.25">
      <c r="A110" s="14">
        <v>151</v>
      </c>
      <c r="B110" s="14">
        <v>1</v>
      </c>
      <c r="C110" s="14">
        <v>27012</v>
      </c>
      <c r="D110" s="14">
        <v>27051</v>
      </c>
      <c r="E110" s="15">
        <f t="shared" si="1"/>
        <v>1.3</v>
      </c>
      <c r="F110" s="12">
        <f t="shared" si="27"/>
        <v>1.3333333333333333</v>
      </c>
      <c r="G110" s="12">
        <f t="shared" si="21"/>
        <v>2.6333333333333333</v>
      </c>
      <c r="H110">
        <v>16</v>
      </c>
      <c r="J110" s="12">
        <f t="shared" si="26"/>
        <v>82.854799015586551</v>
      </c>
    </row>
    <row r="111" spans="1:10" x14ac:dyDescent="0.25">
      <c r="A111" s="14">
        <v>151</v>
      </c>
      <c r="B111" s="14">
        <v>1</v>
      </c>
      <c r="C111" s="14">
        <v>27091</v>
      </c>
      <c r="D111" s="14">
        <v>27117</v>
      </c>
      <c r="E111" s="15">
        <f t="shared" si="1"/>
        <v>0.8666666666666667</v>
      </c>
      <c r="F111" s="12">
        <f t="shared" si="27"/>
        <v>1.2333333333333334</v>
      </c>
      <c r="G111" s="12">
        <f t="shared" si="21"/>
        <v>2.1</v>
      </c>
      <c r="H111">
        <v>17</v>
      </c>
      <c r="J111" s="12">
        <f t="shared" si="26"/>
        <v>89.335520918785889</v>
      </c>
    </row>
    <row r="112" spans="1:10" x14ac:dyDescent="0.25">
      <c r="A112" s="14">
        <v>151</v>
      </c>
      <c r="B112" s="14">
        <v>1</v>
      </c>
      <c r="C112" s="14">
        <v>27154</v>
      </c>
      <c r="D112" s="14">
        <v>27183</v>
      </c>
      <c r="E112" s="15">
        <f t="shared" si="1"/>
        <v>0.96666666666666667</v>
      </c>
      <c r="F112" s="12">
        <f t="shared" si="27"/>
        <v>0.43333333333333335</v>
      </c>
      <c r="G112" s="12">
        <f t="shared" si="21"/>
        <v>1.4</v>
      </c>
      <c r="H112">
        <v>18</v>
      </c>
      <c r="J112" s="12">
        <f t="shared" si="26"/>
        <v>94.50369155045118</v>
      </c>
    </row>
    <row r="113" spans="1:10" x14ac:dyDescent="0.25">
      <c r="A113" s="14">
        <v>151</v>
      </c>
      <c r="B113" s="14">
        <v>1</v>
      </c>
      <c r="C113" s="14">
        <v>27196</v>
      </c>
      <c r="D113" s="14">
        <v>27221</v>
      </c>
      <c r="E113" s="15">
        <f t="shared" si="1"/>
        <v>0.83333333333333337</v>
      </c>
      <c r="F113" s="12"/>
      <c r="G113" s="12">
        <f t="shared" si="21"/>
        <v>0.83333333333333337</v>
      </c>
      <c r="H113">
        <v>19</v>
      </c>
      <c r="J113" s="12">
        <f t="shared" si="26"/>
        <v>97.94913863822805</v>
      </c>
    </row>
    <row r="114" spans="1:10" x14ac:dyDescent="0.25">
      <c r="A114" s="7">
        <v>152</v>
      </c>
      <c r="B114" s="7">
        <v>1</v>
      </c>
      <c r="C114" s="7">
        <v>31469</v>
      </c>
      <c r="D114" s="7">
        <v>31488</v>
      </c>
      <c r="E114" s="13">
        <f t="shared" si="1"/>
        <v>0.6333333333333333</v>
      </c>
      <c r="F114" s="13">
        <f t="shared" ref="F114:F115" si="28">(C115-D114)/30</f>
        <v>0.56666666666666665</v>
      </c>
      <c r="G114" s="13">
        <f t="shared" ref="G114:G115" si="29">E114+F114</f>
        <v>1.2</v>
      </c>
      <c r="H114" s="7">
        <v>1</v>
      </c>
      <c r="I114" s="7"/>
      <c r="J114" s="12">
        <f>(1-($D$136-C114)/($D$136-$C$114))*100</f>
        <v>0</v>
      </c>
    </row>
    <row r="115" spans="1:10" x14ac:dyDescent="0.25">
      <c r="A115" s="7">
        <v>152</v>
      </c>
      <c r="B115" s="7">
        <v>1</v>
      </c>
      <c r="C115" s="7">
        <v>31505</v>
      </c>
      <c r="D115" s="7">
        <v>31529</v>
      </c>
      <c r="E115" s="7">
        <f t="shared" si="1"/>
        <v>0.8</v>
      </c>
      <c r="F115" s="13">
        <f t="shared" si="28"/>
        <v>0.6333333333333333</v>
      </c>
      <c r="G115" s="13">
        <f t="shared" si="29"/>
        <v>1.4333333333333333</v>
      </c>
      <c r="H115" s="7">
        <v>2</v>
      </c>
      <c r="I115" s="7"/>
      <c r="J115" s="12">
        <f t="shared" ref="J115:J136" si="30">(1-($D$136-C115)/($D$136-$C$114))*100</f>
        <v>2.960526315789469</v>
      </c>
    </row>
    <row r="116" spans="1:10" x14ac:dyDescent="0.25">
      <c r="A116" s="7">
        <v>152</v>
      </c>
      <c r="B116" s="7">
        <v>1</v>
      </c>
      <c r="C116" s="7">
        <v>31548</v>
      </c>
      <c r="D116" s="7">
        <v>31567</v>
      </c>
      <c r="E116" s="13">
        <f t="shared" si="1"/>
        <v>0.6333333333333333</v>
      </c>
      <c r="F116" s="13">
        <f t="shared" ref="F116:F135" si="31">(C117-D116)/30</f>
        <v>1.1000000000000001</v>
      </c>
      <c r="G116" s="13">
        <f t="shared" ref="G116:G136" si="32">E116+F116</f>
        <v>1.7333333333333334</v>
      </c>
      <c r="H116" s="7">
        <v>3</v>
      </c>
      <c r="I116" s="7"/>
      <c r="J116" s="12">
        <f t="shared" si="30"/>
        <v>6.4967105263157858</v>
      </c>
    </row>
    <row r="117" spans="1:10" x14ac:dyDescent="0.25">
      <c r="A117" s="7">
        <v>152</v>
      </c>
      <c r="B117" s="7">
        <v>1</v>
      </c>
      <c r="C117" s="7">
        <v>31600</v>
      </c>
      <c r="D117" s="7">
        <v>31621</v>
      </c>
      <c r="E117" s="13">
        <f t="shared" si="1"/>
        <v>0.7</v>
      </c>
      <c r="F117" s="13">
        <f t="shared" si="31"/>
        <v>1.2333333333333334</v>
      </c>
      <c r="G117" s="13">
        <f t="shared" si="32"/>
        <v>1.9333333333333333</v>
      </c>
      <c r="H117" s="7">
        <v>4</v>
      </c>
      <c r="I117" s="7"/>
      <c r="J117" s="12">
        <f t="shared" si="30"/>
        <v>10.773026315789469</v>
      </c>
    </row>
    <row r="118" spans="1:10" x14ac:dyDescent="0.25">
      <c r="A118" s="7">
        <v>152</v>
      </c>
      <c r="B118" s="7">
        <v>1</v>
      </c>
      <c r="C118" s="7">
        <v>31658</v>
      </c>
      <c r="D118" s="7">
        <v>31682</v>
      </c>
      <c r="E118" s="13">
        <f t="shared" si="1"/>
        <v>0.8</v>
      </c>
      <c r="F118" s="13">
        <f t="shared" si="31"/>
        <v>0.93333333333333335</v>
      </c>
      <c r="G118" s="13">
        <f t="shared" si="32"/>
        <v>1.7333333333333334</v>
      </c>
      <c r="H118" s="7">
        <v>5</v>
      </c>
      <c r="I118" s="7"/>
      <c r="J118" s="12">
        <f t="shared" si="30"/>
        <v>15.542763157894735</v>
      </c>
    </row>
    <row r="119" spans="1:10" x14ac:dyDescent="0.25">
      <c r="A119" s="7">
        <v>152</v>
      </c>
      <c r="B119" s="7">
        <v>1</v>
      </c>
      <c r="C119" s="7">
        <v>31710</v>
      </c>
      <c r="D119" s="7">
        <v>31721</v>
      </c>
      <c r="E119" s="13">
        <f t="shared" si="1"/>
        <v>0.36666666666666664</v>
      </c>
      <c r="F119" s="13">
        <f t="shared" si="31"/>
        <v>0.6</v>
      </c>
      <c r="G119" s="13">
        <f t="shared" si="32"/>
        <v>0.96666666666666656</v>
      </c>
      <c r="H119" s="7">
        <v>6</v>
      </c>
      <c r="I119" s="7"/>
      <c r="J119" s="12">
        <f t="shared" si="30"/>
        <v>19.819078947368418</v>
      </c>
    </row>
    <row r="120" spans="1:10" x14ac:dyDescent="0.25">
      <c r="A120" s="7">
        <v>152</v>
      </c>
      <c r="B120" s="7">
        <v>1</v>
      </c>
      <c r="C120" s="7">
        <v>31739</v>
      </c>
      <c r="D120" s="7">
        <v>31759</v>
      </c>
      <c r="E120" s="13">
        <f t="shared" si="1"/>
        <v>0.66666666666666663</v>
      </c>
      <c r="F120" s="13">
        <f t="shared" si="31"/>
        <v>0.9</v>
      </c>
      <c r="G120" s="13">
        <f t="shared" si="32"/>
        <v>1.5666666666666667</v>
      </c>
      <c r="H120" s="7">
        <v>7</v>
      </c>
      <c r="I120" s="7"/>
      <c r="J120" s="12">
        <f t="shared" si="30"/>
        <v>22.203947368421051</v>
      </c>
    </row>
    <row r="121" spans="1:10" x14ac:dyDescent="0.25">
      <c r="A121" s="7">
        <v>152</v>
      </c>
      <c r="B121" s="7">
        <v>1</v>
      </c>
      <c r="C121" s="7">
        <v>31786</v>
      </c>
      <c r="D121" s="7">
        <v>31810</v>
      </c>
      <c r="E121" s="13">
        <f t="shared" si="1"/>
        <v>0.8</v>
      </c>
      <c r="F121" s="13">
        <f t="shared" si="31"/>
        <v>0.8</v>
      </c>
      <c r="G121" s="13">
        <f t="shared" si="32"/>
        <v>1.6</v>
      </c>
      <c r="H121" s="7">
        <v>8</v>
      </c>
      <c r="I121" s="7"/>
      <c r="J121" s="12">
        <f t="shared" si="30"/>
        <v>26.069078947368418</v>
      </c>
    </row>
    <row r="122" spans="1:10" x14ac:dyDescent="0.25">
      <c r="A122" s="7">
        <v>152</v>
      </c>
      <c r="B122" s="7">
        <v>1</v>
      </c>
      <c r="C122" s="7">
        <v>31834</v>
      </c>
      <c r="D122" s="7">
        <v>31857</v>
      </c>
      <c r="E122" s="13">
        <f t="shared" si="1"/>
        <v>0.76666666666666672</v>
      </c>
      <c r="F122" s="13">
        <f t="shared" si="31"/>
        <v>1.3666666666666667</v>
      </c>
      <c r="G122" s="13">
        <f t="shared" si="32"/>
        <v>2.1333333333333333</v>
      </c>
      <c r="H122" s="7">
        <v>9</v>
      </c>
      <c r="I122" s="7"/>
      <c r="J122" s="12">
        <f t="shared" si="30"/>
        <v>30.016447368421051</v>
      </c>
    </row>
    <row r="123" spans="1:10" x14ac:dyDescent="0.25">
      <c r="A123" s="7">
        <v>152</v>
      </c>
      <c r="B123" s="7">
        <v>1</v>
      </c>
      <c r="C123" s="7">
        <v>31898</v>
      </c>
      <c r="D123" s="7">
        <v>31925</v>
      </c>
      <c r="E123" s="13">
        <f t="shared" si="1"/>
        <v>0.9</v>
      </c>
      <c r="F123" s="13">
        <f t="shared" si="31"/>
        <v>1.2</v>
      </c>
      <c r="G123" s="13">
        <f t="shared" si="32"/>
        <v>2.1</v>
      </c>
      <c r="H123" s="7">
        <v>10</v>
      </c>
      <c r="I123" s="7"/>
      <c r="J123" s="12">
        <f t="shared" si="30"/>
        <v>35.279605263157897</v>
      </c>
    </row>
    <row r="124" spans="1:10" x14ac:dyDescent="0.25">
      <c r="A124" s="7">
        <v>152</v>
      </c>
      <c r="B124" s="7">
        <v>1</v>
      </c>
      <c r="C124" s="7">
        <v>31961</v>
      </c>
      <c r="D124" s="7">
        <v>31980</v>
      </c>
      <c r="E124" s="13">
        <f t="shared" si="1"/>
        <v>0.6333333333333333</v>
      </c>
      <c r="F124" s="13">
        <f t="shared" si="31"/>
        <v>0.66666666666666663</v>
      </c>
      <c r="G124" s="13">
        <f t="shared" si="32"/>
        <v>1.2999999999999998</v>
      </c>
      <c r="H124" s="7">
        <v>11</v>
      </c>
      <c r="I124" s="7"/>
      <c r="J124" s="12">
        <f t="shared" si="30"/>
        <v>40.460526315789465</v>
      </c>
    </row>
    <row r="125" spans="1:10" x14ac:dyDescent="0.25">
      <c r="A125" s="7">
        <v>152</v>
      </c>
      <c r="B125" s="7">
        <v>1</v>
      </c>
      <c r="C125" s="7">
        <v>32000</v>
      </c>
      <c r="D125" s="7">
        <v>32024</v>
      </c>
      <c r="E125" s="13">
        <f t="shared" si="1"/>
        <v>0.8</v>
      </c>
      <c r="F125" s="13">
        <f t="shared" si="31"/>
        <v>1.0333333333333334</v>
      </c>
      <c r="G125" s="13">
        <f t="shared" si="32"/>
        <v>1.8333333333333335</v>
      </c>
      <c r="H125" s="7">
        <v>12</v>
      </c>
      <c r="I125" s="7"/>
      <c r="J125" s="12">
        <f t="shared" si="30"/>
        <v>43.667763157894733</v>
      </c>
    </row>
    <row r="126" spans="1:10" x14ac:dyDescent="0.25">
      <c r="A126" s="7">
        <v>152</v>
      </c>
      <c r="B126" s="7">
        <v>1</v>
      </c>
      <c r="C126" s="7">
        <v>32055</v>
      </c>
      <c r="D126" s="7">
        <v>32080</v>
      </c>
      <c r="E126" s="13">
        <f t="shared" si="1"/>
        <v>0.83333333333333337</v>
      </c>
      <c r="F126" s="13">
        <f t="shared" si="31"/>
        <v>1.1666666666666667</v>
      </c>
      <c r="G126" s="13">
        <f t="shared" si="32"/>
        <v>2</v>
      </c>
      <c r="H126" s="7">
        <v>13</v>
      </c>
      <c r="I126" s="7"/>
      <c r="J126" s="12">
        <f t="shared" si="30"/>
        <v>48.190789473684212</v>
      </c>
    </row>
    <row r="127" spans="1:10" x14ac:dyDescent="0.25">
      <c r="A127" s="7">
        <v>152</v>
      </c>
      <c r="B127" s="7">
        <v>1</v>
      </c>
      <c r="C127" s="7">
        <v>32115</v>
      </c>
      <c r="D127" s="7">
        <v>32140</v>
      </c>
      <c r="E127" s="13">
        <f t="shared" si="1"/>
        <v>0.83333333333333337</v>
      </c>
      <c r="F127" s="13">
        <f t="shared" si="31"/>
        <v>1.0666666666666667</v>
      </c>
      <c r="G127" s="13">
        <f t="shared" si="32"/>
        <v>1.9</v>
      </c>
      <c r="H127" s="7">
        <v>14</v>
      </c>
      <c r="I127" s="7"/>
      <c r="J127" s="12">
        <f t="shared" si="30"/>
        <v>53.125</v>
      </c>
    </row>
    <row r="128" spans="1:10" x14ac:dyDescent="0.25">
      <c r="A128" s="7">
        <v>152</v>
      </c>
      <c r="B128" s="7">
        <v>1</v>
      </c>
      <c r="C128" s="7">
        <v>32172</v>
      </c>
      <c r="D128" s="7">
        <v>32199</v>
      </c>
      <c r="E128" s="13">
        <f t="shared" si="1"/>
        <v>0.9</v>
      </c>
      <c r="F128" s="13">
        <f t="shared" si="31"/>
        <v>1.1666666666666667</v>
      </c>
      <c r="G128" s="13">
        <f t="shared" si="32"/>
        <v>2.0666666666666669</v>
      </c>
      <c r="H128" s="7">
        <v>15</v>
      </c>
      <c r="I128" s="7"/>
      <c r="J128" s="12">
        <f t="shared" si="30"/>
        <v>57.8125</v>
      </c>
    </row>
    <row r="129" spans="1:10" x14ac:dyDescent="0.25">
      <c r="A129" s="7">
        <v>152</v>
      </c>
      <c r="B129" s="7">
        <v>1</v>
      </c>
      <c r="C129" s="7">
        <v>32234</v>
      </c>
      <c r="D129" s="7">
        <v>32255</v>
      </c>
      <c r="E129" s="13">
        <f t="shared" si="1"/>
        <v>0.7</v>
      </c>
      <c r="F129" s="13">
        <f t="shared" si="31"/>
        <v>1.4</v>
      </c>
      <c r="G129" s="13">
        <f t="shared" si="32"/>
        <v>2.0999999999999996</v>
      </c>
      <c r="H129" s="7">
        <v>16</v>
      </c>
      <c r="I129" s="7"/>
      <c r="J129" s="12">
        <f t="shared" si="30"/>
        <v>62.911184210526315</v>
      </c>
    </row>
    <row r="130" spans="1:10" x14ac:dyDescent="0.25">
      <c r="A130" s="7">
        <v>152</v>
      </c>
      <c r="B130" s="7">
        <v>1</v>
      </c>
      <c r="C130" s="7">
        <v>32297</v>
      </c>
      <c r="D130" s="7">
        <v>32323</v>
      </c>
      <c r="E130" s="13">
        <f t="shared" si="1"/>
        <v>0.8666666666666667</v>
      </c>
      <c r="F130" s="13">
        <f t="shared" si="31"/>
        <v>1.4</v>
      </c>
      <c r="G130" s="13">
        <f t="shared" si="32"/>
        <v>2.2666666666666666</v>
      </c>
      <c r="H130" s="7">
        <v>17</v>
      </c>
      <c r="I130" s="7"/>
      <c r="J130" s="12">
        <f t="shared" si="30"/>
        <v>68.092105263157904</v>
      </c>
    </row>
    <row r="131" spans="1:10" x14ac:dyDescent="0.25">
      <c r="A131" s="7">
        <v>152</v>
      </c>
      <c r="B131" s="7">
        <v>1</v>
      </c>
      <c r="C131" s="7">
        <v>32365</v>
      </c>
      <c r="D131" s="7">
        <v>32390</v>
      </c>
      <c r="E131" s="13">
        <f t="shared" si="1"/>
        <v>0.83333333333333337</v>
      </c>
      <c r="F131" s="13">
        <f t="shared" si="31"/>
        <v>1.1333333333333333</v>
      </c>
      <c r="G131" s="13">
        <f t="shared" si="32"/>
        <v>1.9666666666666668</v>
      </c>
      <c r="H131" s="7">
        <v>18</v>
      </c>
      <c r="I131" s="7"/>
      <c r="J131" s="12">
        <f t="shared" si="30"/>
        <v>73.684210526315795</v>
      </c>
    </row>
    <row r="132" spans="1:10" x14ac:dyDescent="0.25">
      <c r="A132" s="7">
        <v>152</v>
      </c>
      <c r="B132" s="7">
        <v>1</v>
      </c>
      <c r="C132" s="7">
        <v>32424</v>
      </c>
      <c r="D132" s="7">
        <v>32454</v>
      </c>
      <c r="E132" s="13">
        <f t="shared" si="1"/>
        <v>1</v>
      </c>
      <c r="F132" s="13">
        <f t="shared" si="31"/>
        <v>1.0666666666666667</v>
      </c>
      <c r="G132" s="13">
        <f t="shared" si="32"/>
        <v>2.0666666666666664</v>
      </c>
      <c r="H132" s="7">
        <v>19</v>
      </c>
      <c r="I132" s="7"/>
      <c r="J132" s="12">
        <f t="shared" si="30"/>
        <v>78.536184210526315</v>
      </c>
    </row>
    <row r="133" spans="1:10" x14ac:dyDescent="0.25">
      <c r="A133" s="7">
        <v>152</v>
      </c>
      <c r="B133" s="7">
        <v>1</v>
      </c>
      <c r="C133" s="7">
        <v>32486</v>
      </c>
      <c r="D133" s="7">
        <v>32516</v>
      </c>
      <c r="E133" s="13">
        <f t="shared" si="1"/>
        <v>1</v>
      </c>
      <c r="F133" s="13">
        <f t="shared" si="31"/>
        <v>1.0333333333333334</v>
      </c>
      <c r="G133" s="13">
        <f t="shared" si="32"/>
        <v>2.0333333333333332</v>
      </c>
      <c r="H133" s="7">
        <v>20</v>
      </c>
      <c r="I133" s="7"/>
      <c r="J133" s="12">
        <f t="shared" si="30"/>
        <v>83.63486842105263</v>
      </c>
    </row>
    <row r="134" spans="1:10" x14ac:dyDescent="0.25">
      <c r="A134" s="7">
        <v>152</v>
      </c>
      <c r="B134" s="7">
        <v>1</v>
      </c>
      <c r="C134" s="7">
        <v>32547</v>
      </c>
      <c r="D134" s="7">
        <v>32576</v>
      </c>
      <c r="E134" s="13">
        <f t="shared" si="1"/>
        <v>0.96666666666666667</v>
      </c>
      <c r="F134" s="13">
        <f t="shared" si="31"/>
        <v>0.83333333333333337</v>
      </c>
      <c r="G134" s="13">
        <f t="shared" si="32"/>
        <v>1.8</v>
      </c>
      <c r="H134" s="7">
        <v>21</v>
      </c>
      <c r="I134" s="7"/>
      <c r="J134" s="12">
        <f t="shared" si="30"/>
        <v>88.651315789473685</v>
      </c>
    </row>
    <row r="135" spans="1:10" x14ac:dyDescent="0.25">
      <c r="A135" s="7">
        <v>152</v>
      </c>
      <c r="B135" s="7">
        <v>1</v>
      </c>
      <c r="C135" s="7">
        <v>32601</v>
      </c>
      <c r="D135" s="7">
        <v>32632</v>
      </c>
      <c r="E135" s="13">
        <f t="shared" si="1"/>
        <v>1.0333333333333334</v>
      </c>
      <c r="F135" s="13">
        <f t="shared" si="31"/>
        <v>0.8</v>
      </c>
      <c r="G135" s="13">
        <f t="shared" si="32"/>
        <v>1.8333333333333335</v>
      </c>
      <c r="H135" s="7">
        <v>22</v>
      </c>
      <c r="I135" s="7"/>
      <c r="J135" s="12">
        <f t="shared" si="30"/>
        <v>93.092105263157904</v>
      </c>
    </row>
    <row r="136" spans="1:10" x14ac:dyDescent="0.25">
      <c r="A136" s="7">
        <v>152</v>
      </c>
      <c r="B136" s="7">
        <v>1</v>
      </c>
      <c r="C136" s="7">
        <v>32656</v>
      </c>
      <c r="D136" s="7">
        <v>32685</v>
      </c>
      <c r="E136" s="13">
        <f t="shared" si="1"/>
        <v>0.96666666666666667</v>
      </c>
      <c r="F136" s="13"/>
      <c r="G136" s="13">
        <f t="shared" si="32"/>
        <v>0.96666666666666667</v>
      </c>
      <c r="H136" s="7">
        <v>23</v>
      </c>
      <c r="I136" s="7"/>
      <c r="J136" s="12">
        <f t="shared" si="30"/>
        <v>97.61513157894737</v>
      </c>
    </row>
    <row r="137" spans="1:10" x14ac:dyDescent="0.25">
      <c r="A137" s="14">
        <v>153</v>
      </c>
      <c r="B137" s="14">
        <v>1</v>
      </c>
      <c r="C137" s="14">
        <v>36657</v>
      </c>
      <c r="D137" s="14">
        <v>36680</v>
      </c>
      <c r="E137" s="15">
        <f t="shared" si="1"/>
        <v>0.76666666666666672</v>
      </c>
      <c r="F137" s="12">
        <f>(C138-D137)/30</f>
        <v>0.56666666666666665</v>
      </c>
      <c r="G137" s="12">
        <f t="shared" ref="G137:G139" si="33">E137+F137</f>
        <v>1.3333333333333335</v>
      </c>
      <c r="H137">
        <v>1</v>
      </c>
      <c r="J137" s="12">
        <f>(1-($D$154-C137)/($D$154-$C$137))*100</f>
        <v>0</v>
      </c>
    </row>
    <row r="138" spans="1:10" x14ac:dyDescent="0.25">
      <c r="A138" s="14">
        <v>153</v>
      </c>
      <c r="B138" s="14">
        <v>1</v>
      </c>
      <c r="C138" s="14">
        <v>36697</v>
      </c>
      <c r="D138" s="14">
        <v>36700</v>
      </c>
      <c r="E138" s="15">
        <f t="shared" si="1"/>
        <v>0.1</v>
      </c>
      <c r="F138" s="12">
        <f t="shared" ref="F138:F140" si="34">(C139-D138)/30</f>
        <v>0.6</v>
      </c>
      <c r="G138" s="12">
        <f t="shared" si="33"/>
        <v>0.7</v>
      </c>
      <c r="H138">
        <v>2</v>
      </c>
      <c r="J138" s="12">
        <f t="shared" ref="J138:J154" si="35">(1-($D$154-C138)/($D$154-$C$137))*100</f>
        <v>4.1067761806981569</v>
      </c>
    </row>
    <row r="139" spans="1:10" x14ac:dyDescent="0.25">
      <c r="A139" s="14">
        <v>153</v>
      </c>
      <c r="B139" s="14">
        <v>1</v>
      </c>
      <c r="C139" s="14">
        <v>36718</v>
      </c>
      <c r="D139" s="14">
        <v>36736</v>
      </c>
      <c r="E139" s="15">
        <f t="shared" si="1"/>
        <v>0.6</v>
      </c>
      <c r="F139" s="12">
        <f t="shared" si="34"/>
        <v>0.7</v>
      </c>
      <c r="G139" s="12">
        <f t="shared" si="33"/>
        <v>1.2999999999999998</v>
      </c>
      <c r="H139">
        <v>3</v>
      </c>
      <c r="J139" s="12">
        <f t="shared" si="35"/>
        <v>6.262833675564683</v>
      </c>
    </row>
    <row r="140" spans="1:10" x14ac:dyDescent="0.25">
      <c r="A140" s="14">
        <v>153</v>
      </c>
      <c r="B140" s="14">
        <v>1</v>
      </c>
      <c r="C140" s="14">
        <v>36757</v>
      </c>
      <c r="D140" s="14">
        <v>36776</v>
      </c>
      <c r="E140" s="15">
        <f t="shared" si="1"/>
        <v>0.6333333333333333</v>
      </c>
      <c r="F140" s="12">
        <f t="shared" si="34"/>
        <v>1.5333333333333334</v>
      </c>
      <c r="G140" s="12">
        <f t="shared" ref="G140:G156" si="36">E140+F140</f>
        <v>2.166666666666667</v>
      </c>
      <c r="H140">
        <v>4</v>
      </c>
      <c r="J140" s="12">
        <f t="shared" si="35"/>
        <v>10.266940451745377</v>
      </c>
    </row>
    <row r="141" spans="1:10" x14ac:dyDescent="0.25">
      <c r="A141" s="14">
        <v>153</v>
      </c>
      <c r="B141" s="14">
        <v>1</v>
      </c>
      <c r="C141" s="14">
        <v>36822</v>
      </c>
      <c r="D141" s="14">
        <v>36843</v>
      </c>
      <c r="E141" s="15">
        <f t="shared" si="1"/>
        <v>0.7</v>
      </c>
      <c r="F141" s="12">
        <f t="shared" ref="F141:F153" si="37">(C142-D141)/30</f>
        <v>1.4666666666666666</v>
      </c>
      <c r="G141" s="12">
        <f t="shared" si="36"/>
        <v>2.1666666666666665</v>
      </c>
      <c r="H141">
        <v>5</v>
      </c>
      <c r="J141" s="12">
        <f t="shared" si="35"/>
        <v>16.940451745379882</v>
      </c>
    </row>
    <row r="142" spans="1:10" x14ac:dyDescent="0.25">
      <c r="A142" s="14">
        <v>153</v>
      </c>
      <c r="B142" s="14">
        <v>1</v>
      </c>
      <c r="C142" s="14">
        <v>36887</v>
      </c>
      <c r="D142" s="14">
        <v>36907</v>
      </c>
      <c r="E142" s="15">
        <f t="shared" si="1"/>
        <v>0.66666666666666663</v>
      </c>
      <c r="F142" s="12">
        <f t="shared" si="37"/>
        <v>0.76666666666666672</v>
      </c>
      <c r="G142" s="12">
        <f t="shared" si="36"/>
        <v>1.4333333333333333</v>
      </c>
      <c r="H142">
        <v>6</v>
      </c>
      <c r="J142" s="12">
        <f t="shared" si="35"/>
        <v>23.613963039014372</v>
      </c>
    </row>
    <row r="143" spans="1:10" x14ac:dyDescent="0.25">
      <c r="A143" s="14">
        <v>153</v>
      </c>
      <c r="B143" s="14">
        <v>1</v>
      </c>
      <c r="C143" s="14">
        <v>36930</v>
      </c>
      <c r="D143" s="14">
        <v>36953</v>
      </c>
      <c r="E143" s="15">
        <f t="shared" si="1"/>
        <v>0.76666666666666672</v>
      </c>
      <c r="F143" s="12">
        <f t="shared" si="37"/>
        <v>1.0333333333333334</v>
      </c>
      <c r="G143" s="12">
        <f t="shared" si="36"/>
        <v>1.8000000000000003</v>
      </c>
      <c r="H143">
        <v>7</v>
      </c>
      <c r="J143" s="12">
        <f t="shared" si="35"/>
        <v>28.02874743326489</v>
      </c>
    </row>
    <row r="144" spans="1:10" x14ac:dyDescent="0.25">
      <c r="A144" s="14">
        <v>153</v>
      </c>
      <c r="B144" s="14">
        <v>1</v>
      </c>
      <c r="C144" s="14">
        <v>36984</v>
      </c>
      <c r="D144" s="14">
        <v>37002</v>
      </c>
      <c r="E144" s="15">
        <f t="shared" si="1"/>
        <v>0.6</v>
      </c>
      <c r="F144" s="12">
        <f t="shared" si="37"/>
        <v>1.3</v>
      </c>
      <c r="G144" s="12">
        <f t="shared" si="36"/>
        <v>1.9</v>
      </c>
      <c r="H144">
        <v>8</v>
      </c>
      <c r="J144" s="12">
        <f t="shared" si="35"/>
        <v>33.572895277207394</v>
      </c>
    </row>
    <row r="145" spans="1:10" x14ac:dyDescent="0.25">
      <c r="A145" s="14">
        <v>153</v>
      </c>
      <c r="B145" s="14">
        <v>1</v>
      </c>
      <c r="C145" s="14">
        <v>37041</v>
      </c>
      <c r="D145" s="14">
        <v>37066</v>
      </c>
      <c r="E145" s="15">
        <f t="shared" si="1"/>
        <v>0.83333333333333337</v>
      </c>
      <c r="F145" s="12">
        <f t="shared" si="37"/>
        <v>1.1333333333333333</v>
      </c>
      <c r="G145" s="12">
        <f t="shared" si="36"/>
        <v>1.9666666666666668</v>
      </c>
      <c r="H145">
        <v>9</v>
      </c>
      <c r="J145" s="12">
        <f t="shared" si="35"/>
        <v>39.425051334702253</v>
      </c>
    </row>
    <row r="146" spans="1:10" x14ac:dyDescent="0.25">
      <c r="A146" s="14">
        <v>153</v>
      </c>
      <c r="B146" s="14">
        <v>1</v>
      </c>
      <c r="C146" s="14">
        <v>37100</v>
      </c>
      <c r="D146" s="14">
        <v>37125</v>
      </c>
      <c r="E146" s="15">
        <f t="shared" si="1"/>
        <v>0.83333333333333337</v>
      </c>
      <c r="F146" s="12">
        <f t="shared" si="37"/>
        <v>1.4</v>
      </c>
      <c r="G146" s="12">
        <f t="shared" si="36"/>
        <v>2.2333333333333334</v>
      </c>
      <c r="H146">
        <v>10</v>
      </c>
      <c r="J146" s="12">
        <f t="shared" si="35"/>
        <v>45.482546201232033</v>
      </c>
    </row>
    <row r="147" spans="1:10" x14ac:dyDescent="0.25">
      <c r="A147" s="14">
        <v>153</v>
      </c>
      <c r="B147" s="14">
        <v>1</v>
      </c>
      <c r="C147" s="14">
        <v>37167</v>
      </c>
      <c r="D147" s="14">
        <v>37194</v>
      </c>
      <c r="E147" s="15">
        <f t="shared" si="1"/>
        <v>0.9</v>
      </c>
      <c r="F147" s="12">
        <f t="shared" si="37"/>
        <v>1.3</v>
      </c>
      <c r="G147" s="12">
        <f t="shared" si="36"/>
        <v>2.2000000000000002</v>
      </c>
      <c r="H147">
        <v>11</v>
      </c>
      <c r="J147" s="12">
        <f t="shared" si="35"/>
        <v>52.361396303901444</v>
      </c>
    </row>
    <row r="148" spans="1:10" x14ac:dyDescent="0.25">
      <c r="A148" s="14">
        <v>153</v>
      </c>
      <c r="B148" s="14">
        <v>1</v>
      </c>
      <c r="C148" s="14">
        <v>37233</v>
      </c>
      <c r="D148" s="14">
        <v>37256</v>
      </c>
      <c r="E148" s="15">
        <f t="shared" si="1"/>
        <v>0.76666666666666672</v>
      </c>
      <c r="F148" s="12">
        <f t="shared" si="37"/>
        <v>0.93333333333333335</v>
      </c>
      <c r="G148" s="12">
        <f t="shared" si="36"/>
        <v>1.7000000000000002</v>
      </c>
      <c r="H148">
        <v>12</v>
      </c>
      <c r="J148" s="12">
        <f t="shared" si="35"/>
        <v>59.137577002053391</v>
      </c>
    </row>
    <row r="149" spans="1:10" x14ac:dyDescent="0.25">
      <c r="A149" s="14">
        <v>153</v>
      </c>
      <c r="B149" s="14">
        <v>1</v>
      </c>
      <c r="C149" s="14">
        <v>37284</v>
      </c>
      <c r="D149" s="14">
        <v>37314</v>
      </c>
      <c r="E149" s="15">
        <f t="shared" si="1"/>
        <v>1</v>
      </c>
      <c r="F149" s="12">
        <f t="shared" si="37"/>
        <v>1.4333333333333333</v>
      </c>
      <c r="G149" s="12">
        <f t="shared" si="36"/>
        <v>2.4333333333333336</v>
      </c>
      <c r="H149">
        <v>13</v>
      </c>
      <c r="J149" s="12">
        <f t="shared" si="35"/>
        <v>64.373716632443532</v>
      </c>
    </row>
    <row r="150" spans="1:10" x14ac:dyDescent="0.25">
      <c r="A150" s="14">
        <v>153</v>
      </c>
      <c r="B150" s="14">
        <v>1</v>
      </c>
      <c r="C150" s="14">
        <v>37357</v>
      </c>
      <c r="D150" s="14">
        <v>37383</v>
      </c>
      <c r="E150" s="15">
        <f t="shared" si="1"/>
        <v>0.8666666666666667</v>
      </c>
      <c r="F150" s="12">
        <f t="shared" si="37"/>
        <v>1</v>
      </c>
      <c r="G150" s="12">
        <f t="shared" si="36"/>
        <v>1.8666666666666667</v>
      </c>
      <c r="H150">
        <v>14</v>
      </c>
      <c r="J150" s="12">
        <f t="shared" si="35"/>
        <v>71.868583162217661</v>
      </c>
    </row>
    <row r="151" spans="1:10" x14ac:dyDescent="0.25">
      <c r="A151" s="14">
        <v>153</v>
      </c>
      <c r="B151" s="14">
        <v>1</v>
      </c>
      <c r="C151" s="14">
        <v>37413</v>
      </c>
      <c r="D151" s="14">
        <v>37443</v>
      </c>
      <c r="E151" s="15">
        <f t="shared" si="1"/>
        <v>1</v>
      </c>
      <c r="F151" s="12">
        <f t="shared" si="37"/>
        <v>1.4666666666666666</v>
      </c>
      <c r="G151" s="12">
        <f t="shared" si="36"/>
        <v>2.4666666666666668</v>
      </c>
      <c r="H151">
        <v>15</v>
      </c>
      <c r="J151" s="12">
        <f t="shared" si="35"/>
        <v>77.618069815195085</v>
      </c>
    </row>
    <row r="152" spans="1:10" x14ac:dyDescent="0.25">
      <c r="A152" s="14">
        <v>153</v>
      </c>
      <c r="B152" s="14">
        <v>1</v>
      </c>
      <c r="C152" s="14">
        <v>37487</v>
      </c>
      <c r="D152" s="14">
        <v>37516</v>
      </c>
      <c r="E152" s="15">
        <f t="shared" si="1"/>
        <v>0.96666666666666667</v>
      </c>
      <c r="F152" s="12">
        <f t="shared" si="37"/>
        <v>0.5</v>
      </c>
      <c r="G152" s="12">
        <f t="shared" si="36"/>
        <v>1.4666666666666668</v>
      </c>
      <c r="H152">
        <v>16</v>
      </c>
      <c r="J152" s="12">
        <f t="shared" si="35"/>
        <v>85.215605749486656</v>
      </c>
    </row>
    <row r="153" spans="1:10" x14ac:dyDescent="0.25">
      <c r="A153" s="14">
        <v>153</v>
      </c>
      <c r="B153" s="14">
        <v>1</v>
      </c>
      <c r="C153" s="14">
        <v>37531</v>
      </c>
      <c r="D153" s="14">
        <v>37560</v>
      </c>
      <c r="E153" s="15">
        <f t="shared" si="1"/>
        <v>0.96666666666666667</v>
      </c>
      <c r="F153" s="12">
        <f t="shared" si="37"/>
        <v>1.2</v>
      </c>
      <c r="G153" s="12">
        <f t="shared" si="36"/>
        <v>2.1666666666666665</v>
      </c>
      <c r="H153">
        <v>17</v>
      </c>
      <c r="J153" s="12">
        <f t="shared" si="35"/>
        <v>89.73305954825463</v>
      </c>
    </row>
    <row r="154" spans="1:10" x14ac:dyDescent="0.25">
      <c r="A154" s="14">
        <v>153</v>
      </c>
      <c r="B154" s="14">
        <v>1</v>
      </c>
      <c r="C154" s="14">
        <v>37596</v>
      </c>
      <c r="D154" s="14">
        <v>37631</v>
      </c>
      <c r="E154" s="15">
        <f t="shared" si="1"/>
        <v>1.1666666666666667</v>
      </c>
      <c r="F154" s="12"/>
      <c r="G154" s="12">
        <f t="shared" si="36"/>
        <v>1.1666666666666667</v>
      </c>
      <c r="H154">
        <v>18</v>
      </c>
      <c r="J154" s="12">
        <f t="shared" si="35"/>
        <v>96.406570841889121</v>
      </c>
    </row>
    <row r="155" spans="1:10" x14ac:dyDescent="0.25">
      <c r="A155" s="7">
        <v>154</v>
      </c>
      <c r="B155" s="7">
        <v>1</v>
      </c>
      <c r="C155" s="7">
        <v>41793</v>
      </c>
      <c r="D155" s="7">
        <v>41814</v>
      </c>
      <c r="E155" s="7">
        <f t="shared" si="1"/>
        <v>0.7</v>
      </c>
      <c r="F155" s="13">
        <f t="shared" ref="F155:F156" si="38">(C156-D155)/30</f>
        <v>0.66666666666666663</v>
      </c>
      <c r="G155" s="13">
        <f t="shared" si="36"/>
        <v>1.3666666666666667</v>
      </c>
      <c r="H155" s="7">
        <v>1</v>
      </c>
      <c r="I155" s="7"/>
      <c r="J155" s="12">
        <f>(1-($D$174-C155)/($D$174-$C$155))*100</f>
        <v>0</v>
      </c>
    </row>
    <row r="156" spans="1:10" x14ac:dyDescent="0.25">
      <c r="A156" s="7">
        <v>154</v>
      </c>
      <c r="B156" s="7">
        <v>1</v>
      </c>
      <c r="C156" s="7">
        <v>41834</v>
      </c>
      <c r="D156" s="7">
        <v>41850</v>
      </c>
      <c r="E156" s="13">
        <f t="shared" si="1"/>
        <v>0.53333333333333333</v>
      </c>
      <c r="F156" s="13">
        <f t="shared" si="38"/>
        <v>0.66666666666666663</v>
      </c>
      <c r="G156" s="13">
        <f t="shared" si="36"/>
        <v>1.2</v>
      </c>
      <c r="H156" s="7">
        <v>2</v>
      </c>
      <c r="I156" s="7"/>
      <c r="J156" s="12">
        <f t="shared" ref="J156:J174" si="39">(1-($D$174-C156)/($D$174-$C$155))*100</f>
        <v>3.7171350861287422</v>
      </c>
    </row>
    <row r="157" spans="1:10" x14ac:dyDescent="0.25">
      <c r="A157" s="7">
        <v>154</v>
      </c>
      <c r="B157" s="7">
        <v>1</v>
      </c>
      <c r="C157" s="7">
        <v>41870</v>
      </c>
      <c r="D157" s="7">
        <v>41886</v>
      </c>
      <c r="E157" s="13">
        <f t="shared" si="1"/>
        <v>0.53333333333333333</v>
      </c>
      <c r="F157" s="13">
        <f t="shared" ref="F157:F173" si="40">(C158-D157)/30</f>
        <v>0.6</v>
      </c>
      <c r="G157" s="13">
        <f t="shared" ref="G157:G177" si="41">E157+F157</f>
        <v>1.1333333333333333</v>
      </c>
      <c r="H157" s="7">
        <v>3</v>
      </c>
      <c r="I157" s="7"/>
      <c r="J157" s="12">
        <f t="shared" si="39"/>
        <v>6.9809610154125128</v>
      </c>
    </row>
    <row r="158" spans="1:10" x14ac:dyDescent="0.25">
      <c r="A158" s="7">
        <v>154</v>
      </c>
      <c r="B158" s="7">
        <v>1</v>
      </c>
      <c r="C158" s="7">
        <v>41904</v>
      </c>
      <c r="D158" s="7">
        <v>41922</v>
      </c>
      <c r="E158" s="13">
        <f t="shared" si="1"/>
        <v>0.6</v>
      </c>
      <c r="F158" s="13">
        <f t="shared" si="40"/>
        <v>1.6</v>
      </c>
      <c r="G158" s="13">
        <f t="shared" si="41"/>
        <v>2.2000000000000002</v>
      </c>
      <c r="H158" s="7">
        <v>4</v>
      </c>
      <c r="I158" s="7"/>
      <c r="J158" s="12">
        <f t="shared" si="39"/>
        <v>10.063463281958295</v>
      </c>
    </row>
    <row r="159" spans="1:10" x14ac:dyDescent="0.25">
      <c r="A159" s="7">
        <v>154</v>
      </c>
      <c r="B159" s="7">
        <v>1</v>
      </c>
      <c r="C159" s="7">
        <v>41970</v>
      </c>
      <c r="D159" s="7">
        <v>41989</v>
      </c>
      <c r="E159" s="13">
        <f t="shared" si="1"/>
        <v>0.6333333333333333</v>
      </c>
      <c r="F159" s="13">
        <f t="shared" si="40"/>
        <v>0.73333333333333328</v>
      </c>
      <c r="G159" s="13">
        <f t="shared" si="41"/>
        <v>1.3666666666666667</v>
      </c>
      <c r="H159" s="7">
        <v>5</v>
      </c>
      <c r="I159" s="7"/>
      <c r="J159" s="12">
        <f t="shared" si="39"/>
        <v>16.047144152311876</v>
      </c>
    </row>
    <row r="160" spans="1:10" x14ac:dyDescent="0.25">
      <c r="A160" s="7">
        <v>154</v>
      </c>
      <c r="B160" s="7">
        <v>1</v>
      </c>
      <c r="C160" s="7">
        <v>42011</v>
      </c>
      <c r="D160" s="7">
        <v>42045</v>
      </c>
      <c r="E160" s="13">
        <f t="shared" si="1"/>
        <v>1.1333333333333333</v>
      </c>
      <c r="F160" s="13">
        <f t="shared" si="40"/>
        <v>1.7</v>
      </c>
      <c r="G160" s="13">
        <f t="shared" si="41"/>
        <v>2.833333333333333</v>
      </c>
      <c r="H160" s="7">
        <v>6</v>
      </c>
      <c r="I160" s="7"/>
      <c r="J160" s="12">
        <f t="shared" si="39"/>
        <v>19.764279238440619</v>
      </c>
    </row>
    <row r="161" spans="1:10" x14ac:dyDescent="0.25">
      <c r="A161" s="7">
        <v>154</v>
      </c>
      <c r="B161" s="7">
        <v>1</v>
      </c>
      <c r="C161" s="7">
        <v>42096</v>
      </c>
      <c r="D161" s="7">
        <v>42118</v>
      </c>
      <c r="E161" s="13">
        <f t="shared" si="1"/>
        <v>0.73333333333333328</v>
      </c>
      <c r="F161" s="13">
        <f t="shared" si="40"/>
        <v>1.6</v>
      </c>
      <c r="G161" s="13">
        <f t="shared" si="41"/>
        <v>2.3333333333333335</v>
      </c>
      <c r="H161" s="7">
        <v>7</v>
      </c>
      <c r="I161" s="7"/>
      <c r="J161" s="12">
        <f t="shared" si="39"/>
        <v>27.470534904805078</v>
      </c>
    </row>
    <row r="162" spans="1:10" x14ac:dyDescent="0.25">
      <c r="A162" s="7">
        <v>154</v>
      </c>
      <c r="B162" s="7">
        <v>1</v>
      </c>
      <c r="C162" s="7">
        <v>42166</v>
      </c>
      <c r="D162" s="7">
        <v>42190</v>
      </c>
      <c r="E162" s="13">
        <f t="shared" si="1"/>
        <v>0.8</v>
      </c>
      <c r="F162" s="13">
        <f t="shared" si="40"/>
        <v>0.93333333333333335</v>
      </c>
      <c r="G162" s="13">
        <f t="shared" si="41"/>
        <v>1.7333333333333334</v>
      </c>
      <c r="H162" s="7">
        <v>8</v>
      </c>
      <c r="I162" s="7"/>
      <c r="J162" s="12">
        <f t="shared" si="39"/>
        <v>33.816863100634635</v>
      </c>
    </row>
    <row r="163" spans="1:10" x14ac:dyDescent="0.25">
      <c r="A163" s="7">
        <v>154</v>
      </c>
      <c r="B163" s="7">
        <v>1</v>
      </c>
      <c r="C163" s="7">
        <v>42218</v>
      </c>
      <c r="D163" s="7">
        <v>42247</v>
      </c>
      <c r="E163" s="13">
        <f t="shared" si="1"/>
        <v>0.96666666666666667</v>
      </c>
      <c r="F163" s="13">
        <f t="shared" si="40"/>
        <v>1.3666666666666667</v>
      </c>
      <c r="G163" s="13">
        <f t="shared" si="41"/>
        <v>2.3333333333333335</v>
      </c>
      <c r="H163" s="7">
        <v>9</v>
      </c>
      <c r="I163" s="7"/>
      <c r="J163" s="12">
        <f t="shared" si="39"/>
        <v>38.531278331822307</v>
      </c>
    </row>
    <row r="164" spans="1:10" x14ac:dyDescent="0.25">
      <c r="A164" s="7">
        <v>154</v>
      </c>
      <c r="B164" s="7">
        <v>1</v>
      </c>
      <c r="C164" s="7">
        <v>42288</v>
      </c>
      <c r="D164" s="7">
        <v>42315</v>
      </c>
      <c r="E164" s="13">
        <f t="shared" si="1"/>
        <v>0.9</v>
      </c>
      <c r="F164" s="13">
        <f t="shared" si="40"/>
        <v>1.3</v>
      </c>
      <c r="G164" s="13">
        <f t="shared" si="41"/>
        <v>2.2000000000000002</v>
      </c>
      <c r="H164" s="7">
        <v>10</v>
      </c>
      <c r="I164" s="7"/>
      <c r="J164" s="12">
        <f t="shared" si="39"/>
        <v>44.877606527651857</v>
      </c>
    </row>
    <row r="165" spans="1:10" x14ac:dyDescent="0.25">
      <c r="A165" s="7">
        <v>154</v>
      </c>
      <c r="B165" s="7">
        <v>1</v>
      </c>
      <c r="C165" s="7">
        <v>42354</v>
      </c>
      <c r="D165" s="7">
        <v>42386</v>
      </c>
      <c r="E165" s="13">
        <f t="shared" si="1"/>
        <v>1.0666666666666667</v>
      </c>
      <c r="F165" s="13">
        <f t="shared" si="40"/>
        <v>1.3333333333333333</v>
      </c>
      <c r="G165" s="13">
        <f t="shared" si="41"/>
        <v>2.4</v>
      </c>
      <c r="H165" s="7">
        <v>11</v>
      </c>
      <c r="I165" s="7"/>
      <c r="J165" s="12">
        <f t="shared" si="39"/>
        <v>50.861287398005437</v>
      </c>
    </row>
    <row r="166" spans="1:10" x14ac:dyDescent="0.25">
      <c r="A166" s="7">
        <v>154</v>
      </c>
      <c r="B166" s="7">
        <v>1</v>
      </c>
      <c r="C166" s="7">
        <v>42426</v>
      </c>
      <c r="D166" s="7">
        <v>42437</v>
      </c>
      <c r="E166" s="13">
        <f t="shared" si="1"/>
        <v>0.36666666666666664</v>
      </c>
      <c r="F166" s="13">
        <f t="shared" si="40"/>
        <v>1.3333333333333333</v>
      </c>
      <c r="G166" s="13">
        <f t="shared" si="41"/>
        <v>1.7</v>
      </c>
      <c r="H166" s="7">
        <v>12</v>
      </c>
      <c r="I166" s="7"/>
      <c r="J166" s="12">
        <f t="shared" si="39"/>
        <v>57.388939256572982</v>
      </c>
    </row>
    <row r="167" spans="1:10" x14ac:dyDescent="0.25">
      <c r="A167" s="7">
        <v>154</v>
      </c>
      <c r="B167" s="7">
        <v>1</v>
      </c>
      <c r="C167" s="7">
        <v>42477</v>
      </c>
      <c r="D167" s="7">
        <v>42501</v>
      </c>
      <c r="E167" s="13">
        <f t="shared" si="1"/>
        <v>0.8</v>
      </c>
      <c r="F167" s="13">
        <f t="shared" si="40"/>
        <v>0.6333333333333333</v>
      </c>
      <c r="G167" s="13">
        <f t="shared" si="41"/>
        <v>1.4333333333333333</v>
      </c>
      <c r="H167" s="7">
        <v>13</v>
      </c>
      <c r="I167" s="7"/>
      <c r="J167" s="12">
        <f t="shared" si="39"/>
        <v>62.012692656391664</v>
      </c>
    </row>
    <row r="168" spans="1:10" x14ac:dyDescent="0.25">
      <c r="A168" s="7">
        <v>154</v>
      </c>
      <c r="B168" s="7">
        <v>1</v>
      </c>
      <c r="C168" s="7">
        <v>42520</v>
      </c>
      <c r="D168" s="7">
        <v>42547</v>
      </c>
      <c r="E168" s="13">
        <f t="shared" si="1"/>
        <v>0.9</v>
      </c>
      <c r="F168" s="13">
        <f t="shared" si="40"/>
        <v>1.0666666666666667</v>
      </c>
      <c r="G168" s="13">
        <f t="shared" si="41"/>
        <v>1.9666666666666668</v>
      </c>
      <c r="H168" s="7">
        <v>14</v>
      </c>
      <c r="I168" s="7"/>
      <c r="J168" s="12">
        <f t="shared" si="39"/>
        <v>65.91115140525838</v>
      </c>
    </row>
    <row r="169" spans="1:10" x14ac:dyDescent="0.25">
      <c r="A169" s="7">
        <v>154</v>
      </c>
      <c r="B169" s="7">
        <v>1</v>
      </c>
      <c r="C169" s="7">
        <v>42579</v>
      </c>
      <c r="D169" s="7">
        <v>42608</v>
      </c>
      <c r="E169" s="13">
        <f t="shared" si="1"/>
        <v>0.96666666666666667</v>
      </c>
      <c r="F169" s="13">
        <f t="shared" si="40"/>
        <v>1</v>
      </c>
      <c r="G169" s="13">
        <f t="shared" si="41"/>
        <v>1.9666666666666668</v>
      </c>
      <c r="H169" s="7">
        <v>15</v>
      </c>
      <c r="I169" s="7"/>
      <c r="J169" s="12">
        <f t="shared" si="39"/>
        <v>71.260199456029014</v>
      </c>
    </row>
    <row r="170" spans="1:10" x14ac:dyDescent="0.25">
      <c r="A170" s="7">
        <v>154</v>
      </c>
      <c r="B170" s="7">
        <v>1</v>
      </c>
      <c r="C170" s="7">
        <v>42638</v>
      </c>
      <c r="D170" s="7">
        <v>42673</v>
      </c>
      <c r="E170" s="13">
        <f t="shared" si="1"/>
        <v>1.1666666666666667</v>
      </c>
      <c r="F170" s="13">
        <f t="shared" si="40"/>
        <v>1.0333333333333334</v>
      </c>
      <c r="G170" s="13">
        <f t="shared" si="41"/>
        <v>2.2000000000000002</v>
      </c>
      <c r="H170" s="7">
        <v>16</v>
      </c>
      <c r="I170" s="7"/>
      <c r="J170" s="12">
        <f t="shared" si="39"/>
        <v>76.609247506799633</v>
      </c>
    </row>
    <row r="171" spans="1:10" x14ac:dyDescent="0.25">
      <c r="A171" s="7">
        <v>154</v>
      </c>
      <c r="B171" s="7">
        <v>1</v>
      </c>
      <c r="C171" s="7">
        <v>42704</v>
      </c>
      <c r="D171" s="7">
        <v>42711</v>
      </c>
      <c r="E171" s="13">
        <f t="shared" si="1"/>
        <v>0.23333333333333334</v>
      </c>
      <c r="F171" s="13">
        <f t="shared" si="40"/>
        <v>0.9</v>
      </c>
      <c r="G171" s="13">
        <f t="shared" si="41"/>
        <v>1.1333333333333333</v>
      </c>
      <c r="H171" s="7">
        <v>17</v>
      </c>
      <c r="I171" s="7"/>
      <c r="J171" s="12">
        <f t="shared" si="39"/>
        <v>82.592928377153214</v>
      </c>
    </row>
    <row r="172" spans="1:10" x14ac:dyDescent="0.25">
      <c r="A172" s="7">
        <v>154</v>
      </c>
      <c r="B172" s="7">
        <v>1</v>
      </c>
      <c r="C172" s="7">
        <v>42738</v>
      </c>
      <c r="D172" s="7">
        <v>42763</v>
      </c>
      <c r="E172" s="13">
        <f t="shared" si="1"/>
        <v>0.83333333333333337</v>
      </c>
      <c r="F172" s="13">
        <f t="shared" si="40"/>
        <v>0.8666666666666667</v>
      </c>
      <c r="G172" s="13">
        <f t="shared" si="41"/>
        <v>1.7000000000000002</v>
      </c>
      <c r="H172" s="7">
        <v>18</v>
      </c>
      <c r="I172" s="7"/>
      <c r="J172" s="12">
        <f t="shared" si="39"/>
        <v>85.675430643699002</v>
      </c>
    </row>
    <row r="173" spans="1:10" x14ac:dyDescent="0.25">
      <c r="A173" s="7">
        <v>154</v>
      </c>
      <c r="B173" s="7">
        <v>1</v>
      </c>
      <c r="C173" s="7">
        <v>42789</v>
      </c>
      <c r="D173" s="7">
        <v>42817</v>
      </c>
      <c r="E173" s="13">
        <f t="shared" si="1"/>
        <v>0.93333333333333335</v>
      </c>
      <c r="F173" s="13">
        <f t="shared" si="40"/>
        <v>0.9</v>
      </c>
      <c r="G173" s="13">
        <f t="shared" si="41"/>
        <v>1.8333333333333335</v>
      </c>
      <c r="H173" s="7">
        <v>19</v>
      </c>
      <c r="I173" s="7"/>
      <c r="J173" s="12">
        <f t="shared" si="39"/>
        <v>90.299184043517684</v>
      </c>
    </row>
    <row r="174" spans="1:10" x14ac:dyDescent="0.25">
      <c r="A174" s="7">
        <v>154</v>
      </c>
      <c r="B174" s="7">
        <v>1</v>
      </c>
      <c r="C174" s="7">
        <v>42844</v>
      </c>
      <c r="D174" s="7">
        <v>42896</v>
      </c>
      <c r="E174" s="13">
        <f t="shared" si="1"/>
        <v>1.7333333333333334</v>
      </c>
      <c r="F174" s="13"/>
      <c r="G174" s="13">
        <f t="shared" si="41"/>
        <v>1.7333333333333334</v>
      </c>
      <c r="H174" s="7">
        <v>20</v>
      </c>
      <c r="I174" s="7"/>
      <c r="J174" s="12">
        <f t="shared" si="39"/>
        <v>95.285584768812328</v>
      </c>
    </row>
    <row r="175" spans="1:10" x14ac:dyDescent="0.25">
      <c r="A175" s="14">
        <v>155</v>
      </c>
      <c r="B175" s="14">
        <v>1</v>
      </c>
      <c r="C175" s="14">
        <v>46741</v>
      </c>
      <c r="D175" s="14">
        <v>46759</v>
      </c>
      <c r="E175" s="15">
        <f t="shared" si="1"/>
        <v>0.6</v>
      </c>
      <c r="F175" s="15">
        <f>(C176-D175)/30</f>
        <v>0.66666666666666663</v>
      </c>
      <c r="G175" s="15">
        <f t="shared" si="41"/>
        <v>1.2666666666666666</v>
      </c>
      <c r="H175" s="14">
        <v>1</v>
      </c>
      <c r="I175" s="14"/>
      <c r="J175" s="12">
        <f>(1-($D$195-C175)/($D$195-$C$175))*100</f>
        <v>0</v>
      </c>
    </row>
    <row r="176" spans="1:10" x14ac:dyDescent="0.25">
      <c r="A176" s="14">
        <v>155</v>
      </c>
      <c r="B176" s="14">
        <v>1</v>
      </c>
      <c r="C176" s="14">
        <v>46779</v>
      </c>
      <c r="D176" s="14">
        <v>46799</v>
      </c>
      <c r="E176" s="15">
        <f t="shared" si="1"/>
        <v>0.66666666666666663</v>
      </c>
      <c r="F176" s="15">
        <f t="shared" ref="F176:F178" si="42">(C177-D176)/30</f>
        <v>0.6</v>
      </c>
      <c r="G176" s="15">
        <f t="shared" si="41"/>
        <v>1.2666666666666666</v>
      </c>
      <c r="H176" s="14">
        <v>2</v>
      </c>
      <c r="I176" s="14"/>
      <c r="J176" s="12">
        <f t="shared" ref="J176:J195" si="43">(1-($D$195-C176)/($D$195-$C$175))*100</f>
        <v>3.0158730158730163</v>
      </c>
    </row>
    <row r="177" spans="1:10" x14ac:dyDescent="0.25">
      <c r="A177" s="14">
        <v>155</v>
      </c>
      <c r="B177" s="14">
        <v>1</v>
      </c>
      <c r="C177" s="14">
        <v>46817</v>
      </c>
      <c r="D177" s="14">
        <v>46837</v>
      </c>
      <c r="E177" s="15">
        <f t="shared" si="1"/>
        <v>0.66666666666666663</v>
      </c>
      <c r="F177" s="15">
        <f t="shared" si="42"/>
        <v>1.8666666666666667</v>
      </c>
      <c r="G177" s="15">
        <f t="shared" si="41"/>
        <v>2.5333333333333332</v>
      </c>
      <c r="H177" s="14">
        <v>3</v>
      </c>
      <c r="I177" s="14"/>
      <c r="J177" s="12">
        <f t="shared" si="43"/>
        <v>6.0317460317460325</v>
      </c>
    </row>
    <row r="178" spans="1:10" x14ac:dyDescent="0.25">
      <c r="A178" s="14">
        <v>155</v>
      </c>
      <c r="B178" s="14">
        <v>1</v>
      </c>
      <c r="C178" s="14">
        <v>46893</v>
      </c>
      <c r="D178" s="14">
        <v>46909</v>
      </c>
      <c r="E178" s="15">
        <f t="shared" si="1"/>
        <v>0.53333333333333333</v>
      </c>
      <c r="F178" s="15">
        <f t="shared" si="42"/>
        <v>0.76666666666666672</v>
      </c>
      <c r="G178" s="15">
        <f t="shared" ref="G178:G195" si="44">E178+F178</f>
        <v>1.3</v>
      </c>
      <c r="H178" s="14">
        <v>4</v>
      </c>
      <c r="I178" s="14"/>
      <c r="J178" s="12">
        <f t="shared" si="43"/>
        <v>12.063492063492065</v>
      </c>
    </row>
    <row r="179" spans="1:10" x14ac:dyDescent="0.25">
      <c r="A179" s="14">
        <v>155</v>
      </c>
      <c r="B179" s="14">
        <v>1</v>
      </c>
      <c r="C179" s="14">
        <v>46932</v>
      </c>
      <c r="D179" s="14">
        <v>46953</v>
      </c>
      <c r="E179" s="15">
        <f t="shared" si="1"/>
        <v>0.7</v>
      </c>
      <c r="F179" s="15">
        <f t="shared" ref="F179:F194" si="45">(C180-D179)/30</f>
        <v>0.9</v>
      </c>
      <c r="G179" s="15">
        <f t="shared" si="44"/>
        <v>1.6</v>
      </c>
      <c r="H179" s="14">
        <v>5</v>
      </c>
      <c r="I179" s="14"/>
      <c r="J179" s="12">
        <f t="shared" si="43"/>
        <v>15.15873015873016</v>
      </c>
    </row>
    <row r="180" spans="1:10" x14ac:dyDescent="0.25">
      <c r="A180" s="14">
        <v>155</v>
      </c>
      <c r="B180" s="14">
        <v>1</v>
      </c>
      <c r="C180" s="14">
        <v>46980</v>
      </c>
      <c r="D180" s="14">
        <v>47001</v>
      </c>
      <c r="E180" s="15">
        <f t="shared" si="1"/>
        <v>0.7</v>
      </c>
      <c r="F180" s="15">
        <f t="shared" si="45"/>
        <v>1.0666666666666667</v>
      </c>
      <c r="G180" s="15">
        <f t="shared" si="44"/>
        <v>1.7666666666666666</v>
      </c>
      <c r="H180" s="14">
        <v>6</v>
      </c>
      <c r="I180" s="14"/>
      <c r="J180" s="12">
        <f t="shared" si="43"/>
        <v>18.968253968253968</v>
      </c>
    </row>
    <row r="181" spans="1:10" x14ac:dyDescent="0.25">
      <c r="A181" s="14">
        <v>155</v>
      </c>
      <c r="B181" s="14">
        <v>1</v>
      </c>
      <c r="C181" s="14">
        <v>47033</v>
      </c>
      <c r="D181" s="14">
        <v>47058</v>
      </c>
      <c r="E181" s="15">
        <f t="shared" si="1"/>
        <v>0.83333333333333337</v>
      </c>
      <c r="F181" s="15">
        <f t="shared" si="45"/>
        <v>1.3</v>
      </c>
      <c r="G181" s="15">
        <f t="shared" si="44"/>
        <v>2.1333333333333333</v>
      </c>
      <c r="H181" s="14">
        <v>7</v>
      </c>
      <c r="I181" s="14"/>
      <c r="J181" s="12">
        <f t="shared" si="43"/>
        <v>23.17460317460317</v>
      </c>
    </row>
    <row r="182" spans="1:10" x14ac:dyDescent="0.25">
      <c r="A182" s="14">
        <v>155</v>
      </c>
      <c r="B182" s="14">
        <v>1</v>
      </c>
      <c r="C182" s="14">
        <v>47097</v>
      </c>
      <c r="D182" s="14">
        <v>47119</v>
      </c>
      <c r="E182" s="15">
        <f t="shared" si="1"/>
        <v>0.73333333333333328</v>
      </c>
      <c r="F182" s="15">
        <f t="shared" si="45"/>
        <v>0.76666666666666672</v>
      </c>
      <c r="G182" s="15">
        <f t="shared" si="44"/>
        <v>1.5</v>
      </c>
      <c r="H182" s="14">
        <v>8</v>
      </c>
      <c r="I182" s="14"/>
      <c r="J182" s="12">
        <f t="shared" si="43"/>
        <v>28.253968253968253</v>
      </c>
    </row>
    <row r="183" spans="1:10" x14ac:dyDescent="0.25">
      <c r="A183" s="14">
        <v>155</v>
      </c>
      <c r="B183" s="14">
        <v>1</v>
      </c>
      <c r="C183" s="14">
        <v>47142</v>
      </c>
      <c r="D183" s="14">
        <v>47167</v>
      </c>
      <c r="E183" s="15">
        <f t="shared" si="1"/>
        <v>0.83333333333333337</v>
      </c>
      <c r="F183" s="15">
        <f t="shared" si="45"/>
        <v>2.7</v>
      </c>
      <c r="G183" s="15">
        <f t="shared" si="44"/>
        <v>3.5333333333333337</v>
      </c>
      <c r="H183" s="14">
        <v>9</v>
      </c>
      <c r="I183" s="14"/>
      <c r="J183" s="12">
        <f t="shared" si="43"/>
        <v>31.825396825396822</v>
      </c>
    </row>
    <row r="184" spans="1:10" x14ac:dyDescent="0.25">
      <c r="A184" s="14">
        <v>155</v>
      </c>
      <c r="B184" s="14">
        <v>1</v>
      </c>
      <c r="C184" s="14">
        <v>47248</v>
      </c>
      <c r="D184" s="14">
        <v>47273</v>
      </c>
      <c r="E184" s="15">
        <f t="shared" si="1"/>
        <v>0.83333333333333337</v>
      </c>
      <c r="F184" s="15">
        <f t="shared" si="45"/>
        <v>1.1666666666666667</v>
      </c>
      <c r="G184" s="15">
        <f t="shared" si="44"/>
        <v>2</v>
      </c>
      <c r="H184" s="14">
        <v>10</v>
      </c>
      <c r="I184" s="14"/>
      <c r="J184" s="12">
        <f t="shared" si="43"/>
        <v>40.238095238095241</v>
      </c>
    </row>
    <row r="185" spans="1:10" x14ac:dyDescent="0.25">
      <c r="A185" s="14">
        <v>155</v>
      </c>
      <c r="B185" s="14">
        <v>1</v>
      </c>
      <c r="C185" s="14">
        <v>47308</v>
      </c>
      <c r="D185" s="14">
        <v>47336</v>
      </c>
      <c r="E185" s="15">
        <f t="shared" si="1"/>
        <v>0.93333333333333335</v>
      </c>
      <c r="F185" s="15">
        <f t="shared" si="45"/>
        <v>0.96666666666666667</v>
      </c>
      <c r="G185" s="15">
        <f t="shared" si="44"/>
        <v>1.9</v>
      </c>
      <c r="H185" s="14">
        <v>11</v>
      </c>
      <c r="I185" s="14"/>
      <c r="J185" s="12">
        <f t="shared" si="43"/>
        <v>44.999999999999993</v>
      </c>
    </row>
    <row r="186" spans="1:10" x14ac:dyDescent="0.25">
      <c r="A186" s="14">
        <v>155</v>
      </c>
      <c r="B186" s="14">
        <v>1</v>
      </c>
      <c r="C186" s="14">
        <v>47365</v>
      </c>
      <c r="D186" s="14">
        <v>47394</v>
      </c>
      <c r="E186" s="15">
        <f t="shared" si="1"/>
        <v>0.96666666666666667</v>
      </c>
      <c r="F186" s="15">
        <f t="shared" si="45"/>
        <v>0.8666666666666667</v>
      </c>
      <c r="G186" s="15">
        <f t="shared" si="44"/>
        <v>1.8333333333333335</v>
      </c>
      <c r="H186" s="14">
        <v>12</v>
      </c>
      <c r="I186" s="14"/>
      <c r="J186" s="12">
        <f t="shared" si="43"/>
        <v>49.523809523809526</v>
      </c>
    </row>
    <row r="187" spans="1:10" x14ac:dyDescent="0.25">
      <c r="A187" s="14">
        <v>155</v>
      </c>
      <c r="B187" s="14">
        <v>1</v>
      </c>
      <c r="C187" s="14">
        <v>47420</v>
      </c>
      <c r="D187" s="14">
        <v>47445</v>
      </c>
      <c r="E187" s="15">
        <f t="shared" si="1"/>
        <v>0.83333333333333337</v>
      </c>
      <c r="F187" s="15">
        <f t="shared" si="45"/>
        <v>1.2333333333333334</v>
      </c>
      <c r="G187" s="15">
        <f t="shared" si="44"/>
        <v>2.0666666666666669</v>
      </c>
      <c r="H187" s="14">
        <v>13</v>
      </c>
      <c r="I187" s="14"/>
      <c r="J187" s="12">
        <f t="shared" si="43"/>
        <v>53.888888888888886</v>
      </c>
    </row>
    <row r="188" spans="1:10" x14ac:dyDescent="0.25">
      <c r="A188" s="14">
        <v>155</v>
      </c>
      <c r="B188" s="14">
        <v>1</v>
      </c>
      <c r="C188" s="14">
        <v>47482</v>
      </c>
      <c r="D188" s="14">
        <v>47504</v>
      </c>
      <c r="E188" s="15">
        <f t="shared" si="1"/>
        <v>0.73333333333333328</v>
      </c>
      <c r="F188" s="15">
        <f t="shared" si="45"/>
        <v>0.9</v>
      </c>
      <c r="G188" s="15">
        <f t="shared" si="44"/>
        <v>1.6333333333333333</v>
      </c>
      <c r="H188" s="14">
        <v>14</v>
      </c>
      <c r="I188" s="14"/>
      <c r="J188" s="12">
        <f t="shared" si="43"/>
        <v>58.80952380952381</v>
      </c>
    </row>
    <row r="189" spans="1:10" x14ac:dyDescent="0.25">
      <c r="A189" s="14">
        <v>155</v>
      </c>
      <c r="B189" s="14">
        <v>1</v>
      </c>
      <c r="C189" s="14">
        <v>47531</v>
      </c>
      <c r="D189" s="14">
        <v>47554</v>
      </c>
      <c r="E189" s="15">
        <f t="shared" si="1"/>
        <v>0.76666666666666672</v>
      </c>
      <c r="F189" s="15">
        <f t="shared" si="45"/>
        <v>1.4666666666666666</v>
      </c>
      <c r="G189" s="15">
        <f t="shared" si="44"/>
        <v>2.2333333333333334</v>
      </c>
      <c r="H189" s="14">
        <v>15</v>
      </c>
      <c r="I189" s="14"/>
      <c r="J189" s="12">
        <f t="shared" si="43"/>
        <v>62.698412698412696</v>
      </c>
    </row>
    <row r="190" spans="1:10" x14ac:dyDescent="0.25">
      <c r="A190" s="14">
        <v>155</v>
      </c>
      <c r="B190" s="14">
        <v>1</v>
      </c>
      <c r="C190" s="14">
        <v>47598</v>
      </c>
      <c r="D190" s="14">
        <v>47644</v>
      </c>
      <c r="E190" s="15">
        <f t="shared" si="1"/>
        <v>1.5333333333333334</v>
      </c>
      <c r="F190" s="15">
        <f t="shared" si="45"/>
        <v>3.1333333333333333</v>
      </c>
      <c r="G190" s="15">
        <f t="shared" si="44"/>
        <v>4.666666666666667</v>
      </c>
      <c r="H190" s="14">
        <v>16</v>
      </c>
      <c r="I190" s="14"/>
      <c r="J190" s="12">
        <f t="shared" si="43"/>
        <v>68.015873015873012</v>
      </c>
    </row>
    <row r="191" spans="1:10" x14ac:dyDescent="0.25">
      <c r="A191" s="14">
        <v>155</v>
      </c>
      <c r="B191" s="14">
        <v>1</v>
      </c>
      <c r="C191" s="14">
        <v>47738</v>
      </c>
      <c r="D191" s="14">
        <v>47764</v>
      </c>
      <c r="E191" s="15">
        <f t="shared" si="1"/>
        <v>0.8666666666666667</v>
      </c>
      <c r="F191" s="15">
        <f t="shared" si="45"/>
        <v>0.73333333333333328</v>
      </c>
      <c r="G191" s="15">
        <f t="shared" si="44"/>
        <v>1.6</v>
      </c>
      <c r="H191" s="14">
        <v>17</v>
      </c>
      <c r="I191" s="14"/>
      <c r="J191" s="12">
        <f t="shared" si="43"/>
        <v>79.126984126984127</v>
      </c>
    </row>
    <row r="192" spans="1:10" x14ac:dyDescent="0.25">
      <c r="A192" s="14">
        <v>155</v>
      </c>
      <c r="B192" s="14">
        <v>1</v>
      </c>
      <c r="C192" s="14">
        <v>47786</v>
      </c>
      <c r="D192" s="14">
        <v>47818</v>
      </c>
      <c r="E192" s="15">
        <f t="shared" si="1"/>
        <v>1.0666666666666667</v>
      </c>
      <c r="F192" s="15">
        <f t="shared" si="45"/>
        <v>1.0333333333333334</v>
      </c>
      <c r="G192" s="15">
        <f t="shared" si="44"/>
        <v>2.1</v>
      </c>
      <c r="H192" s="14">
        <v>18</v>
      </c>
      <c r="I192" s="14"/>
      <c r="J192" s="12">
        <f t="shared" si="43"/>
        <v>82.936507936507937</v>
      </c>
    </row>
    <row r="193" spans="1:10" x14ac:dyDescent="0.25">
      <c r="A193" s="14">
        <v>155</v>
      </c>
      <c r="B193" s="14">
        <v>1</v>
      </c>
      <c r="C193" s="14">
        <v>47849</v>
      </c>
      <c r="D193" s="14">
        <v>47881</v>
      </c>
      <c r="E193" s="15">
        <f t="shared" si="1"/>
        <v>1.0666666666666667</v>
      </c>
      <c r="F193" s="15">
        <f t="shared" si="45"/>
        <v>1.4666666666666666</v>
      </c>
      <c r="G193" s="15">
        <f t="shared" si="44"/>
        <v>2.5333333333333332</v>
      </c>
      <c r="H193" s="14">
        <v>19</v>
      </c>
      <c r="I193" s="14"/>
      <c r="J193" s="12">
        <f t="shared" si="43"/>
        <v>87.936507936507937</v>
      </c>
    </row>
    <row r="194" spans="1:10" x14ac:dyDescent="0.25">
      <c r="A194" s="14">
        <v>155</v>
      </c>
      <c r="B194" s="14">
        <v>1</v>
      </c>
      <c r="C194" s="14">
        <v>47925</v>
      </c>
      <c r="D194" s="14">
        <v>47955</v>
      </c>
      <c r="E194" s="15">
        <f t="shared" si="1"/>
        <v>1</v>
      </c>
      <c r="F194" s="15">
        <f t="shared" si="45"/>
        <v>0.53333333333333333</v>
      </c>
      <c r="G194" s="15">
        <f t="shared" si="44"/>
        <v>1.5333333333333332</v>
      </c>
      <c r="H194" s="14">
        <v>20</v>
      </c>
      <c r="I194" s="14"/>
      <c r="J194" s="12">
        <f t="shared" si="43"/>
        <v>93.968253968253961</v>
      </c>
    </row>
    <row r="195" spans="1:10" x14ac:dyDescent="0.25">
      <c r="A195" s="14">
        <v>155</v>
      </c>
      <c r="B195" s="14">
        <v>1</v>
      </c>
      <c r="C195" s="14">
        <v>47971</v>
      </c>
      <c r="D195" s="14">
        <v>48001</v>
      </c>
      <c r="E195" s="15">
        <f t="shared" si="1"/>
        <v>1</v>
      </c>
      <c r="F195" s="15"/>
      <c r="G195" s="15">
        <f t="shared" si="44"/>
        <v>1</v>
      </c>
      <c r="H195" s="14">
        <v>21</v>
      </c>
      <c r="I195" s="14"/>
      <c r="J195" s="12">
        <f t="shared" si="43"/>
        <v>97.61904761904762</v>
      </c>
    </row>
  </sheetData>
  <mergeCells count="4">
    <mergeCell ref="N1:P1"/>
    <mergeCell ref="C1:D1"/>
    <mergeCell ref="E1:F1"/>
    <mergeCell ref="K1:M1"/>
  </mergeCells>
  <pageMargins left="0.7" right="0.7" top="0.78740157499999996" bottom="0.78740157499999996" header="0.3" footer="0.3"/>
  <pageSetup paperSize="13"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3"/>
  <sheetViews>
    <sheetView workbookViewId="0">
      <pane ySplit="1" topLeftCell="A179" activePane="bottomLeft" state="frozen"/>
      <selection pane="bottomLeft" activeCell="H199" sqref="H199"/>
    </sheetView>
  </sheetViews>
  <sheetFormatPr baseColWidth="10" defaultRowHeight="15" x14ac:dyDescent="0.25"/>
  <cols>
    <col min="1" max="1" width="9.28515625" customWidth="1"/>
    <col min="4" max="4" width="11.42578125" style="35"/>
    <col min="15" max="17" width="11.42578125" style="18"/>
    <col min="18" max="18" width="11.42578125" style="3"/>
    <col min="20" max="20" width="10.42578125" style="3" customWidth="1"/>
  </cols>
  <sheetData>
    <row r="1" spans="1:20" x14ac:dyDescent="0.25">
      <c r="A1" s="19" t="s">
        <v>130</v>
      </c>
      <c r="B1" s="19" t="s">
        <v>112</v>
      </c>
      <c r="C1" s="19" t="s">
        <v>135</v>
      </c>
      <c r="D1" s="34" t="s">
        <v>151</v>
      </c>
      <c r="E1" s="19" t="s">
        <v>131</v>
      </c>
      <c r="F1" s="19" t="s">
        <v>132</v>
      </c>
      <c r="G1" s="19" t="s">
        <v>133</v>
      </c>
      <c r="H1" s="19" t="s">
        <v>134</v>
      </c>
      <c r="I1" s="19" t="s">
        <v>140</v>
      </c>
      <c r="J1" s="19" t="s">
        <v>141</v>
      </c>
      <c r="K1" s="19" t="s">
        <v>137</v>
      </c>
      <c r="L1" s="19" t="s">
        <v>142</v>
      </c>
      <c r="M1" s="19"/>
      <c r="N1" s="19"/>
      <c r="O1" s="20"/>
      <c r="P1" s="19"/>
      <c r="Q1" s="24"/>
    </row>
    <row r="2" spans="1:20" x14ac:dyDescent="0.25">
      <c r="A2">
        <v>152</v>
      </c>
      <c r="B2">
        <v>1</v>
      </c>
      <c r="C2" t="s">
        <v>136</v>
      </c>
      <c r="D2" s="35">
        <f>J2/$J$190</f>
        <v>0</v>
      </c>
      <c r="E2">
        <v>1</v>
      </c>
      <c r="F2">
        <v>27228</v>
      </c>
      <c r="G2">
        <v>70</v>
      </c>
      <c r="H2">
        <v>65</v>
      </c>
      <c r="I2" s="3">
        <f t="shared" ref="I2:I54" si="0">AVERAGE(G2:H2)</f>
        <v>67.5</v>
      </c>
      <c r="J2" s="12">
        <f>(F2-$F$2)/30</f>
        <v>0</v>
      </c>
      <c r="K2" s="3">
        <f>60/(J3-J2)</f>
        <v>180</v>
      </c>
      <c r="P2"/>
      <c r="Q2" s="3"/>
      <c r="R2"/>
      <c r="T2"/>
    </row>
    <row r="3" spans="1:20" x14ac:dyDescent="0.25">
      <c r="A3">
        <v>152</v>
      </c>
      <c r="B3">
        <v>1</v>
      </c>
      <c r="C3" t="s">
        <v>136</v>
      </c>
      <c r="D3" s="35">
        <f t="shared" ref="D3:D66" si="1">J3/$J$190</f>
        <v>2.3557126030624262E-3</v>
      </c>
      <c r="E3">
        <v>2</v>
      </c>
      <c r="F3">
        <v>27238</v>
      </c>
      <c r="G3">
        <v>70</v>
      </c>
      <c r="H3">
        <v>70</v>
      </c>
      <c r="I3" s="3">
        <f t="shared" si="0"/>
        <v>70</v>
      </c>
      <c r="J3" s="12">
        <f>(F3-$F$2)/30</f>
        <v>0.33333333333333331</v>
      </c>
      <c r="K3" s="3">
        <f>60/(J4-J3)</f>
        <v>163.63636363636365</v>
      </c>
      <c r="P3"/>
      <c r="Q3" s="3"/>
      <c r="R3"/>
      <c r="T3"/>
    </row>
    <row r="4" spans="1:20" x14ac:dyDescent="0.25">
      <c r="A4">
        <v>152</v>
      </c>
      <c r="B4">
        <v>1</v>
      </c>
      <c r="C4" t="s">
        <v>136</v>
      </c>
      <c r="D4" s="35">
        <f t="shared" si="1"/>
        <v>4.9469964664310955E-3</v>
      </c>
      <c r="E4">
        <v>3</v>
      </c>
      <c r="F4">
        <v>27249</v>
      </c>
      <c r="G4">
        <v>75</v>
      </c>
      <c r="H4">
        <v>75</v>
      </c>
      <c r="I4" s="3">
        <f t="shared" si="0"/>
        <v>75</v>
      </c>
      <c r="J4" s="12">
        <f t="shared" ref="J4:J190" si="2">(F4-$F$2)/30</f>
        <v>0.7</v>
      </c>
      <c r="K4" s="3">
        <f t="shared" ref="K4:K66" si="3">60/(J5-J4)</f>
        <v>163.63636363636363</v>
      </c>
      <c r="P4"/>
      <c r="Q4" s="3"/>
      <c r="R4"/>
      <c r="T4"/>
    </row>
    <row r="5" spans="1:20" x14ac:dyDescent="0.25">
      <c r="A5">
        <v>152</v>
      </c>
      <c r="B5">
        <v>1</v>
      </c>
      <c r="C5" t="s">
        <v>136</v>
      </c>
      <c r="D5" s="35">
        <f t="shared" si="1"/>
        <v>7.5382803297997644E-3</v>
      </c>
      <c r="E5">
        <v>4</v>
      </c>
      <c r="F5">
        <v>27260</v>
      </c>
      <c r="G5">
        <v>75</v>
      </c>
      <c r="H5">
        <v>75</v>
      </c>
      <c r="I5" s="3">
        <f t="shared" si="0"/>
        <v>75</v>
      </c>
      <c r="J5" s="12">
        <f t="shared" si="2"/>
        <v>1.0666666666666667</v>
      </c>
      <c r="K5" s="3">
        <f t="shared" si="3"/>
        <v>180.00000000000003</v>
      </c>
      <c r="P5"/>
      <c r="Q5" s="3"/>
      <c r="R5"/>
      <c r="T5"/>
    </row>
    <row r="6" spans="1:20" x14ac:dyDescent="0.25">
      <c r="A6">
        <v>152</v>
      </c>
      <c r="B6">
        <v>1</v>
      </c>
      <c r="C6" t="s">
        <v>136</v>
      </c>
      <c r="D6" s="35">
        <f t="shared" si="1"/>
        <v>9.893992932862191E-3</v>
      </c>
      <c r="E6">
        <v>5</v>
      </c>
      <c r="F6">
        <v>27270</v>
      </c>
      <c r="G6">
        <v>70</v>
      </c>
      <c r="H6">
        <v>75</v>
      </c>
      <c r="I6" s="3">
        <f t="shared" si="0"/>
        <v>72.5</v>
      </c>
      <c r="J6" s="12">
        <f t="shared" si="2"/>
        <v>1.4</v>
      </c>
      <c r="K6" s="3">
        <f t="shared" si="3"/>
        <v>163.63636363636363</v>
      </c>
      <c r="P6"/>
      <c r="Q6" s="3"/>
      <c r="R6"/>
      <c r="T6"/>
    </row>
    <row r="7" spans="1:20" x14ac:dyDescent="0.25">
      <c r="A7">
        <v>152</v>
      </c>
      <c r="B7">
        <v>1</v>
      </c>
      <c r="C7" t="s">
        <v>136</v>
      </c>
      <c r="D7" s="35">
        <f t="shared" si="1"/>
        <v>1.2485276796230859E-2</v>
      </c>
      <c r="E7">
        <v>6</v>
      </c>
      <c r="F7">
        <v>27281</v>
      </c>
      <c r="G7">
        <v>75</v>
      </c>
      <c r="H7">
        <v>80</v>
      </c>
      <c r="I7" s="3">
        <f t="shared" si="0"/>
        <v>77.5</v>
      </c>
      <c r="J7" s="12">
        <f t="shared" si="2"/>
        <v>1.7666666666666666</v>
      </c>
      <c r="K7" s="3">
        <f t="shared" si="3"/>
        <v>163.63636363636363</v>
      </c>
      <c r="P7"/>
      <c r="Q7" s="3"/>
      <c r="R7"/>
      <c r="T7"/>
    </row>
    <row r="8" spans="1:20" x14ac:dyDescent="0.25">
      <c r="A8">
        <v>152</v>
      </c>
      <c r="B8">
        <v>1</v>
      </c>
      <c r="C8" t="s">
        <v>136</v>
      </c>
      <c r="D8" s="35">
        <f t="shared" si="1"/>
        <v>1.5076560659599529E-2</v>
      </c>
      <c r="E8">
        <v>7</v>
      </c>
      <c r="F8">
        <v>27292</v>
      </c>
      <c r="G8">
        <v>70</v>
      </c>
      <c r="H8">
        <v>75</v>
      </c>
      <c r="I8" s="3">
        <f t="shared" si="0"/>
        <v>72.5</v>
      </c>
      <c r="J8" s="12">
        <f t="shared" si="2"/>
        <v>2.1333333333333333</v>
      </c>
      <c r="K8" s="3">
        <f t="shared" si="3"/>
        <v>163.63636363636363</v>
      </c>
      <c r="P8"/>
      <c r="Q8" s="3"/>
      <c r="R8"/>
      <c r="T8"/>
    </row>
    <row r="9" spans="1:20" x14ac:dyDescent="0.25">
      <c r="A9">
        <v>152</v>
      </c>
      <c r="B9">
        <v>1</v>
      </c>
      <c r="C9" t="s">
        <v>136</v>
      </c>
      <c r="D9" s="35">
        <f t="shared" si="1"/>
        <v>1.7667844522968199E-2</v>
      </c>
      <c r="E9">
        <v>8</v>
      </c>
      <c r="F9">
        <v>27303</v>
      </c>
      <c r="G9">
        <v>70</v>
      </c>
      <c r="H9">
        <v>75</v>
      </c>
      <c r="I9" s="3">
        <f t="shared" si="0"/>
        <v>72.5</v>
      </c>
      <c r="J9" s="12">
        <f t="shared" si="2"/>
        <v>2.5</v>
      </c>
      <c r="K9" s="3">
        <f t="shared" si="3"/>
        <v>150.00000000000003</v>
      </c>
      <c r="P9"/>
      <c r="Q9" s="3"/>
      <c r="R9"/>
      <c r="T9"/>
    </row>
    <row r="10" spans="1:20" x14ac:dyDescent="0.25">
      <c r="A10">
        <v>152</v>
      </c>
      <c r="B10">
        <v>1</v>
      </c>
      <c r="C10" t="s">
        <v>136</v>
      </c>
      <c r="D10" s="35">
        <f t="shared" si="1"/>
        <v>2.0494699646643109E-2</v>
      </c>
      <c r="E10">
        <v>9</v>
      </c>
      <c r="F10">
        <v>27315</v>
      </c>
      <c r="G10">
        <v>75</v>
      </c>
      <c r="H10">
        <v>75</v>
      </c>
      <c r="I10" s="3">
        <f t="shared" si="0"/>
        <v>75</v>
      </c>
      <c r="J10" s="12">
        <f t="shared" si="2"/>
        <v>2.9</v>
      </c>
      <c r="K10" s="3">
        <f>60/(J11-J10)</f>
        <v>150.00000000000003</v>
      </c>
      <c r="P10"/>
      <c r="Q10" s="3"/>
      <c r="R10"/>
      <c r="T10"/>
    </row>
    <row r="11" spans="1:20" x14ac:dyDescent="0.25">
      <c r="A11">
        <v>152</v>
      </c>
      <c r="B11">
        <v>1</v>
      </c>
      <c r="C11" t="s">
        <v>136</v>
      </c>
      <c r="D11" s="35">
        <f t="shared" si="1"/>
        <v>2.3321554770318019E-2</v>
      </c>
      <c r="E11">
        <v>10</v>
      </c>
      <c r="F11">
        <v>27327</v>
      </c>
      <c r="G11">
        <v>70</v>
      </c>
      <c r="H11">
        <v>70</v>
      </c>
      <c r="I11" s="3">
        <f t="shared" si="0"/>
        <v>70</v>
      </c>
      <c r="J11" s="12">
        <f>(F11-$F$2)/30</f>
        <v>3.3</v>
      </c>
      <c r="K11" s="3">
        <f>60/(J12-J11)</f>
        <v>163.63636363636363</v>
      </c>
      <c r="P11"/>
      <c r="Q11" s="3"/>
      <c r="R11"/>
      <c r="T11"/>
    </row>
    <row r="12" spans="1:20" x14ac:dyDescent="0.25">
      <c r="A12">
        <v>152</v>
      </c>
      <c r="B12">
        <v>1</v>
      </c>
      <c r="C12" t="s">
        <v>136</v>
      </c>
      <c r="D12" s="35">
        <f t="shared" si="1"/>
        <v>2.591283863368669E-2</v>
      </c>
      <c r="E12">
        <v>11</v>
      </c>
      <c r="F12">
        <v>27338</v>
      </c>
      <c r="G12">
        <v>70</v>
      </c>
      <c r="H12">
        <v>70</v>
      </c>
      <c r="I12" s="3">
        <f t="shared" si="0"/>
        <v>70</v>
      </c>
      <c r="J12" s="12">
        <f t="shared" si="2"/>
        <v>3.6666666666666665</v>
      </c>
      <c r="K12" s="3">
        <f t="shared" si="3"/>
        <v>150.00000000000003</v>
      </c>
      <c r="P12"/>
      <c r="Q12" s="3"/>
      <c r="R12"/>
      <c r="T12"/>
    </row>
    <row r="13" spans="1:20" x14ac:dyDescent="0.25">
      <c r="A13">
        <v>152</v>
      </c>
      <c r="B13">
        <v>1</v>
      </c>
      <c r="C13" t="s">
        <v>136</v>
      </c>
      <c r="D13" s="35">
        <f t="shared" si="1"/>
        <v>2.8739693757361601E-2</v>
      </c>
      <c r="E13">
        <v>12</v>
      </c>
      <c r="F13">
        <v>27350</v>
      </c>
      <c r="G13">
        <v>70</v>
      </c>
      <c r="H13">
        <v>70</v>
      </c>
      <c r="I13" s="3">
        <f t="shared" si="0"/>
        <v>70</v>
      </c>
      <c r="J13" s="12">
        <f t="shared" si="2"/>
        <v>4.0666666666666664</v>
      </c>
      <c r="K13" s="3">
        <f t="shared" si="3"/>
        <v>149.99999999999986</v>
      </c>
      <c r="P13"/>
      <c r="Q13" s="3"/>
      <c r="R13"/>
      <c r="T13"/>
    </row>
    <row r="14" spans="1:20" x14ac:dyDescent="0.25">
      <c r="A14">
        <v>152</v>
      </c>
      <c r="B14">
        <v>1</v>
      </c>
      <c r="C14" t="s">
        <v>136</v>
      </c>
      <c r="D14" s="35">
        <f t="shared" si="1"/>
        <v>3.1566548881036514E-2</v>
      </c>
      <c r="E14">
        <v>13</v>
      </c>
      <c r="F14">
        <v>27362</v>
      </c>
      <c r="G14">
        <v>70</v>
      </c>
      <c r="H14">
        <v>70</v>
      </c>
      <c r="I14" s="3">
        <f t="shared" si="0"/>
        <v>70</v>
      </c>
      <c r="J14" s="12">
        <f t="shared" si="2"/>
        <v>4.4666666666666668</v>
      </c>
      <c r="K14" s="3">
        <f t="shared" si="3"/>
        <v>138.4615384615384</v>
      </c>
      <c r="P14"/>
      <c r="Q14" s="3"/>
      <c r="R14"/>
      <c r="T14"/>
    </row>
    <row r="15" spans="1:20" x14ac:dyDescent="0.25">
      <c r="A15">
        <v>152</v>
      </c>
      <c r="B15">
        <v>1</v>
      </c>
      <c r="C15" t="s">
        <v>136</v>
      </c>
      <c r="D15" s="35">
        <f t="shared" si="1"/>
        <v>3.4628975265017674E-2</v>
      </c>
      <c r="E15">
        <v>14</v>
      </c>
      <c r="F15">
        <v>27375</v>
      </c>
      <c r="G15">
        <v>70</v>
      </c>
      <c r="H15">
        <v>70</v>
      </c>
      <c r="I15" s="3">
        <f t="shared" si="0"/>
        <v>70</v>
      </c>
      <c r="J15" s="12">
        <f t="shared" si="2"/>
        <v>4.9000000000000004</v>
      </c>
      <c r="K15" s="3">
        <f t="shared" si="3"/>
        <v>150.0000000000002</v>
      </c>
      <c r="P15"/>
      <c r="Q15" s="3"/>
      <c r="R15"/>
      <c r="T15"/>
    </row>
    <row r="16" spans="1:20" x14ac:dyDescent="0.25">
      <c r="A16">
        <v>152</v>
      </c>
      <c r="B16">
        <v>1</v>
      </c>
      <c r="C16" t="s">
        <v>136</v>
      </c>
      <c r="D16" s="35">
        <f t="shared" si="1"/>
        <v>3.7455830388692581E-2</v>
      </c>
      <c r="E16">
        <v>15</v>
      </c>
      <c r="F16">
        <v>27387</v>
      </c>
      <c r="G16">
        <v>75</v>
      </c>
      <c r="H16">
        <v>70</v>
      </c>
      <c r="I16" s="3">
        <f t="shared" si="0"/>
        <v>72.5</v>
      </c>
      <c r="J16" s="12">
        <f t="shared" si="2"/>
        <v>5.3</v>
      </c>
      <c r="K16" s="3">
        <f t="shared" si="3"/>
        <v>149.99999999999986</v>
      </c>
      <c r="P16"/>
      <c r="Q16" s="3"/>
      <c r="R16"/>
      <c r="T16"/>
    </row>
    <row r="17" spans="1:20" x14ac:dyDescent="0.25">
      <c r="A17">
        <v>152</v>
      </c>
      <c r="B17">
        <v>1</v>
      </c>
      <c r="C17" t="s">
        <v>136</v>
      </c>
      <c r="D17" s="35">
        <f t="shared" si="1"/>
        <v>4.0282685512367494E-2</v>
      </c>
      <c r="E17">
        <v>16</v>
      </c>
      <c r="F17">
        <v>27399</v>
      </c>
      <c r="G17">
        <v>70</v>
      </c>
      <c r="H17">
        <v>70</v>
      </c>
      <c r="I17" s="3">
        <f t="shared" si="0"/>
        <v>70</v>
      </c>
      <c r="J17" s="12">
        <f t="shared" si="2"/>
        <v>5.7</v>
      </c>
      <c r="K17" s="3">
        <f t="shared" si="3"/>
        <v>138.4615384615384</v>
      </c>
      <c r="P17"/>
      <c r="Q17" s="3"/>
      <c r="R17"/>
      <c r="T17"/>
    </row>
    <row r="18" spans="1:20" x14ac:dyDescent="0.25">
      <c r="A18">
        <v>152</v>
      </c>
      <c r="B18">
        <v>1</v>
      </c>
      <c r="C18" t="s">
        <v>136</v>
      </c>
      <c r="D18" s="35">
        <f t="shared" si="1"/>
        <v>4.3345111896348647E-2</v>
      </c>
      <c r="E18">
        <v>17</v>
      </c>
      <c r="F18">
        <v>27412</v>
      </c>
      <c r="G18">
        <v>70</v>
      </c>
      <c r="H18">
        <v>70</v>
      </c>
      <c r="I18" s="3">
        <f t="shared" si="0"/>
        <v>70</v>
      </c>
      <c r="J18" s="12">
        <f t="shared" si="2"/>
        <v>6.1333333333333337</v>
      </c>
      <c r="K18" s="3">
        <f t="shared" si="3"/>
        <v>138.46153846153868</v>
      </c>
      <c r="P18"/>
      <c r="Q18" s="3"/>
      <c r="R18"/>
      <c r="T18"/>
    </row>
    <row r="19" spans="1:20" x14ac:dyDescent="0.25">
      <c r="A19">
        <v>152</v>
      </c>
      <c r="B19">
        <v>1</v>
      </c>
      <c r="C19" t="s">
        <v>136</v>
      </c>
      <c r="D19" s="35">
        <f t="shared" si="1"/>
        <v>4.6407538280329799E-2</v>
      </c>
      <c r="E19">
        <v>18</v>
      </c>
      <c r="F19">
        <v>27425</v>
      </c>
      <c r="G19">
        <v>70</v>
      </c>
      <c r="H19">
        <v>70</v>
      </c>
      <c r="I19" s="3">
        <f t="shared" si="0"/>
        <v>70</v>
      </c>
      <c r="J19" s="12">
        <f t="shared" si="2"/>
        <v>6.5666666666666664</v>
      </c>
      <c r="K19" s="3">
        <f t="shared" si="3"/>
        <v>149.99999999999986</v>
      </c>
      <c r="P19"/>
      <c r="Q19" s="3"/>
      <c r="R19"/>
      <c r="T19"/>
    </row>
    <row r="20" spans="1:20" x14ac:dyDescent="0.25">
      <c r="A20">
        <v>152</v>
      </c>
      <c r="B20">
        <v>1</v>
      </c>
      <c r="C20" t="s">
        <v>136</v>
      </c>
      <c r="D20" s="35">
        <f t="shared" si="1"/>
        <v>4.9234393404004713E-2</v>
      </c>
      <c r="E20">
        <v>19</v>
      </c>
      <c r="F20">
        <v>27437</v>
      </c>
      <c r="G20">
        <v>70</v>
      </c>
      <c r="H20">
        <v>70</v>
      </c>
      <c r="I20" s="3">
        <f t="shared" si="0"/>
        <v>70</v>
      </c>
      <c r="J20" s="12">
        <f t="shared" si="2"/>
        <v>6.9666666666666668</v>
      </c>
      <c r="K20" s="3">
        <f t="shared" si="3"/>
        <v>138.4615384615384</v>
      </c>
      <c r="P20"/>
      <c r="Q20" s="3"/>
      <c r="R20"/>
      <c r="T20"/>
    </row>
    <row r="21" spans="1:20" x14ac:dyDescent="0.25">
      <c r="A21">
        <v>152</v>
      </c>
      <c r="B21">
        <v>1</v>
      </c>
      <c r="C21" t="s">
        <v>136</v>
      </c>
      <c r="D21" s="35">
        <f t="shared" si="1"/>
        <v>5.2296819787985865E-2</v>
      </c>
      <c r="E21">
        <v>20</v>
      </c>
      <c r="F21">
        <v>27450</v>
      </c>
      <c r="G21">
        <v>70</v>
      </c>
      <c r="H21">
        <v>75</v>
      </c>
      <c r="I21" s="3">
        <f t="shared" si="0"/>
        <v>72.5</v>
      </c>
      <c r="J21" s="12">
        <f t="shared" si="2"/>
        <v>7.4</v>
      </c>
      <c r="K21" s="3">
        <f t="shared" si="3"/>
        <v>138.46153846153868</v>
      </c>
      <c r="P21"/>
      <c r="Q21" s="3"/>
      <c r="R21"/>
      <c r="T21"/>
    </row>
    <row r="22" spans="1:20" x14ac:dyDescent="0.25">
      <c r="A22">
        <v>152</v>
      </c>
      <c r="B22">
        <v>1</v>
      </c>
      <c r="C22" t="s">
        <v>136</v>
      </c>
      <c r="D22" s="35">
        <f t="shared" si="1"/>
        <v>5.5359246171967018E-2</v>
      </c>
      <c r="E22">
        <v>21</v>
      </c>
      <c r="F22">
        <v>27463</v>
      </c>
      <c r="G22">
        <v>70</v>
      </c>
      <c r="H22">
        <v>70</v>
      </c>
      <c r="I22" s="3">
        <f t="shared" si="0"/>
        <v>70</v>
      </c>
      <c r="J22" s="12">
        <f t="shared" si="2"/>
        <v>7.833333333333333</v>
      </c>
      <c r="K22" s="3">
        <f t="shared" si="3"/>
        <v>138.46153846153811</v>
      </c>
      <c r="P22"/>
      <c r="Q22" s="3"/>
      <c r="R22"/>
      <c r="T22"/>
    </row>
    <row r="23" spans="1:20" x14ac:dyDescent="0.25">
      <c r="A23">
        <v>152</v>
      </c>
      <c r="B23">
        <v>1</v>
      </c>
      <c r="C23" t="s">
        <v>136</v>
      </c>
      <c r="D23" s="35">
        <f t="shared" si="1"/>
        <v>5.8421672555948177E-2</v>
      </c>
      <c r="E23">
        <v>22</v>
      </c>
      <c r="F23">
        <v>27476</v>
      </c>
      <c r="G23">
        <v>70</v>
      </c>
      <c r="H23">
        <v>70</v>
      </c>
      <c r="I23" s="3">
        <f t="shared" si="0"/>
        <v>70</v>
      </c>
      <c r="J23" s="12">
        <f t="shared" si="2"/>
        <v>8.2666666666666675</v>
      </c>
      <c r="K23" s="3">
        <f t="shared" si="3"/>
        <v>138.46153846153896</v>
      </c>
      <c r="P23"/>
      <c r="Q23" s="3"/>
      <c r="R23"/>
      <c r="T23"/>
    </row>
    <row r="24" spans="1:20" x14ac:dyDescent="0.25">
      <c r="A24">
        <v>152</v>
      </c>
      <c r="B24">
        <v>1</v>
      </c>
      <c r="C24" t="s">
        <v>136</v>
      </c>
      <c r="D24" s="35">
        <f t="shared" si="1"/>
        <v>6.1484098939929323E-2</v>
      </c>
      <c r="E24">
        <v>23</v>
      </c>
      <c r="F24">
        <v>27489</v>
      </c>
      <c r="G24">
        <v>70</v>
      </c>
      <c r="H24">
        <v>70</v>
      </c>
      <c r="I24" s="3">
        <f t="shared" si="0"/>
        <v>70</v>
      </c>
      <c r="J24" s="12">
        <f t="shared" si="2"/>
        <v>8.6999999999999993</v>
      </c>
      <c r="K24" s="3">
        <f t="shared" si="3"/>
        <v>149.99999999999986</v>
      </c>
      <c r="P24"/>
      <c r="Q24" s="3"/>
      <c r="R24"/>
      <c r="T24"/>
    </row>
    <row r="25" spans="1:20" x14ac:dyDescent="0.25">
      <c r="A25">
        <v>152</v>
      </c>
      <c r="B25">
        <v>1</v>
      </c>
      <c r="C25" t="s">
        <v>136</v>
      </c>
      <c r="D25" s="35">
        <f t="shared" si="1"/>
        <v>6.4310954063604236E-2</v>
      </c>
      <c r="E25">
        <v>24</v>
      </c>
      <c r="F25">
        <v>27501</v>
      </c>
      <c r="G25">
        <v>70</v>
      </c>
      <c r="H25">
        <v>70</v>
      </c>
      <c r="I25" s="3">
        <f t="shared" si="0"/>
        <v>70</v>
      </c>
      <c r="J25" s="12">
        <f t="shared" si="2"/>
        <v>9.1</v>
      </c>
      <c r="K25" s="3">
        <f t="shared" si="3"/>
        <v>128.57142857142853</v>
      </c>
      <c r="P25"/>
      <c r="Q25" s="3"/>
      <c r="R25"/>
      <c r="T25"/>
    </row>
    <row r="26" spans="1:20" x14ac:dyDescent="0.25">
      <c r="A26">
        <v>152</v>
      </c>
      <c r="B26">
        <v>1</v>
      </c>
      <c r="C26" t="s">
        <v>136</v>
      </c>
      <c r="D26" s="35">
        <f t="shared" si="1"/>
        <v>6.7608951707891635E-2</v>
      </c>
      <c r="E26">
        <v>25</v>
      </c>
      <c r="F26">
        <v>27515</v>
      </c>
      <c r="G26">
        <v>75</v>
      </c>
      <c r="H26">
        <v>75</v>
      </c>
      <c r="I26" s="3">
        <f t="shared" si="0"/>
        <v>75</v>
      </c>
      <c r="J26" s="12">
        <f t="shared" si="2"/>
        <v>9.5666666666666664</v>
      </c>
      <c r="K26" s="3">
        <f t="shared" si="3"/>
        <v>149.99999999999986</v>
      </c>
      <c r="P26"/>
      <c r="Q26" s="3"/>
      <c r="R26"/>
      <c r="T26"/>
    </row>
    <row r="27" spans="1:20" x14ac:dyDescent="0.25">
      <c r="A27">
        <v>152</v>
      </c>
      <c r="B27">
        <v>1</v>
      </c>
      <c r="C27" t="s">
        <v>136</v>
      </c>
      <c r="D27" s="35">
        <f t="shared" si="1"/>
        <v>7.0435806831566555E-2</v>
      </c>
      <c r="E27">
        <v>26</v>
      </c>
      <c r="F27">
        <v>27527</v>
      </c>
      <c r="G27">
        <v>70</v>
      </c>
      <c r="H27">
        <v>75</v>
      </c>
      <c r="I27" s="3">
        <f t="shared" si="0"/>
        <v>72.5</v>
      </c>
      <c r="J27" s="12">
        <f t="shared" si="2"/>
        <v>9.9666666666666668</v>
      </c>
      <c r="K27" s="3">
        <f t="shared" si="3"/>
        <v>138.4615384615384</v>
      </c>
      <c r="P27"/>
      <c r="Q27" s="3"/>
      <c r="R27"/>
      <c r="T27"/>
    </row>
    <row r="28" spans="1:20" x14ac:dyDescent="0.25">
      <c r="A28">
        <v>152</v>
      </c>
      <c r="B28">
        <v>1</v>
      </c>
      <c r="C28" t="s">
        <v>136</v>
      </c>
      <c r="D28" s="35">
        <f t="shared" si="1"/>
        <v>7.3498233215547701E-2</v>
      </c>
      <c r="E28">
        <v>27</v>
      </c>
      <c r="F28">
        <v>27540</v>
      </c>
      <c r="G28">
        <v>80</v>
      </c>
      <c r="H28">
        <v>70</v>
      </c>
      <c r="I28" s="3">
        <f t="shared" si="0"/>
        <v>75</v>
      </c>
      <c r="J28" s="12">
        <f t="shared" si="2"/>
        <v>10.4</v>
      </c>
      <c r="K28" s="3">
        <f t="shared" si="3"/>
        <v>138.4615384615384</v>
      </c>
      <c r="P28"/>
      <c r="Q28" s="3"/>
      <c r="R28"/>
      <c r="T28"/>
    </row>
    <row r="29" spans="1:20" x14ac:dyDescent="0.25">
      <c r="A29">
        <v>152</v>
      </c>
      <c r="B29">
        <v>1</v>
      </c>
      <c r="C29" t="s">
        <v>136</v>
      </c>
      <c r="D29" s="35">
        <f t="shared" si="1"/>
        <v>7.656065959952886E-2</v>
      </c>
      <c r="E29">
        <v>28</v>
      </c>
      <c r="F29">
        <v>27553</v>
      </c>
      <c r="G29">
        <v>70</v>
      </c>
      <c r="H29">
        <v>65</v>
      </c>
      <c r="I29" s="3">
        <f t="shared" si="0"/>
        <v>67.5</v>
      </c>
      <c r="J29" s="12">
        <f t="shared" si="2"/>
        <v>10.833333333333334</v>
      </c>
      <c r="K29" s="3">
        <f t="shared" si="3"/>
        <v>128.57142857142853</v>
      </c>
      <c r="P29"/>
      <c r="Q29" s="3"/>
      <c r="R29"/>
      <c r="T29"/>
    </row>
    <row r="30" spans="1:20" x14ac:dyDescent="0.25">
      <c r="A30">
        <v>152</v>
      </c>
      <c r="B30">
        <v>1</v>
      </c>
      <c r="C30" t="s">
        <v>136</v>
      </c>
      <c r="D30" s="35">
        <f t="shared" si="1"/>
        <v>7.9858657243816258E-2</v>
      </c>
      <c r="E30">
        <v>29</v>
      </c>
      <c r="F30">
        <v>27567</v>
      </c>
      <c r="G30">
        <v>70</v>
      </c>
      <c r="H30">
        <v>65</v>
      </c>
      <c r="I30" s="3">
        <f t="shared" si="0"/>
        <v>67.5</v>
      </c>
      <c r="J30" s="12">
        <f t="shared" si="2"/>
        <v>11.3</v>
      </c>
      <c r="K30" s="3">
        <f t="shared" si="3"/>
        <v>138.46153846153896</v>
      </c>
      <c r="P30"/>
      <c r="Q30" s="3"/>
      <c r="R30"/>
      <c r="T30"/>
    </row>
    <row r="31" spans="1:20" x14ac:dyDescent="0.25">
      <c r="A31">
        <v>152</v>
      </c>
      <c r="B31">
        <v>1</v>
      </c>
      <c r="C31" t="s">
        <v>136</v>
      </c>
      <c r="D31" s="35">
        <f t="shared" si="1"/>
        <v>8.2921083627797404E-2</v>
      </c>
      <c r="E31">
        <v>30</v>
      </c>
      <c r="F31">
        <v>27580</v>
      </c>
      <c r="G31">
        <v>70</v>
      </c>
      <c r="H31">
        <v>70</v>
      </c>
      <c r="I31" s="3">
        <f t="shared" si="0"/>
        <v>70</v>
      </c>
      <c r="J31" s="12">
        <f t="shared" si="2"/>
        <v>11.733333333333333</v>
      </c>
      <c r="K31" s="3">
        <f t="shared" si="3"/>
        <v>138.4615384615384</v>
      </c>
      <c r="P31"/>
      <c r="Q31" s="3"/>
      <c r="R31"/>
      <c r="T31"/>
    </row>
    <row r="32" spans="1:20" x14ac:dyDescent="0.25">
      <c r="A32">
        <v>152</v>
      </c>
      <c r="B32">
        <v>1</v>
      </c>
      <c r="C32" t="s">
        <v>136</v>
      </c>
      <c r="D32" s="35">
        <f t="shared" si="1"/>
        <v>8.5983510011778563E-2</v>
      </c>
      <c r="E32">
        <v>31</v>
      </c>
      <c r="F32">
        <v>27593</v>
      </c>
      <c r="G32">
        <v>75</v>
      </c>
      <c r="H32">
        <v>65</v>
      </c>
      <c r="I32" s="3">
        <f t="shared" si="0"/>
        <v>70</v>
      </c>
      <c r="J32" s="12">
        <f t="shared" si="2"/>
        <v>12.166666666666666</v>
      </c>
      <c r="K32" s="3">
        <f t="shared" si="3"/>
        <v>138.4615384615384</v>
      </c>
      <c r="P32"/>
      <c r="Q32" s="3"/>
      <c r="R32"/>
      <c r="T32"/>
    </row>
    <row r="33" spans="1:20" x14ac:dyDescent="0.25">
      <c r="A33">
        <v>152</v>
      </c>
      <c r="B33">
        <v>1</v>
      </c>
      <c r="C33" t="s">
        <v>136</v>
      </c>
      <c r="D33" s="35">
        <f t="shared" si="1"/>
        <v>8.9045936395759709E-2</v>
      </c>
      <c r="E33">
        <v>32</v>
      </c>
      <c r="F33">
        <v>27606</v>
      </c>
      <c r="G33">
        <v>75</v>
      </c>
      <c r="H33">
        <v>65</v>
      </c>
      <c r="I33" s="3">
        <f t="shared" si="0"/>
        <v>70</v>
      </c>
      <c r="J33" s="12">
        <f t="shared" si="2"/>
        <v>12.6</v>
      </c>
      <c r="K33" s="3">
        <f t="shared" si="3"/>
        <v>138.4615384615384</v>
      </c>
      <c r="P33"/>
      <c r="Q33" s="3"/>
      <c r="R33"/>
      <c r="T33"/>
    </row>
    <row r="34" spans="1:20" x14ac:dyDescent="0.25">
      <c r="A34">
        <v>152</v>
      </c>
      <c r="B34">
        <v>1</v>
      </c>
      <c r="C34" t="s">
        <v>136</v>
      </c>
      <c r="D34" s="35">
        <f t="shared" si="1"/>
        <v>9.2108362779740868E-2</v>
      </c>
      <c r="E34">
        <v>33</v>
      </c>
      <c r="F34">
        <v>27619</v>
      </c>
      <c r="G34">
        <v>75</v>
      </c>
      <c r="H34">
        <v>65</v>
      </c>
      <c r="I34" s="3">
        <f t="shared" si="0"/>
        <v>70</v>
      </c>
      <c r="J34" s="12">
        <f t="shared" si="2"/>
        <v>13.033333333333333</v>
      </c>
      <c r="K34" s="3">
        <f t="shared" si="3"/>
        <v>138.4615384615384</v>
      </c>
      <c r="P34"/>
      <c r="Q34" s="3"/>
      <c r="R34"/>
      <c r="T34"/>
    </row>
    <row r="35" spans="1:20" x14ac:dyDescent="0.25">
      <c r="A35">
        <v>152</v>
      </c>
      <c r="B35">
        <v>1</v>
      </c>
      <c r="C35" t="s">
        <v>136</v>
      </c>
      <c r="D35" s="35">
        <f t="shared" si="1"/>
        <v>9.5170789163722028E-2</v>
      </c>
      <c r="E35">
        <v>34</v>
      </c>
      <c r="F35">
        <v>27632</v>
      </c>
      <c r="G35">
        <v>75</v>
      </c>
      <c r="H35">
        <v>70</v>
      </c>
      <c r="I35" s="3">
        <f t="shared" si="0"/>
        <v>72.5</v>
      </c>
      <c r="J35" s="12">
        <f t="shared" si="2"/>
        <v>13.466666666666667</v>
      </c>
      <c r="K35" s="3">
        <f t="shared" si="3"/>
        <v>128.57142857142853</v>
      </c>
      <c r="P35"/>
      <c r="Q35" s="3"/>
      <c r="R35"/>
      <c r="T35"/>
    </row>
    <row r="36" spans="1:20" x14ac:dyDescent="0.25">
      <c r="A36">
        <v>152</v>
      </c>
      <c r="B36">
        <v>1</v>
      </c>
      <c r="C36" t="s">
        <v>136</v>
      </c>
      <c r="D36" s="35">
        <f t="shared" si="1"/>
        <v>9.8468786808009426E-2</v>
      </c>
      <c r="E36">
        <v>35</v>
      </c>
      <c r="F36">
        <v>27646</v>
      </c>
      <c r="G36">
        <v>70</v>
      </c>
      <c r="H36">
        <v>70</v>
      </c>
      <c r="I36" s="3">
        <f t="shared" si="0"/>
        <v>70</v>
      </c>
      <c r="J36" s="12">
        <f t="shared" si="2"/>
        <v>13.933333333333334</v>
      </c>
      <c r="K36" s="3">
        <f t="shared" si="3"/>
        <v>138.4615384615384</v>
      </c>
      <c r="P36"/>
      <c r="Q36" s="3"/>
      <c r="R36"/>
      <c r="T36"/>
    </row>
    <row r="37" spans="1:20" x14ac:dyDescent="0.25">
      <c r="A37">
        <v>152</v>
      </c>
      <c r="B37">
        <v>1</v>
      </c>
      <c r="C37" t="s">
        <v>136</v>
      </c>
      <c r="D37" s="35">
        <f t="shared" si="1"/>
        <v>0.10153121319199059</v>
      </c>
      <c r="E37">
        <v>36</v>
      </c>
      <c r="F37">
        <v>27659</v>
      </c>
      <c r="G37">
        <v>70</v>
      </c>
      <c r="H37">
        <v>70</v>
      </c>
      <c r="I37" s="3">
        <f t="shared" si="0"/>
        <v>70</v>
      </c>
      <c r="J37" s="12">
        <f t="shared" si="2"/>
        <v>14.366666666666667</v>
      </c>
      <c r="K37" s="3">
        <f t="shared" si="3"/>
        <v>128.57142857142853</v>
      </c>
      <c r="P37"/>
      <c r="Q37" s="3"/>
      <c r="R37"/>
      <c r="T37"/>
    </row>
    <row r="38" spans="1:20" x14ac:dyDescent="0.25">
      <c r="A38">
        <v>152</v>
      </c>
      <c r="B38">
        <v>1</v>
      </c>
      <c r="C38" t="s">
        <v>136</v>
      </c>
      <c r="D38" s="35">
        <f t="shared" si="1"/>
        <v>0.10482921083627798</v>
      </c>
      <c r="E38">
        <v>37</v>
      </c>
      <c r="F38">
        <v>27673</v>
      </c>
      <c r="G38">
        <v>70</v>
      </c>
      <c r="H38">
        <v>75</v>
      </c>
      <c r="I38" s="3">
        <f t="shared" si="0"/>
        <v>72.5</v>
      </c>
      <c r="J38" s="12">
        <f t="shared" si="2"/>
        <v>14.833333333333334</v>
      </c>
      <c r="K38" s="3">
        <f t="shared" si="3"/>
        <v>128.57142857142853</v>
      </c>
      <c r="P38"/>
      <c r="Q38" s="3"/>
      <c r="R38"/>
      <c r="T38"/>
    </row>
    <row r="39" spans="1:20" x14ac:dyDescent="0.25">
      <c r="A39">
        <v>152</v>
      </c>
      <c r="B39">
        <v>1</v>
      </c>
      <c r="C39" t="s">
        <v>136</v>
      </c>
      <c r="D39" s="35">
        <f t="shared" si="1"/>
        <v>0.10812720848056538</v>
      </c>
      <c r="E39">
        <v>38</v>
      </c>
      <c r="F39">
        <v>27687</v>
      </c>
      <c r="G39">
        <v>65</v>
      </c>
      <c r="H39">
        <v>70</v>
      </c>
      <c r="I39" s="3">
        <f t="shared" si="0"/>
        <v>67.5</v>
      </c>
      <c r="J39" s="12">
        <f t="shared" si="2"/>
        <v>15.3</v>
      </c>
      <c r="K39" s="3">
        <f t="shared" si="3"/>
        <v>128.57142857142853</v>
      </c>
      <c r="P39"/>
      <c r="Q39" s="3"/>
      <c r="R39"/>
      <c r="T39"/>
    </row>
    <row r="40" spans="1:20" x14ac:dyDescent="0.25">
      <c r="A40">
        <v>152</v>
      </c>
      <c r="B40">
        <v>1</v>
      </c>
      <c r="C40" t="s">
        <v>136</v>
      </c>
      <c r="D40" s="35">
        <f t="shared" si="1"/>
        <v>0.11142520612485278</v>
      </c>
      <c r="E40">
        <v>39</v>
      </c>
      <c r="F40">
        <v>27701</v>
      </c>
      <c r="G40">
        <v>75</v>
      </c>
      <c r="H40">
        <v>70</v>
      </c>
      <c r="I40" s="3">
        <f t="shared" si="0"/>
        <v>72.5</v>
      </c>
      <c r="J40" s="12">
        <f t="shared" si="2"/>
        <v>15.766666666666667</v>
      </c>
      <c r="K40" s="3">
        <f t="shared" si="3"/>
        <v>128.57142857142853</v>
      </c>
      <c r="P40"/>
      <c r="Q40" s="3"/>
      <c r="R40"/>
      <c r="T40"/>
    </row>
    <row r="41" spans="1:20" x14ac:dyDescent="0.25">
      <c r="A41">
        <v>152</v>
      </c>
      <c r="B41">
        <v>1</v>
      </c>
      <c r="C41" t="s">
        <v>136</v>
      </c>
      <c r="D41" s="35">
        <f t="shared" si="1"/>
        <v>0.11472320376914018</v>
      </c>
      <c r="E41">
        <v>40</v>
      </c>
      <c r="F41">
        <v>27715</v>
      </c>
      <c r="G41">
        <v>70</v>
      </c>
      <c r="H41">
        <v>65</v>
      </c>
      <c r="I41" s="3">
        <f t="shared" si="0"/>
        <v>67.5</v>
      </c>
      <c r="J41" s="12">
        <f t="shared" si="2"/>
        <v>16.233333333333334</v>
      </c>
      <c r="K41" s="3">
        <f t="shared" si="3"/>
        <v>128.57142857142904</v>
      </c>
      <c r="P41"/>
      <c r="Q41" s="3"/>
      <c r="R41"/>
      <c r="T41"/>
    </row>
    <row r="42" spans="1:20" x14ac:dyDescent="0.25">
      <c r="A42">
        <v>152</v>
      </c>
      <c r="B42">
        <v>1</v>
      </c>
      <c r="C42" t="s">
        <v>136</v>
      </c>
      <c r="D42" s="35">
        <f t="shared" si="1"/>
        <v>0.11802120141342756</v>
      </c>
      <c r="E42">
        <v>41</v>
      </c>
      <c r="F42">
        <v>27729</v>
      </c>
      <c r="G42">
        <v>65</v>
      </c>
      <c r="H42">
        <v>65</v>
      </c>
      <c r="I42" s="3">
        <f t="shared" si="0"/>
        <v>65</v>
      </c>
      <c r="J42" s="12">
        <f t="shared" si="2"/>
        <v>16.7</v>
      </c>
      <c r="K42" s="3">
        <f t="shared" si="3"/>
        <v>138.4615384615384</v>
      </c>
      <c r="P42"/>
      <c r="Q42" s="3"/>
      <c r="R42"/>
      <c r="T42"/>
    </row>
    <row r="43" spans="1:20" x14ac:dyDescent="0.25">
      <c r="A43">
        <v>152</v>
      </c>
      <c r="B43">
        <v>1</v>
      </c>
      <c r="C43" t="s">
        <v>136</v>
      </c>
      <c r="D43" s="35">
        <f t="shared" si="1"/>
        <v>0.12108362779740871</v>
      </c>
      <c r="E43">
        <v>42</v>
      </c>
      <c r="F43">
        <v>27742</v>
      </c>
      <c r="G43">
        <v>70</v>
      </c>
      <c r="H43">
        <v>65</v>
      </c>
      <c r="I43" s="3">
        <f t="shared" si="0"/>
        <v>67.5</v>
      </c>
      <c r="J43" s="12">
        <f t="shared" si="2"/>
        <v>17.133333333333333</v>
      </c>
      <c r="K43" s="3">
        <f t="shared" si="3"/>
        <v>128.57142857142804</v>
      </c>
      <c r="P43"/>
      <c r="Q43" s="3"/>
      <c r="R43"/>
      <c r="T43"/>
    </row>
    <row r="44" spans="1:20" x14ac:dyDescent="0.25">
      <c r="A44">
        <v>152</v>
      </c>
      <c r="B44">
        <v>1</v>
      </c>
      <c r="C44" t="s">
        <v>136</v>
      </c>
      <c r="D44" s="35">
        <f t="shared" si="1"/>
        <v>0.12438162544169612</v>
      </c>
      <c r="E44">
        <v>43</v>
      </c>
      <c r="F44">
        <v>27756</v>
      </c>
      <c r="G44">
        <v>70</v>
      </c>
      <c r="H44">
        <v>65</v>
      </c>
      <c r="I44" s="3">
        <f t="shared" si="0"/>
        <v>67.5</v>
      </c>
      <c r="J44" s="12">
        <f t="shared" si="2"/>
        <v>17.600000000000001</v>
      </c>
      <c r="K44" s="3">
        <f t="shared" si="3"/>
        <v>128.57142857142904</v>
      </c>
      <c r="P44"/>
      <c r="Q44" s="3"/>
      <c r="R44"/>
      <c r="T44"/>
    </row>
    <row r="45" spans="1:20" x14ac:dyDescent="0.25">
      <c r="A45">
        <v>152</v>
      </c>
      <c r="B45">
        <v>1</v>
      </c>
      <c r="C45" t="s">
        <v>136</v>
      </c>
      <c r="D45" s="35">
        <f t="shared" si="1"/>
        <v>0.12767962308598352</v>
      </c>
      <c r="E45">
        <v>44</v>
      </c>
      <c r="F45">
        <v>27770</v>
      </c>
      <c r="G45">
        <v>70</v>
      </c>
      <c r="H45">
        <v>65</v>
      </c>
      <c r="I45" s="3">
        <f t="shared" si="0"/>
        <v>67.5</v>
      </c>
      <c r="J45" s="12">
        <f t="shared" si="2"/>
        <v>18.066666666666666</v>
      </c>
      <c r="K45" s="3">
        <f t="shared" si="3"/>
        <v>128.57142857142804</v>
      </c>
      <c r="P45"/>
      <c r="Q45" s="3"/>
      <c r="R45"/>
      <c r="T45"/>
    </row>
    <row r="46" spans="1:20" x14ac:dyDescent="0.25">
      <c r="A46">
        <v>152</v>
      </c>
      <c r="B46">
        <v>1</v>
      </c>
      <c r="C46" t="s">
        <v>136</v>
      </c>
      <c r="D46" s="35">
        <f t="shared" si="1"/>
        <v>0.13097762073027092</v>
      </c>
      <c r="E46">
        <v>45</v>
      </c>
      <c r="F46">
        <v>27784</v>
      </c>
      <c r="G46">
        <v>70</v>
      </c>
      <c r="H46">
        <v>65</v>
      </c>
      <c r="I46" s="3">
        <f t="shared" si="0"/>
        <v>67.5</v>
      </c>
      <c r="J46" s="12">
        <f t="shared" si="2"/>
        <v>18.533333333333335</v>
      </c>
      <c r="K46" s="3">
        <f t="shared" si="3"/>
        <v>138.46153846153953</v>
      </c>
      <c r="P46"/>
      <c r="Q46" s="3"/>
      <c r="R46"/>
      <c r="T46"/>
    </row>
    <row r="47" spans="1:20" x14ac:dyDescent="0.25">
      <c r="A47">
        <v>152</v>
      </c>
      <c r="B47">
        <v>1</v>
      </c>
      <c r="C47" t="s">
        <v>136</v>
      </c>
      <c r="D47" s="35">
        <f t="shared" si="1"/>
        <v>0.13404004711425205</v>
      </c>
      <c r="E47">
        <v>46</v>
      </c>
      <c r="F47">
        <v>27797</v>
      </c>
      <c r="G47">
        <v>70</v>
      </c>
      <c r="H47">
        <v>70</v>
      </c>
      <c r="I47" s="3">
        <f t="shared" si="0"/>
        <v>70</v>
      </c>
      <c r="J47" s="12">
        <f t="shared" si="2"/>
        <v>18.966666666666665</v>
      </c>
      <c r="K47" s="3">
        <f t="shared" si="3"/>
        <v>120</v>
      </c>
      <c r="P47"/>
      <c r="Q47" s="3"/>
      <c r="R47"/>
      <c r="T47"/>
    </row>
    <row r="48" spans="1:20" x14ac:dyDescent="0.25">
      <c r="A48">
        <v>152</v>
      </c>
      <c r="B48">
        <v>1</v>
      </c>
      <c r="C48" t="s">
        <v>136</v>
      </c>
      <c r="D48" s="35">
        <f t="shared" si="1"/>
        <v>0.13757361601884568</v>
      </c>
      <c r="E48">
        <v>47</v>
      </c>
      <c r="F48">
        <v>27812</v>
      </c>
      <c r="G48">
        <v>70</v>
      </c>
      <c r="H48">
        <v>70</v>
      </c>
      <c r="I48" s="3">
        <f t="shared" si="0"/>
        <v>70</v>
      </c>
      <c r="J48" s="12">
        <f t="shared" si="2"/>
        <v>19.466666666666665</v>
      </c>
      <c r="K48" s="3">
        <f t="shared" si="3"/>
        <v>128.57142857142804</v>
      </c>
      <c r="P48"/>
      <c r="Q48" s="3"/>
      <c r="R48"/>
      <c r="T48"/>
    </row>
    <row r="49" spans="1:20" x14ac:dyDescent="0.25">
      <c r="A49">
        <v>152</v>
      </c>
      <c r="B49">
        <v>1</v>
      </c>
      <c r="C49" t="s">
        <v>136</v>
      </c>
      <c r="D49" s="35">
        <f t="shared" si="1"/>
        <v>0.14087161366313311</v>
      </c>
      <c r="E49">
        <v>48</v>
      </c>
      <c r="F49">
        <v>27826</v>
      </c>
      <c r="G49">
        <v>65</v>
      </c>
      <c r="H49">
        <v>70</v>
      </c>
      <c r="I49" s="3">
        <f t="shared" si="0"/>
        <v>67.5</v>
      </c>
      <c r="J49" s="12">
        <f t="shared" si="2"/>
        <v>19.933333333333334</v>
      </c>
      <c r="K49" s="3">
        <f t="shared" si="3"/>
        <v>138.4615384615384</v>
      </c>
      <c r="P49"/>
      <c r="Q49" s="3"/>
      <c r="R49"/>
      <c r="T49"/>
    </row>
    <row r="50" spans="1:20" x14ac:dyDescent="0.25">
      <c r="A50">
        <v>152</v>
      </c>
      <c r="B50">
        <v>1</v>
      </c>
      <c r="C50" t="s">
        <v>136</v>
      </c>
      <c r="D50" s="35">
        <f t="shared" si="1"/>
        <v>0.14393404004711424</v>
      </c>
      <c r="E50">
        <v>49</v>
      </c>
      <c r="F50">
        <v>27839</v>
      </c>
      <c r="G50">
        <v>70</v>
      </c>
      <c r="H50">
        <v>70</v>
      </c>
      <c r="I50" s="3">
        <f t="shared" si="0"/>
        <v>70</v>
      </c>
      <c r="J50" s="12">
        <f t="shared" si="2"/>
        <v>20.366666666666667</v>
      </c>
      <c r="K50" s="3">
        <f t="shared" si="3"/>
        <v>128.57142857142904</v>
      </c>
      <c r="P50"/>
      <c r="Q50" s="3"/>
      <c r="R50"/>
      <c r="T50"/>
    </row>
    <row r="51" spans="1:20" x14ac:dyDescent="0.25">
      <c r="A51">
        <v>152</v>
      </c>
      <c r="B51">
        <v>1</v>
      </c>
      <c r="C51" t="s">
        <v>136</v>
      </c>
      <c r="D51" s="35">
        <f t="shared" si="1"/>
        <v>0.14723203769140164</v>
      </c>
      <c r="E51">
        <v>50</v>
      </c>
      <c r="F51">
        <v>27853</v>
      </c>
      <c r="G51">
        <v>70</v>
      </c>
      <c r="H51">
        <v>65</v>
      </c>
      <c r="I51" s="3">
        <f t="shared" si="0"/>
        <v>67.5</v>
      </c>
      <c r="J51" s="12">
        <f t="shared" si="2"/>
        <v>20.833333333333332</v>
      </c>
      <c r="K51" s="3">
        <f t="shared" si="3"/>
        <v>128.57142857142804</v>
      </c>
      <c r="P51"/>
      <c r="Q51" s="3"/>
      <c r="R51"/>
      <c r="T51"/>
    </row>
    <row r="52" spans="1:20" x14ac:dyDescent="0.25">
      <c r="A52">
        <v>152</v>
      </c>
      <c r="B52">
        <v>1</v>
      </c>
      <c r="C52" t="s">
        <v>136</v>
      </c>
      <c r="D52" s="35">
        <f t="shared" si="1"/>
        <v>0.15053003533568904</v>
      </c>
      <c r="E52">
        <v>51</v>
      </c>
      <c r="F52">
        <v>27867</v>
      </c>
      <c r="G52">
        <v>60</v>
      </c>
      <c r="H52">
        <v>65</v>
      </c>
      <c r="I52" s="3">
        <f t="shared" si="0"/>
        <v>62.5</v>
      </c>
      <c r="J52" s="12">
        <f t="shared" si="2"/>
        <v>21.3</v>
      </c>
      <c r="K52" s="3">
        <f t="shared" si="3"/>
        <v>128.57142857142904</v>
      </c>
      <c r="P52"/>
      <c r="Q52" s="3"/>
      <c r="R52"/>
      <c r="T52"/>
    </row>
    <row r="53" spans="1:20" x14ac:dyDescent="0.25">
      <c r="A53">
        <v>152</v>
      </c>
      <c r="B53">
        <v>1</v>
      </c>
      <c r="C53" t="s">
        <v>136</v>
      </c>
      <c r="D53" s="35">
        <f t="shared" si="1"/>
        <v>0.15382803297997644</v>
      </c>
      <c r="E53">
        <v>52</v>
      </c>
      <c r="F53">
        <v>27881</v>
      </c>
      <c r="G53">
        <v>70</v>
      </c>
      <c r="H53">
        <v>60</v>
      </c>
      <c r="I53" s="3">
        <f t="shared" si="0"/>
        <v>65</v>
      </c>
      <c r="J53" s="12">
        <f t="shared" si="2"/>
        <v>21.766666666666666</v>
      </c>
      <c r="K53" s="3">
        <f t="shared" si="3"/>
        <v>138.4615384615384</v>
      </c>
      <c r="P53"/>
      <c r="Q53" s="3"/>
      <c r="R53"/>
      <c r="T53"/>
    </row>
    <row r="54" spans="1:20" x14ac:dyDescent="0.25">
      <c r="A54">
        <v>152</v>
      </c>
      <c r="B54">
        <v>1</v>
      </c>
      <c r="C54" t="s">
        <v>136</v>
      </c>
      <c r="D54" s="35">
        <f t="shared" si="1"/>
        <v>0.1568904593639576</v>
      </c>
      <c r="E54">
        <v>53</v>
      </c>
      <c r="F54">
        <v>27894</v>
      </c>
      <c r="G54">
        <v>70</v>
      </c>
      <c r="H54">
        <v>60</v>
      </c>
      <c r="I54" s="3">
        <f t="shared" si="0"/>
        <v>65</v>
      </c>
      <c r="J54" s="12">
        <f t="shared" si="2"/>
        <v>22.2</v>
      </c>
      <c r="K54" s="3">
        <f t="shared" si="3"/>
        <v>128.57142857142804</v>
      </c>
      <c r="P54"/>
      <c r="Q54" s="3"/>
      <c r="R54"/>
      <c r="T54"/>
    </row>
    <row r="55" spans="1:20" x14ac:dyDescent="0.25">
      <c r="A55">
        <v>152</v>
      </c>
      <c r="B55">
        <v>1</v>
      </c>
      <c r="C55" t="s">
        <v>136</v>
      </c>
      <c r="D55" s="35">
        <f t="shared" si="1"/>
        <v>0.16018845700824499</v>
      </c>
      <c r="E55">
        <v>54</v>
      </c>
      <c r="F55">
        <v>27908</v>
      </c>
      <c r="G55">
        <v>70</v>
      </c>
      <c r="H55">
        <v>70</v>
      </c>
      <c r="I55" s="3">
        <f t="shared" ref="I55:I118" si="4">AVERAGE(G55:H55)</f>
        <v>70</v>
      </c>
      <c r="J55" s="12">
        <f t="shared" si="2"/>
        <v>22.666666666666668</v>
      </c>
      <c r="K55" s="3">
        <f t="shared" si="3"/>
        <v>128.57142857142904</v>
      </c>
      <c r="P55"/>
      <c r="Q55" s="3"/>
      <c r="R55"/>
      <c r="T55"/>
    </row>
    <row r="56" spans="1:20" x14ac:dyDescent="0.25">
      <c r="A56">
        <v>152</v>
      </c>
      <c r="B56">
        <v>1</v>
      </c>
      <c r="C56" t="s">
        <v>136</v>
      </c>
      <c r="D56" s="35">
        <f t="shared" si="1"/>
        <v>0.16348645465253239</v>
      </c>
      <c r="E56">
        <v>55</v>
      </c>
      <c r="F56">
        <v>27922</v>
      </c>
      <c r="G56">
        <v>70</v>
      </c>
      <c r="H56">
        <v>70</v>
      </c>
      <c r="I56" s="3">
        <f t="shared" si="4"/>
        <v>70</v>
      </c>
      <c r="J56" s="12">
        <f t="shared" si="2"/>
        <v>23.133333333333333</v>
      </c>
      <c r="K56" s="3">
        <f t="shared" si="3"/>
        <v>128.57142857142804</v>
      </c>
      <c r="P56"/>
      <c r="Q56" s="3"/>
      <c r="R56"/>
      <c r="T56"/>
    </row>
    <row r="57" spans="1:20" x14ac:dyDescent="0.25">
      <c r="A57">
        <v>152</v>
      </c>
      <c r="B57">
        <v>1</v>
      </c>
      <c r="C57" t="s">
        <v>136</v>
      </c>
      <c r="D57" s="35">
        <f t="shared" si="1"/>
        <v>0.16678445229681979</v>
      </c>
      <c r="E57">
        <v>56</v>
      </c>
      <c r="F57">
        <v>27936</v>
      </c>
      <c r="G57">
        <v>60</v>
      </c>
      <c r="H57">
        <v>60</v>
      </c>
      <c r="I57" s="3">
        <f t="shared" si="4"/>
        <v>60</v>
      </c>
      <c r="J57" s="12">
        <f t="shared" si="2"/>
        <v>23.6</v>
      </c>
      <c r="K57" s="3">
        <f t="shared" si="3"/>
        <v>138.4615384615384</v>
      </c>
      <c r="P57"/>
      <c r="Q57" s="3"/>
      <c r="R57"/>
      <c r="T57"/>
    </row>
    <row r="58" spans="1:20" x14ac:dyDescent="0.25">
      <c r="A58">
        <v>152</v>
      </c>
      <c r="B58">
        <v>1</v>
      </c>
      <c r="C58" t="s">
        <v>136</v>
      </c>
      <c r="D58" s="35">
        <f t="shared" si="1"/>
        <v>0.16984687868080095</v>
      </c>
      <c r="E58">
        <v>57</v>
      </c>
      <c r="F58">
        <v>27949</v>
      </c>
      <c r="G58">
        <v>60</v>
      </c>
      <c r="H58">
        <v>60</v>
      </c>
      <c r="I58" s="3">
        <f t="shared" si="4"/>
        <v>60</v>
      </c>
      <c r="J58" s="12">
        <f t="shared" si="2"/>
        <v>24.033333333333335</v>
      </c>
      <c r="K58" s="3">
        <f t="shared" si="3"/>
        <v>128.57142857142904</v>
      </c>
      <c r="P58"/>
      <c r="Q58" s="3"/>
      <c r="R58"/>
      <c r="T58"/>
    </row>
    <row r="59" spans="1:20" x14ac:dyDescent="0.25">
      <c r="A59">
        <v>152</v>
      </c>
      <c r="B59">
        <v>1</v>
      </c>
      <c r="C59" t="s">
        <v>136</v>
      </c>
      <c r="D59" s="35">
        <f t="shared" si="1"/>
        <v>0.17314487632508835</v>
      </c>
      <c r="E59">
        <v>58</v>
      </c>
      <c r="F59">
        <v>27963</v>
      </c>
      <c r="G59">
        <v>65</v>
      </c>
      <c r="H59">
        <v>65</v>
      </c>
      <c r="I59" s="3">
        <f t="shared" si="4"/>
        <v>65</v>
      </c>
      <c r="J59" s="12">
        <f t="shared" si="2"/>
        <v>24.5</v>
      </c>
      <c r="K59" s="3">
        <f t="shared" si="3"/>
        <v>128.57142857142904</v>
      </c>
      <c r="P59"/>
      <c r="Q59" s="3"/>
      <c r="R59"/>
      <c r="T59"/>
    </row>
    <row r="60" spans="1:20" x14ac:dyDescent="0.25">
      <c r="A60">
        <v>152</v>
      </c>
      <c r="B60">
        <v>1</v>
      </c>
      <c r="C60" t="s">
        <v>136</v>
      </c>
      <c r="D60" s="35">
        <f t="shared" si="1"/>
        <v>0.17644287396937572</v>
      </c>
      <c r="E60">
        <v>59</v>
      </c>
      <c r="F60">
        <v>27977</v>
      </c>
      <c r="G60">
        <v>65</v>
      </c>
      <c r="H60">
        <v>65</v>
      </c>
      <c r="I60" s="3">
        <f t="shared" si="4"/>
        <v>65</v>
      </c>
      <c r="J60" s="12">
        <f t="shared" si="2"/>
        <v>24.966666666666665</v>
      </c>
      <c r="K60" s="3">
        <f t="shared" si="3"/>
        <v>128.57142857142804</v>
      </c>
      <c r="P60"/>
      <c r="Q60" s="3"/>
      <c r="R60"/>
      <c r="T60"/>
    </row>
    <row r="61" spans="1:20" x14ac:dyDescent="0.25">
      <c r="A61">
        <v>152</v>
      </c>
      <c r="B61">
        <v>1</v>
      </c>
      <c r="C61" t="s">
        <v>136</v>
      </c>
      <c r="D61" s="35">
        <f t="shared" si="1"/>
        <v>0.17974087161366314</v>
      </c>
      <c r="E61">
        <v>60</v>
      </c>
      <c r="F61">
        <v>27991</v>
      </c>
      <c r="G61">
        <v>65</v>
      </c>
      <c r="H61">
        <v>60</v>
      </c>
      <c r="I61" s="3">
        <f t="shared" si="4"/>
        <v>62.5</v>
      </c>
      <c r="J61" s="12">
        <f t="shared" si="2"/>
        <v>25.433333333333334</v>
      </c>
      <c r="K61" s="3">
        <f t="shared" si="3"/>
        <v>138.4615384615384</v>
      </c>
      <c r="P61"/>
      <c r="Q61" s="3"/>
      <c r="R61"/>
      <c r="T61"/>
    </row>
    <row r="62" spans="1:20" x14ac:dyDescent="0.25">
      <c r="A62">
        <v>152</v>
      </c>
      <c r="B62">
        <v>1</v>
      </c>
      <c r="C62" t="s">
        <v>136</v>
      </c>
      <c r="D62" s="35">
        <f t="shared" si="1"/>
        <v>0.1828032979976443</v>
      </c>
      <c r="E62">
        <v>61</v>
      </c>
      <c r="F62">
        <v>28004</v>
      </c>
      <c r="G62">
        <v>65</v>
      </c>
      <c r="H62">
        <v>60</v>
      </c>
      <c r="I62" s="3">
        <f t="shared" si="4"/>
        <v>62.5</v>
      </c>
      <c r="J62" s="12">
        <f t="shared" si="2"/>
        <v>25.866666666666667</v>
      </c>
      <c r="K62" s="3">
        <f t="shared" si="3"/>
        <v>120</v>
      </c>
      <c r="P62"/>
      <c r="Q62" s="3"/>
      <c r="R62"/>
      <c r="T62"/>
    </row>
    <row r="63" spans="1:20" x14ac:dyDescent="0.25">
      <c r="A63">
        <v>152</v>
      </c>
      <c r="B63">
        <v>1</v>
      </c>
      <c r="C63" t="s">
        <v>136</v>
      </c>
      <c r="D63" s="35">
        <f t="shared" si="1"/>
        <v>0.18633686690223794</v>
      </c>
      <c r="E63">
        <v>62</v>
      </c>
      <c r="F63">
        <v>28019</v>
      </c>
      <c r="G63">
        <v>65</v>
      </c>
      <c r="H63">
        <v>60</v>
      </c>
      <c r="I63" s="3">
        <f t="shared" si="4"/>
        <v>62.5</v>
      </c>
      <c r="J63" s="12">
        <f t="shared" si="2"/>
        <v>26.366666666666667</v>
      </c>
      <c r="K63" s="3">
        <f t="shared" si="3"/>
        <v>138.4615384615384</v>
      </c>
      <c r="P63"/>
      <c r="Q63" s="3"/>
      <c r="R63"/>
      <c r="T63"/>
    </row>
    <row r="64" spans="1:20" x14ac:dyDescent="0.25">
      <c r="A64">
        <v>152</v>
      </c>
      <c r="B64">
        <v>1</v>
      </c>
      <c r="C64" t="s">
        <v>136</v>
      </c>
      <c r="D64" s="35">
        <f t="shared" si="1"/>
        <v>0.18939929328621907</v>
      </c>
      <c r="E64">
        <v>63</v>
      </c>
      <c r="F64">
        <v>28032</v>
      </c>
      <c r="G64">
        <v>65</v>
      </c>
      <c r="H64">
        <v>70</v>
      </c>
      <c r="I64" s="3">
        <f t="shared" si="4"/>
        <v>67.5</v>
      </c>
      <c r="J64" s="12">
        <f t="shared" si="2"/>
        <v>26.8</v>
      </c>
      <c r="K64" s="3">
        <f t="shared" si="3"/>
        <v>120</v>
      </c>
      <c r="P64"/>
      <c r="Q64" s="3"/>
      <c r="R64"/>
      <c r="T64"/>
    </row>
    <row r="65" spans="1:20" x14ac:dyDescent="0.25">
      <c r="A65">
        <v>152</v>
      </c>
      <c r="B65">
        <v>1</v>
      </c>
      <c r="C65" t="s">
        <v>136</v>
      </c>
      <c r="D65" s="35">
        <f t="shared" si="1"/>
        <v>0.19293286219081274</v>
      </c>
      <c r="E65">
        <v>64</v>
      </c>
      <c r="F65">
        <v>28047</v>
      </c>
      <c r="G65">
        <v>65</v>
      </c>
      <c r="H65">
        <v>65</v>
      </c>
      <c r="I65" s="3">
        <f t="shared" si="4"/>
        <v>65</v>
      </c>
      <c r="J65" s="12">
        <f t="shared" si="2"/>
        <v>27.3</v>
      </c>
      <c r="K65" s="3">
        <f t="shared" si="3"/>
        <v>138.4615384615384</v>
      </c>
      <c r="P65"/>
      <c r="Q65" s="3"/>
      <c r="R65"/>
      <c r="T65"/>
    </row>
    <row r="66" spans="1:20" x14ac:dyDescent="0.25">
      <c r="A66">
        <v>152</v>
      </c>
      <c r="B66">
        <v>1</v>
      </c>
      <c r="C66" t="s">
        <v>136</v>
      </c>
      <c r="D66" s="35">
        <f t="shared" si="1"/>
        <v>0.19599528857479387</v>
      </c>
      <c r="E66">
        <v>65</v>
      </c>
      <c r="F66">
        <v>28060</v>
      </c>
      <c r="G66">
        <v>60</v>
      </c>
      <c r="H66">
        <v>50</v>
      </c>
      <c r="I66" s="3">
        <f t="shared" si="4"/>
        <v>55</v>
      </c>
      <c r="J66" s="12">
        <f t="shared" si="2"/>
        <v>27.733333333333334</v>
      </c>
      <c r="K66" s="3">
        <f t="shared" si="3"/>
        <v>120</v>
      </c>
      <c r="P66"/>
      <c r="Q66" s="3"/>
      <c r="R66"/>
      <c r="T66"/>
    </row>
    <row r="67" spans="1:20" x14ac:dyDescent="0.25">
      <c r="A67">
        <v>152</v>
      </c>
      <c r="B67">
        <v>1</v>
      </c>
      <c r="C67" t="s">
        <v>136</v>
      </c>
      <c r="D67" s="35">
        <f t="shared" ref="D67:D130" si="5">J67/$J$190</f>
        <v>0.19952885747938753</v>
      </c>
      <c r="E67">
        <v>66</v>
      </c>
      <c r="F67">
        <v>28075</v>
      </c>
      <c r="G67">
        <v>60</v>
      </c>
      <c r="H67">
        <v>55</v>
      </c>
      <c r="I67" s="3">
        <f t="shared" si="4"/>
        <v>57.5</v>
      </c>
      <c r="J67" s="12">
        <f t="shared" si="2"/>
        <v>28.233333333333334</v>
      </c>
      <c r="K67" s="3">
        <f t="shared" ref="K67:K130" si="6">60/(J68-J67)</f>
        <v>120</v>
      </c>
      <c r="P67"/>
      <c r="Q67" s="3"/>
      <c r="R67"/>
      <c r="T67"/>
    </row>
    <row r="68" spans="1:20" x14ac:dyDescent="0.25">
      <c r="A68">
        <v>152</v>
      </c>
      <c r="B68">
        <v>1</v>
      </c>
      <c r="C68" t="s">
        <v>136</v>
      </c>
      <c r="D68" s="35">
        <f t="shared" si="5"/>
        <v>0.20306242638398117</v>
      </c>
      <c r="E68">
        <v>67</v>
      </c>
      <c r="F68">
        <v>28090</v>
      </c>
      <c r="G68">
        <v>60</v>
      </c>
      <c r="H68">
        <v>60</v>
      </c>
      <c r="I68" s="3">
        <f t="shared" si="4"/>
        <v>60</v>
      </c>
      <c r="J68" s="12">
        <f t="shared" si="2"/>
        <v>28.733333333333334</v>
      </c>
      <c r="K68" s="3">
        <f t="shared" si="6"/>
        <v>128.57142857142904</v>
      </c>
      <c r="P68"/>
      <c r="Q68" s="3"/>
      <c r="R68"/>
      <c r="T68"/>
    </row>
    <row r="69" spans="1:20" x14ac:dyDescent="0.25">
      <c r="A69">
        <v>152</v>
      </c>
      <c r="B69">
        <v>1</v>
      </c>
      <c r="C69" t="s">
        <v>136</v>
      </c>
      <c r="D69" s="35">
        <f t="shared" si="5"/>
        <v>0.20636042402826854</v>
      </c>
      <c r="E69">
        <v>68</v>
      </c>
      <c r="F69">
        <v>28104</v>
      </c>
      <c r="G69">
        <v>60</v>
      </c>
      <c r="H69">
        <v>50</v>
      </c>
      <c r="I69" s="3">
        <f t="shared" si="4"/>
        <v>55</v>
      </c>
      <c r="J69" s="12">
        <f t="shared" si="2"/>
        <v>29.2</v>
      </c>
      <c r="K69" s="3">
        <f t="shared" si="6"/>
        <v>120</v>
      </c>
      <c r="P69"/>
      <c r="Q69" s="3"/>
      <c r="R69"/>
      <c r="T69"/>
    </row>
    <row r="70" spans="1:20" x14ac:dyDescent="0.25">
      <c r="A70">
        <v>152</v>
      </c>
      <c r="B70">
        <v>1</v>
      </c>
      <c r="C70" t="s">
        <v>136</v>
      </c>
      <c r="D70" s="35">
        <f t="shared" si="5"/>
        <v>0.20989399293286218</v>
      </c>
      <c r="E70">
        <v>69</v>
      </c>
      <c r="F70">
        <v>28119</v>
      </c>
      <c r="G70">
        <v>40</v>
      </c>
      <c r="H70">
        <v>55</v>
      </c>
      <c r="I70" s="3">
        <f t="shared" si="4"/>
        <v>47.5</v>
      </c>
      <c r="J70" s="12">
        <f t="shared" si="2"/>
        <v>29.7</v>
      </c>
      <c r="K70" s="3">
        <f t="shared" si="6"/>
        <v>105.88235294117652</v>
      </c>
      <c r="P70"/>
      <c r="Q70" s="3"/>
      <c r="R70"/>
      <c r="T70"/>
    </row>
    <row r="71" spans="1:20" x14ac:dyDescent="0.25">
      <c r="A71">
        <v>152</v>
      </c>
      <c r="B71">
        <v>1</v>
      </c>
      <c r="C71" t="s">
        <v>136</v>
      </c>
      <c r="D71" s="35">
        <f t="shared" si="5"/>
        <v>0.21389870435806832</v>
      </c>
      <c r="E71">
        <v>70</v>
      </c>
      <c r="F71">
        <v>28136</v>
      </c>
      <c r="G71">
        <v>70</v>
      </c>
      <c r="H71">
        <v>50</v>
      </c>
      <c r="I71" s="3">
        <f t="shared" si="4"/>
        <v>60</v>
      </c>
      <c r="J71" s="12">
        <f t="shared" si="2"/>
        <v>30.266666666666666</v>
      </c>
      <c r="K71" s="3">
        <f t="shared" si="6"/>
        <v>112.49999999999964</v>
      </c>
      <c r="P71"/>
      <c r="Q71" s="3"/>
      <c r="R71"/>
      <c r="T71"/>
    </row>
    <row r="72" spans="1:20" x14ac:dyDescent="0.25">
      <c r="A72">
        <v>152</v>
      </c>
      <c r="B72">
        <v>1</v>
      </c>
      <c r="C72" t="s">
        <v>136</v>
      </c>
      <c r="D72" s="35">
        <f t="shared" si="5"/>
        <v>0.2176678445229682</v>
      </c>
      <c r="E72">
        <v>71</v>
      </c>
      <c r="F72">
        <v>28152</v>
      </c>
      <c r="G72">
        <v>60</v>
      </c>
      <c r="H72">
        <v>60</v>
      </c>
      <c r="I72" s="3">
        <f t="shared" si="4"/>
        <v>60</v>
      </c>
      <c r="J72" s="12">
        <f t="shared" si="2"/>
        <v>30.8</v>
      </c>
      <c r="K72" s="3">
        <f t="shared" si="6"/>
        <v>120</v>
      </c>
      <c r="P72"/>
      <c r="Q72" s="3"/>
      <c r="R72"/>
      <c r="T72"/>
    </row>
    <row r="73" spans="1:20" x14ac:dyDescent="0.25">
      <c r="A73">
        <v>152</v>
      </c>
      <c r="B73">
        <v>1</v>
      </c>
      <c r="C73" t="s">
        <v>136</v>
      </c>
      <c r="D73" s="35">
        <f t="shared" si="5"/>
        <v>0.22120141342756183</v>
      </c>
      <c r="E73">
        <v>72</v>
      </c>
      <c r="F73">
        <v>28167</v>
      </c>
      <c r="G73">
        <v>55</v>
      </c>
      <c r="H73">
        <v>55</v>
      </c>
      <c r="I73" s="3">
        <f t="shared" si="4"/>
        <v>55</v>
      </c>
      <c r="J73" s="12">
        <f t="shared" si="2"/>
        <v>31.3</v>
      </c>
      <c r="K73" s="3">
        <f t="shared" si="6"/>
        <v>112.5000000000004</v>
      </c>
      <c r="P73"/>
      <c r="Q73" s="3"/>
      <c r="R73"/>
      <c r="T73"/>
    </row>
    <row r="74" spans="1:20" x14ac:dyDescent="0.25">
      <c r="A74">
        <v>152</v>
      </c>
      <c r="B74">
        <v>1</v>
      </c>
      <c r="C74" t="s">
        <v>136</v>
      </c>
      <c r="D74" s="35">
        <f t="shared" si="5"/>
        <v>0.22497055359246171</v>
      </c>
      <c r="E74">
        <v>73</v>
      </c>
      <c r="F74">
        <v>28183</v>
      </c>
      <c r="G74">
        <v>60</v>
      </c>
      <c r="H74">
        <v>60</v>
      </c>
      <c r="I74" s="3">
        <f t="shared" si="4"/>
        <v>60</v>
      </c>
      <c r="J74" s="12">
        <f t="shared" si="2"/>
        <v>31.833333333333332</v>
      </c>
      <c r="K74" s="3">
        <f t="shared" si="6"/>
        <v>100.00000000000036</v>
      </c>
      <c r="P74"/>
      <c r="Q74" s="3"/>
      <c r="R74"/>
      <c r="T74"/>
    </row>
    <row r="75" spans="1:20" x14ac:dyDescent="0.25">
      <c r="A75">
        <v>152</v>
      </c>
      <c r="B75">
        <v>1</v>
      </c>
      <c r="C75" t="s">
        <v>136</v>
      </c>
      <c r="D75" s="35">
        <f t="shared" si="5"/>
        <v>0.22921083627797406</v>
      </c>
      <c r="E75">
        <v>74</v>
      </c>
      <c r="F75">
        <v>28201</v>
      </c>
      <c r="G75">
        <v>50</v>
      </c>
      <c r="H75">
        <v>50</v>
      </c>
      <c r="I75" s="3">
        <f t="shared" si="4"/>
        <v>50</v>
      </c>
      <c r="J75" s="12">
        <f t="shared" si="2"/>
        <v>32.43333333333333</v>
      </c>
      <c r="K75" s="3">
        <f t="shared" si="6"/>
        <v>60</v>
      </c>
      <c r="P75"/>
      <c r="Q75" s="3"/>
      <c r="R75"/>
      <c r="T75"/>
    </row>
    <row r="76" spans="1:20" x14ac:dyDescent="0.25">
      <c r="A76">
        <v>152</v>
      </c>
      <c r="B76">
        <v>1</v>
      </c>
      <c r="C76" t="s">
        <v>138</v>
      </c>
      <c r="D76" s="35">
        <f t="shared" si="5"/>
        <v>0.23627797408716134</v>
      </c>
      <c r="E76">
        <v>1</v>
      </c>
      <c r="F76">
        <v>28231</v>
      </c>
      <c r="H76">
        <v>50</v>
      </c>
      <c r="I76" s="3">
        <f t="shared" si="4"/>
        <v>50</v>
      </c>
      <c r="J76" s="12">
        <f t="shared" si="2"/>
        <v>33.43333333333333</v>
      </c>
      <c r="K76" s="3">
        <f t="shared" si="6"/>
        <v>138.46153846153726</v>
      </c>
      <c r="P76"/>
      <c r="Q76" s="3"/>
      <c r="R76"/>
      <c r="T76"/>
    </row>
    <row r="77" spans="1:20" x14ac:dyDescent="0.25">
      <c r="A77">
        <v>152</v>
      </c>
      <c r="B77">
        <v>1</v>
      </c>
      <c r="C77" t="s">
        <v>138</v>
      </c>
      <c r="D77" s="35">
        <f t="shared" si="5"/>
        <v>0.23934040047114252</v>
      </c>
      <c r="E77">
        <v>2</v>
      </c>
      <c r="F77">
        <v>28244</v>
      </c>
      <c r="H77">
        <v>50</v>
      </c>
      <c r="I77" s="3">
        <f t="shared" si="4"/>
        <v>50</v>
      </c>
      <c r="J77" s="12">
        <f t="shared" si="2"/>
        <v>33.866666666666667</v>
      </c>
      <c r="K77" s="3">
        <f t="shared" si="6"/>
        <v>128.57142857142804</v>
      </c>
      <c r="P77"/>
      <c r="Q77" s="3"/>
      <c r="R77"/>
      <c r="T77"/>
    </row>
    <row r="78" spans="1:20" x14ac:dyDescent="0.25">
      <c r="A78">
        <v>152</v>
      </c>
      <c r="B78">
        <v>1</v>
      </c>
      <c r="C78" t="s">
        <v>138</v>
      </c>
      <c r="D78" s="35">
        <f t="shared" si="5"/>
        <v>0.24263839811542992</v>
      </c>
      <c r="E78">
        <v>3</v>
      </c>
      <c r="F78">
        <v>28258</v>
      </c>
      <c r="G78">
        <v>40</v>
      </c>
      <c r="H78">
        <v>45</v>
      </c>
      <c r="I78" s="3">
        <f t="shared" si="4"/>
        <v>42.5</v>
      </c>
      <c r="J78" s="12">
        <f t="shared" si="2"/>
        <v>34.333333333333336</v>
      </c>
      <c r="K78" s="3">
        <f t="shared" si="6"/>
        <v>138.46153846153953</v>
      </c>
      <c r="P78"/>
      <c r="Q78" s="3"/>
      <c r="R78"/>
      <c r="T78"/>
    </row>
    <row r="79" spans="1:20" x14ac:dyDescent="0.25">
      <c r="A79">
        <v>152</v>
      </c>
      <c r="B79">
        <v>1</v>
      </c>
      <c r="C79" t="s">
        <v>138</v>
      </c>
      <c r="D79" s="35">
        <f t="shared" si="5"/>
        <v>0.24570082449941105</v>
      </c>
      <c r="E79">
        <v>4</v>
      </c>
      <c r="F79">
        <v>28271</v>
      </c>
      <c r="G79">
        <v>45</v>
      </c>
      <c r="H79">
        <v>45</v>
      </c>
      <c r="I79" s="3">
        <f t="shared" si="4"/>
        <v>45</v>
      </c>
      <c r="J79" s="12">
        <f t="shared" si="2"/>
        <v>34.766666666666666</v>
      </c>
      <c r="K79" s="3">
        <f t="shared" si="6"/>
        <v>74.999999999999602</v>
      </c>
      <c r="P79"/>
      <c r="Q79" s="3"/>
      <c r="R79"/>
      <c r="T79"/>
    </row>
    <row r="80" spans="1:20" x14ac:dyDescent="0.25">
      <c r="A80">
        <v>152</v>
      </c>
      <c r="B80">
        <v>1</v>
      </c>
      <c r="C80" t="s">
        <v>138</v>
      </c>
      <c r="D80" s="35">
        <f t="shared" si="5"/>
        <v>0.25135453474676089</v>
      </c>
      <c r="E80">
        <v>5</v>
      </c>
      <c r="F80">
        <v>28295</v>
      </c>
      <c r="H80">
        <v>40</v>
      </c>
      <c r="I80" s="3">
        <f t="shared" si="4"/>
        <v>40</v>
      </c>
      <c r="J80" s="12">
        <f t="shared" si="2"/>
        <v>35.56666666666667</v>
      </c>
      <c r="K80" s="3">
        <f t="shared" si="6"/>
        <v>128.57142857143</v>
      </c>
      <c r="P80"/>
      <c r="Q80" s="3"/>
      <c r="R80"/>
      <c r="T80"/>
    </row>
    <row r="81" spans="1:20" x14ac:dyDescent="0.25">
      <c r="A81">
        <v>152</v>
      </c>
      <c r="B81">
        <v>1</v>
      </c>
      <c r="C81" t="s">
        <v>138</v>
      </c>
      <c r="D81" s="35">
        <f t="shared" si="5"/>
        <v>0.25465253239104829</v>
      </c>
      <c r="E81">
        <v>6</v>
      </c>
      <c r="F81">
        <v>28309</v>
      </c>
      <c r="H81">
        <v>40</v>
      </c>
      <c r="I81" s="3">
        <f t="shared" si="4"/>
        <v>40</v>
      </c>
      <c r="J81" s="12">
        <f t="shared" si="2"/>
        <v>36.033333333333331</v>
      </c>
      <c r="K81" s="3">
        <f t="shared" si="6"/>
        <v>128.57142857142804</v>
      </c>
      <c r="P81"/>
      <c r="Q81" s="3"/>
      <c r="R81"/>
      <c r="T81"/>
    </row>
    <row r="82" spans="1:20" x14ac:dyDescent="0.25">
      <c r="A82">
        <v>152</v>
      </c>
      <c r="B82">
        <v>1</v>
      </c>
      <c r="C82" t="s">
        <v>138</v>
      </c>
      <c r="D82" s="35">
        <f t="shared" si="5"/>
        <v>0.25795053003533569</v>
      </c>
      <c r="E82">
        <v>7</v>
      </c>
      <c r="F82">
        <v>28323</v>
      </c>
      <c r="H82">
        <v>30</v>
      </c>
      <c r="I82" s="3">
        <f t="shared" si="4"/>
        <v>30</v>
      </c>
      <c r="J82" s="12">
        <f t="shared" si="2"/>
        <v>36.5</v>
      </c>
      <c r="K82" s="3">
        <f t="shared" si="6"/>
        <v>150.00000000000054</v>
      </c>
      <c r="P82"/>
      <c r="Q82" s="3"/>
      <c r="R82"/>
      <c r="T82"/>
    </row>
    <row r="83" spans="1:20" x14ac:dyDescent="0.25">
      <c r="A83">
        <v>152</v>
      </c>
      <c r="B83">
        <v>1</v>
      </c>
      <c r="C83" t="s">
        <v>138</v>
      </c>
      <c r="D83" s="35">
        <f t="shared" si="5"/>
        <v>0.26077738515901061</v>
      </c>
      <c r="E83">
        <v>8</v>
      </c>
      <c r="F83">
        <v>28335</v>
      </c>
      <c r="G83">
        <v>45</v>
      </c>
      <c r="H83">
        <v>50</v>
      </c>
      <c r="I83" s="3">
        <f t="shared" si="4"/>
        <v>47.5</v>
      </c>
      <c r="J83" s="12">
        <f t="shared" si="2"/>
        <v>36.9</v>
      </c>
      <c r="K83" s="3">
        <f t="shared" si="6"/>
        <v>150.00000000000054</v>
      </c>
      <c r="P83"/>
      <c r="Q83" s="3"/>
      <c r="R83"/>
      <c r="T83"/>
    </row>
    <row r="84" spans="1:20" x14ac:dyDescent="0.25">
      <c r="A84">
        <v>152</v>
      </c>
      <c r="B84">
        <v>1</v>
      </c>
      <c r="C84" t="s">
        <v>138</v>
      </c>
      <c r="D84" s="35">
        <f t="shared" si="5"/>
        <v>0.26360424028268548</v>
      </c>
      <c r="E84">
        <v>9</v>
      </c>
      <c r="F84">
        <v>28347</v>
      </c>
      <c r="G84">
        <v>45</v>
      </c>
      <c r="H84">
        <v>45</v>
      </c>
      <c r="I84" s="3">
        <f t="shared" si="4"/>
        <v>45</v>
      </c>
      <c r="J84" s="12">
        <f t="shared" si="2"/>
        <v>37.299999999999997</v>
      </c>
      <c r="K84" s="3">
        <f t="shared" si="6"/>
        <v>85.714285714285367</v>
      </c>
      <c r="P84"/>
      <c r="Q84" s="3"/>
      <c r="R84"/>
      <c r="T84"/>
    </row>
    <row r="85" spans="1:20" x14ac:dyDescent="0.25">
      <c r="A85">
        <v>152</v>
      </c>
      <c r="B85">
        <v>1</v>
      </c>
      <c r="C85" t="s">
        <v>138</v>
      </c>
      <c r="D85" s="35">
        <f t="shared" si="5"/>
        <v>0.26855123674911663</v>
      </c>
      <c r="E85">
        <v>10</v>
      </c>
      <c r="F85">
        <v>28368</v>
      </c>
      <c r="H85">
        <v>45</v>
      </c>
      <c r="I85" s="3">
        <f t="shared" si="4"/>
        <v>45</v>
      </c>
      <c r="J85" s="12">
        <f t="shared" si="2"/>
        <v>38</v>
      </c>
      <c r="K85" s="3">
        <f t="shared" si="6"/>
        <v>150.00000000000054</v>
      </c>
      <c r="P85"/>
      <c r="Q85" s="3"/>
      <c r="R85"/>
      <c r="T85"/>
    </row>
    <row r="86" spans="1:20" x14ac:dyDescent="0.25">
      <c r="A86">
        <v>152</v>
      </c>
      <c r="B86">
        <v>1</v>
      </c>
      <c r="C86" t="s">
        <v>138</v>
      </c>
      <c r="D86" s="35">
        <f t="shared" si="5"/>
        <v>0.27137809187279149</v>
      </c>
      <c r="E86">
        <v>11</v>
      </c>
      <c r="F86">
        <v>28380</v>
      </c>
      <c r="H86">
        <v>40</v>
      </c>
      <c r="I86" s="3">
        <f t="shared" si="4"/>
        <v>40</v>
      </c>
      <c r="J86" s="12">
        <f t="shared" si="2"/>
        <v>38.4</v>
      </c>
      <c r="K86" s="3">
        <f t="shared" si="6"/>
        <v>150.00000000000054</v>
      </c>
      <c r="P86"/>
      <c r="Q86" s="3"/>
      <c r="R86"/>
      <c r="T86"/>
    </row>
    <row r="87" spans="1:20" x14ac:dyDescent="0.25">
      <c r="A87">
        <v>152</v>
      </c>
      <c r="B87">
        <v>1</v>
      </c>
      <c r="C87" t="s">
        <v>138</v>
      </c>
      <c r="D87" s="35">
        <f t="shared" si="5"/>
        <v>0.27420494699646641</v>
      </c>
      <c r="E87">
        <v>12</v>
      </c>
      <c r="F87">
        <v>28392</v>
      </c>
      <c r="G87">
        <v>45</v>
      </c>
      <c r="H87">
        <v>35</v>
      </c>
      <c r="I87" s="3">
        <f t="shared" si="4"/>
        <v>40</v>
      </c>
      <c r="J87" s="12">
        <f t="shared" si="2"/>
        <v>38.799999999999997</v>
      </c>
      <c r="K87" s="3">
        <f t="shared" si="6"/>
        <v>69.230769230769198</v>
      </c>
      <c r="P87"/>
      <c r="Q87" s="3"/>
      <c r="R87"/>
      <c r="T87"/>
    </row>
    <row r="88" spans="1:20" x14ac:dyDescent="0.25">
      <c r="A88">
        <v>152</v>
      </c>
      <c r="B88">
        <v>1</v>
      </c>
      <c r="C88" t="s">
        <v>138</v>
      </c>
      <c r="D88" s="35">
        <f t="shared" si="5"/>
        <v>0.28032979976442873</v>
      </c>
      <c r="E88">
        <v>13</v>
      </c>
      <c r="F88">
        <v>28418</v>
      </c>
      <c r="G88">
        <v>40</v>
      </c>
      <c r="H88">
        <v>35</v>
      </c>
      <c r="I88" s="3">
        <f t="shared" si="4"/>
        <v>37.5</v>
      </c>
      <c r="J88" s="12">
        <f t="shared" si="2"/>
        <v>39.666666666666664</v>
      </c>
      <c r="K88" s="3">
        <f t="shared" si="6"/>
        <v>149.99999999999787</v>
      </c>
      <c r="P88"/>
      <c r="Q88" s="3"/>
      <c r="R88"/>
      <c r="T88"/>
    </row>
    <row r="89" spans="1:20" x14ac:dyDescent="0.25">
      <c r="A89">
        <v>152</v>
      </c>
      <c r="B89">
        <v>1</v>
      </c>
      <c r="C89" t="s">
        <v>138</v>
      </c>
      <c r="D89" s="35">
        <f t="shared" si="5"/>
        <v>0.28315665488810365</v>
      </c>
      <c r="E89">
        <v>14</v>
      </c>
      <c r="F89">
        <v>28430</v>
      </c>
      <c r="G89">
        <v>40</v>
      </c>
      <c r="H89">
        <v>45</v>
      </c>
      <c r="I89" s="3">
        <f t="shared" si="4"/>
        <v>42.5</v>
      </c>
      <c r="J89" s="12">
        <f t="shared" si="2"/>
        <v>40.06666666666667</v>
      </c>
      <c r="K89" s="3">
        <f t="shared" si="6"/>
        <v>138.46153846153953</v>
      </c>
      <c r="P89"/>
      <c r="Q89" s="3"/>
      <c r="R89"/>
      <c r="T89"/>
    </row>
    <row r="90" spans="1:20" x14ac:dyDescent="0.25">
      <c r="A90">
        <v>152</v>
      </c>
      <c r="B90">
        <v>1</v>
      </c>
      <c r="C90" t="s">
        <v>138</v>
      </c>
      <c r="D90" s="35">
        <f t="shared" si="5"/>
        <v>0.28621908127208479</v>
      </c>
      <c r="E90">
        <v>15</v>
      </c>
      <c r="F90">
        <v>28443</v>
      </c>
      <c r="H90">
        <v>40</v>
      </c>
      <c r="I90" s="3">
        <f t="shared" si="4"/>
        <v>40</v>
      </c>
      <c r="J90" s="12">
        <f t="shared" si="2"/>
        <v>40.5</v>
      </c>
      <c r="K90" s="3">
        <f t="shared" si="6"/>
        <v>150.00000000000054</v>
      </c>
      <c r="P90"/>
      <c r="Q90" s="3"/>
      <c r="R90"/>
      <c r="T90"/>
    </row>
    <row r="91" spans="1:20" x14ac:dyDescent="0.25">
      <c r="A91">
        <v>152</v>
      </c>
      <c r="B91">
        <v>1</v>
      </c>
      <c r="C91" t="s">
        <v>138</v>
      </c>
      <c r="D91" s="35">
        <f t="shared" si="5"/>
        <v>0.28904593639575971</v>
      </c>
      <c r="E91">
        <v>16</v>
      </c>
      <c r="F91">
        <v>28455</v>
      </c>
      <c r="G91">
        <v>30</v>
      </c>
      <c r="H91">
        <v>40</v>
      </c>
      <c r="I91" s="3">
        <f t="shared" si="4"/>
        <v>35</v>
      </c>
      <c r="J91" s="12">
        <f t="shared" si="2"/>
        <v>40.9</v>
      </c>
      <c r="K91" s="3">
        <f t="shared" si="6"/>
        <v>163.63636363636343</v>
      </c>
      <c r="P91"/>
      <c r="Q91" s="3"/>
      <c r="R91"/>
      <c r="T91"/>
    </row>
    <row r="92" spans="1:20" x14ac:dyDescent="0.25">
      <c r="A92">
        <v>152</v>
      </c>
      <c r="B92">
        <v>1</v>
      </c>
      <c r="C92" t="s">
        <v>138</v>
      </c>
      <c r="D92" s="35">
        <f t="shared" si="5"/>
        <v>0.29163722025912836</v>
      </c>
      <c r="E92">
        <v>17</v>
      </c>
      <c r="F92">
        <v>28466</v>
      </c>
      <c r="G92">
        <v>30</v>
      </c>
      <c r="H92">
        <v>40</v>
      </c>
      <c r="I92" s="3">
        <f t="shared" si="4"/>
        <v>35</v>
      </c>
      <c r="J92" s="12">
        <f t="shared" si="2"/>
        <v>41.266666666666666</v>
      </c>
      <c r="K92" s="3">
        <f t="shared" si="6"/>
        <v>71.999999999999801</v>
      </c>
      <c r="P92"/>
      <c r="Q92" s="3"/>
      <c r="R92"/>
      <c r="T92"/>
    </row>
    <row r="93" spans="1:20" x14ac:dyDescent="0.25">
      <c r="A93">
        <v>152</v>
      </c>
      <c r="B93">
        <v>1</v>
      </c>
      <c r="C93" t="s">
        <v>138</v>
      </c>
      <c r="D93" s="35">
        <f t="shared" si="5"/>
        <v>0.29752650176678447</v>
      </c>
      <c r="E93">
        <v>18</v>
      </c>
      <c r="F93">
        <v>28491</v>
      </c>
      <c r="G93">
        <v>50</v>
      </c>
      <c r="H93">
        <v>50</v>
      </c>
      <c r="I93" s="3">
        <f t="shared" si="4"/>
        <v>50</v>
      </c>
      <c r="J93" s="12">
        <f t="shared" si="2"/>
        <v>42.1</v>
      </c>
      <c r="K93" s="3">
        <f t="shared" si="6"/>
        <v>150.00000000000054</v>
      </c>
      <c r="P93"/>
      <c r="Q93" s="3"/>
      <c r="R93"/>
      <c r="T93"/>
    </row>
    <row r="94" spans="1:20" x14ac:dyDescent="0.25">
      <c r="A94">
        <v>152</v>
      </c>
      <c r="B94">
        <v>1</v>
      </c>
      <c r="C94" t="s">
        <v>138</v>
      </c>
      <c r="D94" s="35">
        <f t="shared" si="5"/>
        <v>0.30035335689045939</v>
      </c>
      <c r="E94">
        <v>19</v>
      </c>
      <c r="F94">
        <v>28503</v>
      </c>
      <c r="G94">
        <v>40</v>
      </c>
      <c r="H94">
        <v>40</v>
      </c>
      <c r="I94" s="3">
        <f t="shared" si="4"/>
        <v>40</v>
      </c>
      <c r="J94" s="12">
        <f t="shared" si="2"/>
        <v>42.5</v>
      </c>
      <c r="K94" s="3">
        <f t="shared" si="6"/>
        <v>90.000000000000327</v>
      </c>
      <c r="P94"/>
      <c r="Q94" s="3"/>
      <c r="R94"/>
      <c r="T94"/>
    </row>
    <row r="95" spans="1:20" x14ac:dyDescent="0.25">
      <c r="A95">
        <v>152</v>
      </c>
      <c r="B95">
        <v>1</v>
      </c>
      <c r="C95" t="s">
        <v>138</v>
      </c>
      <c r="D95" s="35">
        <f t="shared" si="5"/>
        <v>0.30506478209658422</v>
      </c>
      <c r="E95">
        <v>20</v>
      </c>
      <c r="F95">
        <v>28523</v>
      </c>
      <c r="H95">
        <v>50</v>
      </c>
      <c r="I95" s="3">
        <f t="shared" si="4"/>
        <v>50</v>
      </c>
      <c r="J95" s="12">
        <f t="shared" si="2"/>
        <v>43.166666666666664</v>
      </c>
      <c r="K95" s="3">
        <f t="shared" si="6"/>
        <v>163.63636363636343</v>
      </c>
      <c r="P95"/>
      <c r="Q95" s="3"/>
      <c r="R95"/>
      <c r="T95"/>
    </row>
    <row r="96" spans="1:20" x14ac:dyDescent="0.25">
      <c r="A96">
        <v>152</v>
      </c>
      <c r="B96">
        <v>1</v>
      </c>
      <c r="C96" t="s">
        <v>138</v>
      </c>
      <c r="D96" s="35">
        <f t="shared" si="5"/>
        <v>0.30765606595995287</v>
      </c>
      <c r="E96">
        <v>21</v>
      </c>
      <c r="F96">
        <v>28534</v>
      </c>
      <c r="G96">
        <v>50</v>
      </c>
      <c r="H96">
        <v>35</v>
      </c>
      <c r="I96" s="3">
        <f t="shared" si="4"/>
        <v>42.5</v>
      </c>
      <c r="J96" s="12">
        <f t="shared" si="2"/>
        <v>43.533333333333331</v>
      </c>
      <c r="K96" s="3">
        <f t="shared" si="6"/>
        <v>163.63636363636343</v>
      </c>
      <c r="P96"/>
      <c r="Q96" s="3"/>
      <c r="R96"/>
      <c r="T96"/>
    </row>
    <row r="97" spans="1:20" x14ac:dyDescent="0.25">
      <c r="A97">
        <v>152</v>
      </c>
      <c r="B97">
        <v>1</v>
      </c>
      <c r="C97" t="s">
        <v>138</v>
      </c>
      <c r="D97" s="35">
        <f t="shared" si="5"/>
        <v>0.31024734982332153</v>
      </c>
      <c r="E97">
        <v>22</v>
      </c>
      <c r="F97">
        <v>28545</v>
      </c>
      <c r="G97">
        <v>40</v>
      </c>
      <c r="H97">
        <v>45</v>
      </c>
      <c r="I97" s="3">
        <f t="shared" si="4"/>
        <v>42.5</v>
      </c>
      <c r="J97" s="12">
        <f t="shared" si="2"/>
        <v>43.9</v>
      </c>
      <c r="K97" s="3">
        <f t="shared" si="6"/>
        <v>163.63636363636343</v>
      </c>
      <c r="P97"/>
      <c r="Q97" s="3"/>
      <c r="R97"/>
      <c r="T97"/>
    </row>
    <row r="98" spans="1:20" x14ac:dyDescent="0.25">
      <c r="A98">
        <v>152</v>
      </c>
      <c r="B98">
        <v>1</v>
      </c>
      <c r="C98" t="s">
        <v>138</v>
      </c>
      <c r="D98" s="35">
        <f t="shared" si="5"/>
        <v>0.31283863368669024</v>
      </c>
      <c r="E98">
        <v>23</v>
      </c>
      <c r="F98">
        <v>28556</v>
      </c>
      <c r="G98">
        <v>50</v>
      </c>
      <c r="H98">
        <v>30</v>
      </c>
      <c r="I98" s="3">
        <f t="shared" si="4"/>
        <v>40</v>
      </c>
      <c r="J98" s="12">
        <f t="shared" si="2"/>
        <v>44.266666666666666</v>
      </c>
      <c r="K98" s="3">
        <f t="shared" si="6"/>
        <v>163.63636363636343</v>
      </c>
      <c r="P98"/>
      <c r="Q98" s="3"/>
      <c r="R98"/>
      <c r="T98"/>
    </row>
    <row r="99" spans="1:20" x14ac:dyDescent="0.25">
      <c r="A99">
        <v>152</v>
      </c>
      <c r="B99">
        <v>1</v>
      </c>
      <c r="C99" t="s">
        <v>138</v>
      </c>
      <c r="D99" s="35">
        <f t="shared" si="5"/>
        <v>0.31542991755005889</v>
      </c>
      <c r="E99">
        <v>24</v>
      </c>
      <c r="F99">
        <v>28567</v>
      </c>
      <c r="G99">
        <v>45</v>
      </c>
      <c r="H99">
        <v>40</v>
      </c>
      <c r="I99" s="3">
        <f t="shared" si="4"/>
        <v>42.5</v>
      </c>
      <c r="J99" s="12">
        <f t="shared" si="2"/>
        <v>44.633333333333333</v>
      </c>
      <c r="K99" s="3">
        <f t="shared" si="6"/>
        <v>150.00000000000054</v>
      </c>
      <c r="P99"/>
      <c r="Q99" s="3"/>
      <c r="R99"/>
      <c r="T99"/>
    </row>
    <row r="100" spans="1:20" x14ac:dyDescent="0.25">
      <c r="A100">
        <v>152</v>
      </c>
      <c r="B100">
        <v>1</v>
      </c>
      <c r="C100" t="s">
        <v>138</v>
      </c>
      <c r="D100" s="35">
        <f t="shared" si="5"/>
        <v>0.31825677267373381</v>
      </c>
      <c r="E100">
        <v>25</v>
      </c>
      <c r="F100">
        <v>28579</v>
      </c>
      <c r="H100">
        <v>40</v>
      </c>
      <c r="I100" s="3">
        <f t="shared" si="4"/>
        <v>40</v>
      </c>
      <c r="J100" s="12">
        <f t="shared" si="2"/>
        <v>45.033333333333331</v>
      </c>
      <c r="K100" s="3">
        <f t="shared" si="6"/>
        <v>138.46153846153726</v>
      </c>
      <c r="P100"/>
      <c r="Q100" s="3"/>
      <c r="R100"/>
      <c r="T100"/>
    </row>
    <row r="101" spans="1:20" x14ac:dyDescent="0.25">
      <c r="A101">
        <v>152</v>
      </c>
      <c r="B101">
        <v>1</v>
      </c>
      <c r="C101" t="s">
        <v>138</v>
      </c>
      <c r="D101" s="35">
        <f t="shared" si="5"/>
        <v>0.321319199057715</v>
      </c>
      <c r="E101">
        <v>26</v>
      </c>
      <c r="F101">
        <v>28592</v>
      </c>
      <c r="G101">
        <v>45</v>
      </c>
      <c r="H101">
        <v>45</v>
      </c>
      <c r="I101" s="3">
        <f t="shared" si="4"/>
        <v>45</v>
      </c>
      <c r="J101" s="12">
        <f t="shared" si="2"/>
        <v>45.466666666666669</v>
      </c>
      <c r="K101" s="3">
        <f t="shared" si="6"/>
        <v>163.63636363636343</v>
      </c>
      <c r="P101"/>
      <c r="Q101" s="3"/>
      <c r="R101"/>
      <c r="T101"/>
    </row>
    <row r="102" spans="1:20" x14ac:dyDescent="0.25">
      <c r="A102">
        <v>152</v>
      </c>
      <c r="B102">
        <v>1</v>
      </c>
      <c r="C102" t="s">
        <v>138</v>
      </c>
      <c r="D102" s="35">
        <f t="shared" si="5"/>
        <v>0.32391048292108365</v>
      </c>
      <c r="E102">
        <v>27</v>
      </c>
      <c r="F102">
        <v>28603</v>
      </c>
      <c r="G102">
        <v>45</v>
      </c>
      <c r="H102">
        <v>45</v>
      </c>
      <c r="I102" s="3">
        <f t="shared" si="4"/>
        <v>45</v>
      </c>
      <c r="J102" s="12">
        <f t="shared" si="2"/>
        <v>45.833333333333336</v>
      </c>
      <c r="K102" s="3">
        <f t="shared" si="6"/>
        <v>72.000000000000412</v>
      </c>
      <c r="P102"/>
      <c r="Q102" s="3"/>
      <c r="R102"/>
      <c r="T102"/>
    </row>
    <row r="103" spans="1:20" x14ac:dyDescent="0.25">
      <c r="A103">
        <v>152</v>
      </c>
      <c r="B103">
        <v>1</v>
      </c>
      <c r="C103" t="s">
        <v>138</v>
      </c>
      <c r="D103" s="35">
        <f t="shared" si="5"/>
        <v>0.32979976442873965</v>
      </c>
      <c r="E103">
        <v>28</v>
      </c>
      <c r="F103">
        <v>28628</v>
      </c>
      <c r="G103">
        <v>50</v>
      </c>
      <c r="H103">
        <v>45</v>
      </c>
      <c r="I103" s="3">
        <f t="shared" si="4"/>
        <v>47.5</v>
      </c>
      <c r="J103" s="12">
        <f t="shared" si="2"/>
        <v>46.666666666666664</v>
      </c>
      <c r="K103" s="3">
        <f t="shared" si="6"/>
        <v>149.99999999999787</v>
      </c>
      <c r="P103"/>
      <c r="Q103" s="3"/>
      <c r="R103"/>
      <c r="T103"/>
    </row>
    <row r="104" spans="1:20" x14ac:dyDescent="0.25">
      <c r="A104">
        <v>152</v>
      </c>
      <c r="B104">
        <v>1</v>
      </c>
      <c r="C104" t="s">
        <v>138</v>
      </c>
      <c r="D104" s="35">
        <f t="shared" si="5"/>
        <v>0.33262661955241463</v>
      </c>
      <c r="E104">
        <v>29</v>
      </c>
      <c r="F104">
        <v>28640</v>
      </c>
      <c r="G104">
        <v>50</v>
      </c>
      <c r="H104">
        <v>45</v>
      </c>
      <c r="I104" s="3">
        <f t="shared" si="4"/>
        <v>47.5</v>
      </c>
      <c r="J104" s="12">
        <f t="shared" si="2"/>
        <v>47.06666666666667</v>
      </c>
      <c r="K104" s="3">
        <f t="shared" si="6"/>
        <v>128.57142857143</v>
      </c>
      <c r="P104"/>
      <c r="Q104" s="3"/>
      <c r="R104"/>
      <c r="T104"/>
    </row>
    <row r="105" spans="1:20" x14ac:dyDescent="0.25">
      <c r="A105">
        <v>152</v>
      </c>
      <c r="B105">
        <v>1</v>
      </c>
      <c r="C105" t="s">
        <v>138</v>
      </c>
      <c r="D105" s="35">
        <f t="shared" si="5"/>
        <v>0.33592461719670197</v>
      </c>
      <c r="E105">
        <v>30</v>
      </c>
      <c r="F105">
        <v>28654</v>
      </c>
      <c r="G105">
        <v>45</v>
      </c>
      <c r="H105">
        <v>50</v>
      </c>
      <c r="I105" s="3">
        <f t="shared" si="4"/>
        <v>47.5</v>
      </c>
      <c r="J105" s="12">
        <f t="shared" si="2"/>
        <v>47.533333333333331</v>
      </c>
      <c r="K105" s="3">
        <f t="shared" si="6"/>
        <v>138.46153846153726</v>
      </c>
      <c r="P105"/>
      <c r="Q105" s="3"/>
      <c r="R105"/>
      <c r="T105"/>
    </row>
    <row r="106" spans="1:20" x14ac:dyDescent="0.25">
      <c r="A106">
        <v>152</v>
      </c>
      <c r="B106">
        <v>1</v>
      </c>
      <c r="C106" t="s">
        <v>138</v>
      </c>
      <c r="D106" s="35">
        <f t="shared" si="5"/>
        <v>0.33898704358068316</v>
      </c>
      <c r="E106">
        <v>31</v>
      </c>
      <c r="F106">
        <v>28667</v>
      </c>
      <c r="G106">
        <v>50</v>
      </c>
      <c r="H106">
        <v>45</v>
      </c>
      <c r="I106" s="3">
        <f t="shared" si="4"/>
        <v>47.5</v>
      </c>
      <c r="J106" s="12">
        <f t="shared" si="2"/>
        <v>47.966666666666669</v>
      </c>
      <c r="K106" s="3">
        <f t="shared" si="6"/>
        <v>128.57142857143</v>
      </c>
      <c r="P106"/>
      <c r="Q106" s="3"/>
      <c r="R106"/>
      <c r="T106"/>
    </row>
    <row r="107" spans="1:20" x14ac:dyDescent="0.25">
      <c r="A107">
        <v>152</v>
      </c>
      <c r="B107">
        <v>1</v>
      </c>
      <c r="C107" t="s">
        <v>138</v>
      </c>
      <c r="D107" s="35">
        <f t="shared" si="5"/>
        <v>0.34228504122497055</v>
      </c>
      <c r="E107">
        <v>32</v>
      </c>
      <c r="F107">
        <v>28681</v>
      </c>
      <c r="G107">
        <v>50</v>
      </c>
      <c r="H107">
        <v>45</v>
      </c>
      <c r="I107" s="3">
        <f t="shared" si="4"/>
        <v>47.5</v>
      </c>
      <c r="J107" s="12">
        <f t="shared" si="2"/>
        <v>48.43333333333333</v>
      </c>
      <c r="K107" s="3">
        <f t="shared" si="6"/>
        <v>138.46153846153726</v>
      </c>
      <c r="P107"/>
      <c r="Q107" s="3"/>
      <c r="R107"/>
      <c r="T107"/>
    </row>
    <row r="108" spans="1:20" x14ac:dyDescent="0.25">
      <c r="A108">
        <v>152</v>
      </c>
      <c r="B108">
        <v>1</v>
      </c>
      <c r="C108" t="s">
        <v>138</v>
      </c>
      <c r="D108" s="35">
        <f t="shared" si="5"/>
        <v>0.34534746760895169</v>
      </c>
      <c r="E108">
        <v>33</v>
      </c>
      <c r="F108">
        <v>28694</v>
      </c>
      <c r="H108">
        <v>45</v>
      </c>
      <c r="I108" s="3">
        <f t="shared" si="4"/>
        <v>45</v>
      </c>
      <c r="J108" s="12">
        <f t="shared" si="2"/>
        <v>48.866666666666667</v>
      </c>
      <c r="K108" s="3">
        <f t="shared" si="6"/>
        <v>138.46153846153953</v>
      </c>
      <c r="P108"/>
      <c r="Q108" s="3"/>
      <c r="R108"/>
      <c r="T108"/>
    </row>
    <row r="109" spans="1:20" x14ac:dyDescent="0.25">
      <c r="A109">
        <v>152</v>
      </c>
      <c r="B109">
        <v>1</v>
      </c>
      <c r="C109" t="s">
        <v>138</v>
      </c>
      <c r="D109" s="35">
        <f t="shared" si="5"/>
        <v>0.34840989399293282</v>
      </c>
      <c r="E109">
        <v>34</v>
      </c>
      <c r="F109">
        <v>28707</v>
      </c>
      <c r="H109">
        <v>50</v>
      </c>
      <c r="I109" s="3">
        <f t="shared" si="4"/>
        <v>50</v>
      </c>
      <c r="J109" s="12">
        <f t="shared" si="2"/>
        <v>49.3</v>
      </c>
      <c r="K109" s="3">
        <f t="shared" si="6"/>
        <v>149.99999999999787</v>
      </c>
      <c r="P109"/>
      <c r="Q109" s="3"/>
      <c r="R109"/>
      <c r="T109"/>
    </row>
    <row r="110" spans="1:20" x14ac:dyDescent="0.25">
      <c r="A110">
        <v>152</v>
      </c>
      <c r="B110">
        <v>1</v>
      </c>
      <c r="C110" t="s">
        <v>138</v>
      </c>
      <c r="D110" s="35">
        <f t="shared" si="5"/>
        <v>0.35123674911660779</v>
      </c>
      <c r="E110">
        <v>35</v>
      </c>
      <c r="F110">
        <v>28719</v>
      </c>
      <c r="G110">
        <v>50</v>
      </c>
      <c r="H110">
        <v>45</v>
      </c>
      <c r="I110" s="3">
        <f t="shared" si="4"/>
        <v>47.5</v>
      </c>
      <c r="J110" s="12">
        <f t="shared" si="2"/>
        <v>49.7</v>
      </c>
      <c r="K110" s="3">
        <f t="shared" si="6"/>
        <v>69.230769230769198</v>
      </c>
      <c r="P110"/>
      <c r="Q110" s="3"/>
      <c r="R110"/>
      <c r="T110"/>
    </row>
    <row r="111" spans="1:20" x14ac:dyDescent="0.25">
      <c r="A111">
        <v>152</v>
      </c>
      <c r="B111">
        <v>1</v>
      </c>
      <c r="C111" t="s">
        <v>138</v>
      </c>
      <c r="D111" s="35">
        <f t="shared" si="5"/>
        <v>0.35736160188457011</v>
      </c>
      <c r="E111">
        <v>36</v>
      </c>
      <c r="F111">
        <v>28745</v>
      </c>
      <c r="G111">
        <v>50</v>
      </c>
      <c r="H111">
        <v>50</v>
      </c>
      <c r="I111" s="3">
        <f t="shared" si="4"/>
        <v>50</v>
      </c>
      <c r="J111" s="12">
        <f t="shared" si="2"/>
        <v>50.56666666666667</v>
      </c>
      <c r="K111" s="3">
        <f t="shared" si="6"/>
        <v>163.63636363636658</v>
      </c>
      <c r="P111"/>
      <c r="Q111" s="3"/>
      <c r="R111"/>
      <c r="T111"/>
    </row>
    <row r="112" spans="1:20" x14ac:dyDescent="0.25">
      <c r="A112">
        <v>152</v>
      </c>
      <c r="B112">
        <v>1</v>
      </c>
      <c r="C112" t="s">
        <v>138</v>
      </c>
      <c r="D112" s="35">
        <f t="shared" si="5"/>
        <v>0.35995288574793871</v>
      </c>
      <c r="E112">
        <v>37</v>
      </c>
      <c r="F112">
        <v>28756</v>
      </c>
      <c r="G112">
        <v>50</v>
      </c>
      <c r="H112">
        <v>45</v>
      </c>
      <c r="I112" s="3">
        <f t="shared" si="4"/>
        <v>47.5</v>
      </c>
      <c r="J112" s="12">
        <f t="shared" si="2"/>
        <v>50.93333333333333</v>
      </c>
      <c r="K112" s="3">
        <f t="shared" si="6"/>
        <v>179.99999999999872</v>
      </c>
      <c r="P112"/>
      <c r="Q112" s="3"/>
      <c r="R112"/>
      <c r="T112"/>
    </row>
    <row r="113" spans="1:20" x14ac:dyDescent="0.25">
      <c r="A113">
        <v>152</v>
      </c>
      <c r="B113">
        <v>1</v>
      </c>
      <c r="C113" t="s">
        <v>138</v>
      </c>
      <c r="D113" s="35">
        <f t="shared" si="5"/>
        <v>0.36230859835100115</v>
      </c>
      <c r="E113">
        <v>38</v>
      </c>
      <c r="F113">
        <v>28766</v>
      </c>
      <c r="G113">
        <v>45</v>
      </c>
      <c r="H113">
        <v>40</v>
      </c>
      <c r="I113" s="3">
        <f t="shared" si="4"/>
        <v>42.5</v>
      </c>
      <c r="J113" s="12">
        <f t="shared" si="2"/>
        <v>51.266666666666666</v>
      </c>
      <c r="K113" s="3">
        <f t="shared" si="6"/>
        <v>163.63636363636343</v>
      </c>
      <c r="P113"/>
      <c r="Q113" s="3"/>
      <c r="R113"/>
      <c r="T113"/>
    </row>
    <row r="114" spans="1:20" x14ac:dyDescent="0.25">
      <c r="A114">
        <v>152</v>
      </c>
      <c r="B114">
        <v>1</v>
      </c>
      <c r="C114" t="s">
        <v>138</v>
      </c>
      <c r="D114" s="35">
        <f t="shared" si="5"/>
        <v>0.36489988221436986</v>
      </c>
      <c r="E114">
        <v>39</v>
      </c>
      <c r="F114">
        <v>28777</v>
      </c>
      <c r="G114">
        <v>40</v>
      </c>
      <c r="H114">
        <v>35</v>
      </c>
      <c r="I114" s="3">
        <f t="shared" si="4"/>
        <v>37.5</v>
      </c>
      <c r="J114" s="12">
        <f t="shared" si="2"/>
        <v>51.633333333333333</v>
      </c>
      <c r="K114" s="3">
        <f t="shared" si="6"/>
        <v>150.00000000000054</v>
      </c>
      <c r="P114"/>
      <c r="Q114" s="3"/>
      <c r="R114"/>
      <c r="T114"/>
    </row>
    <row r="115" spans="1:20" x14ac:dyDescent="0.25">
      <c r="A115">
        <v>152</v>
      </c>
      <c r="B115">
        <v>1</v>
      </c>
      <c r="C115" t="s">
        <v>138</v>
      </c>
      <c r="D115" s="35">
        <f t="shared" si="5"/>
        <v>0.36772673733804473</v>
      </c>
      <c r="E115">
        <v>40</v>
      </c>
      <c r="F115">
        <v>28789</v>
      </c>
      <c r="H115">
        <v>45</v>
      </c>
      <c r="I115" s="3">
        <f t="shared" si="4"/>
        <v>45</v>
      </c>
      <c r="J115" s="12">
        <f t="shared" si="2"/>
        <v>52.033333333333331</v>
      </c>
      <c r="K115" s="3">
        <f t="shared" si="6"/>
        <v>163.63636363636343</v>
      </c>
      <c r="P115"/>
      <c r="Q115" s="3"/>
      <c r="R115"/>
      <c r="T115"/>
    </row>
    <row r="116" spans="1:20" x14ac:dyDescent="0.25">
      <c r="A116">
        <v>152</v>
      </c>
      <c r="B116">
        <v>1</v>
      </c>
      <c r="C116" t="s">
        <v>138</v>
      </c>
      <c r="D116" s="35">
        <f t="shared" si="5"/>
        <v>0.37031802120141344</v>
      </c>
      <c r="E116">
        <v>41</v>
      </c>
      <c r="F116">
        <v>28800</v>
      </c>
      <c r="G116">
        <v>25</v>
      </c>
      <c r="H116">
        <v>30</v>
      </c>
      <c r="I116" s="3">
        <f t="shared" si="4"/>
        <v>27.5</v>
      </c>
      <c r="J116" s="12">
        <f t="shared" si="2"/>
        <v>52.4</v>
      </c>
      <c r="K116" s="3">
        <f t="shared" si="6"/>
        <v>128.57142857142804</v>
      </c>
      <c r="P116"/>
      <c r="Q116" s="3"/>
      <c r="R116"/>
      <c r="T116"/>
    </row>
    <row r="117" spans="1:20" x14ac:dyDescent="0.25">
      <c r="A117">
        <v>152</v>
      </c>
      <c r="B117">
        <v>1</v>
      </c>
      <c r="C117" t="s">
        <v>138</v>
      </c>
      <c r="D117" s="35">
        <f t="shared" si="5"/>
        <v>0.37361601884570084</v>
      </c>
      <c r="E117">
        <v>42</v>
      </c>
      <c r="F117">
        <v>28814</v>
      </c>
      <c r="H117">
        <v>40</v>
      </c>
      <c r="I117" s="3">
        <f t="shared" si="4"/>
        <v>40</v>
      </c>
      <c r="J117" s="12">
        <f t="shared" si="2"/>
        <v>52.866666666666667</v>
      </c>
      <c r="K117" s="3">
        <f t="shared" si="6"/>
        <v>150.00000000000054</v>
      </c>
      <c r="P117"/>
      <c r="Q117" s="3"/>
      <c r="R117"/>
      <c r="T117"/>
    </row>
    <row r="118" spans="1:20" x14ac:dyDescent="0.25">
      <c r="A118">
        <v>152</v>
      </c>
      <c r="B118">
        <v>1</v>
      </c>
      <c r="C118" t="s">
        <v>138</v>
      </c>
      <c r="D118" s="35">
        <f t="shared" si="5"/>
        <v>0.3764428739693757</v>
      </c>
      <c r="E118">
        <v>43</v>
      </c>
      <c r="F118">
        <v>28826</v>
      </c>
      <c r="G118">
        <v>50</v>
      </c>
      <c r="H118">
        <v>40</v>
      </c>
      <c r="I118" s="3">
        <f t="shared" si="4"/>
        <v>45</v>
      </c>
      <c r="J118" s="12">
        <f t="shared" si="2"/>
        <v>53.266666666666666</v>
      </c>
      <c r="K118" s="3">
        <f t="shared" si="6"/>
        <v>150.00000000000054</v>
      </c>
      <c r="P118"/>
      <c r="Q118" s="3"/>
      <c r="R118"/>
      <c r="T118"/>
    </row>
    <row r="119" spans="1:20" x14ac:dyDescent="0.25">
      <c r="A119">
        <v>152</v>
      </c>
      <c r="B119">
        <v>1</v>
      </c>
      <c r="C119" t="s">
        <v>138</v>
      </c>
      <c r="D119" s="35">
        <f t="shared" si="5"/>
        <v>0.37926972909305062</v>
      </c>
      <c r="E119">
        <v>44</v>
      </c>
      <c r="F119">
        <v>28838</v>
      </c>
      <c r="G119">
        <v>45</v>
      </c>
      <c r="H119">
        <v>50</v>
      </c>
      <c r="I119" s="3">
        <f t="shared" ref="I119:I182" si="7">AVERAGE(G119:H119)</f>
        <v>47.5</v>
      </c>
      <c r="J119" s="12">
        <f t="shared" si="2"/>
        <v>53.666666666666664</v>
      </c>
      <c r="K119" s="3">
        <f t="shared" si="6"/>
        <v>179.99999999999872</v>
      </c>
      <c r="P119"/>
      <c r="Q119" s="3"/>
      <c r="R119"/>
      <c r="T119"/>
    </row>
    <row r="120" spans="1:20" x14ac:dyDescent="0.25">
      <c r="A120">
        <v>152</v>
      </c>
      <c r="B120">
        <v>1</v>
      </c>
      <c r="C120" t="s">
        <v>138</v>
      </c>
      <c r="D120" s="35">
        <f t="shared" si="5"/>
        <v>0.38162544169611307</v>
      </c>
      <c r="E120">
        <v>45</v>
      </c>
      <c r="F120">
        <v>28848</v>
      </c>
      <c r="G120">
        <v>30</v>
      </c>
      <c r="H120">
        <v>40</v>
      </c>
      <c r="I120" s="3">
        <f t="shared" si="7"/>
        <v>35</v>
      </c>
      <c r="J120" s="12">
        <f t="shared" si="2"/>
        <v>54</v>
      </c>
      <c r="K120" s="3">
        <f t="shared" si="6"/>
        <v>62.06896551724126</v>
      </c>
      <c r="P120"/>
      <c r="Q120" s="3"/>
      <c r="R120"/>
      <c r="T120"/>
    </row>
    <row r="121" spans="1:20" x14ac:dyDescent="0.25">
      <c r="A121">
        <v>152</v>
      </c>
      <c r="B121">
        <v>1</v>
      </c>
      <c r="C121" t="s">
        <v>138</v>
      </c>
      <c r="D121" s="35">
        <f t="shared" si="5"/>
        <v>0.38845700824499413</v>
      </c>
      <c r="E121">
        <v>46</v>
      </c>
      <c r="F121">
        <v>28877</v>
      </c>
      <c r="H121">
        <v>40</v>
      </c>
      <c r="I121" s="3">
        <f t="shared" si="7"/>
        <v>40</v>
      </c>
      <c r="J121" s="12">
        <f t="shared" si="2"/>
        <v>54.966666666666669</v>
      </c>
      <c r="K121" s="3">
        <f t="shared" si="6"/>
        <v>180.00000000000256</v>
      </c>
      <c r="P121"/>
      <c r="Q121" s="3"/>
      <c r="R121"/>
      <c r="T121"/>
    </row>
    <row r="122" spans="1:20" x14ac:dyDescent="0.25">
      <c r="A122">
        <v>152</v>
      </c>
      <c r="B122">
        <v>1</v>
      </c>
      <c r="C122" t="s">
        <v>138</v>
      </c>
      <c r="D122" s="35">
        <f t="shared" si="5"/>
        <v>0.39081272084805652</v>
      </c>
      <c r="E122">
        <v>47</v>
      </c>
      <c r="F122">
        <v>28887</v>
      </c>
      <c r="G122">
        <v>35</v>
      </c>
      <c r="H122">
        <v>40</v>
      </c>
      <c r="I122" s="3">
        <f t="shared" si="7"/>
        <v>37.5</v>
      </c>
      <c r="J122" s="12">
        <f t="shared" si="2"/>
        <v>55.3</v>
      </c>
      <c r="K122" s="3">
        <f t="shared" si="6"/>
        <v>66.666666666666245</v>
      </c>
      <c r="P122"/>
      <c r="Q122" s="3"/>
      <c r="R122"/>
      <c r="T122"/>
    </row>
    <row r="123" spans="1:20" x14ac:dyDescent="0.25">
      <c r="A123">
        <v>152</v>
      </c>
      <c r="B123">
        <v>1</v>
      </c>
      <c r="C123" t="s">
        <v>138</v>
      </c>
      <c r="D123" s="35">
        <f t="shared" si="5"/>
        <v>0.3971731448763251</v>
      </c>
      <c r="E123">
        <v>48</v>
      </c>
      <c r="F123">
        <v>28914</v>
      </c>
      <c r="G123">
        <v>35</v>
      </c>
      <c r="H123">
        <v>40</v>
      </c>
      <c r="I123" s="3">
        <f t="shared" si="7"/>
        <v>37.5</v>
      </c>
      <c r="J123" s="12">
        <f t="shared" si="2"/>
        <v>56.2</v>
      </c>
      <c r="K123" s="3">
        <f t="shared" si="6"/>
        <v>150.00000000000054</v>
      </c>
      <c r="P123"/>
      <c r="Q123" s="3"/>
      <c r="R123"/>
      <c r="T123"/>
    </row>
    <row r="124" spans="1:20" x14ac:dyDescent="0.25">
      <c r="A124">
        <v>152</v>
      </c>
      <c r="B124">
        <v>1</v>
      </c>
      <c r="C124" t="s">
        <v>138</v>
      </c>
      <c r="D124" s="35">
        <f t="shared" si="5"/>
        <v>0.4</v>
      </c>
      <c r="E124">
        <v>49</v>
      </c>
      <c r="F124">
        <v>28926</v>
      </c>
      <c r="G124">
        <v>40</v>
      </c>
      <c r="H124">
        <v>40</v>
      </c>
      <c r="I124" s="3">
        <f t="shared" si="7"/>
        <v>40</v>
      </c>
      <c r="J124" s="12">
        <f t="shared" si="2"/>
        <v>56.6</v>
      </c>
      <c r="K124" s="3">
        <f t="shared" si="6"/>
        <v>138.46153846153953</v>
      </c>
      <c r="P124"/>
      <c r="Q124" s="3"/>
      <c r="R124"/>
      <c r="T124"/>
    </row>
    <row r="125" spans="1:20" x14ac:dyDescent="0.25">
      <c r="A125">
        <v>152</v>
      </c>
      <c r="B125">
        <v>1</v>
      </c>
      <c r="C125" t="s">
        <v>138</v>
      </c>
      <c r="D125" s="35">
        <f t="shared" si="5"/>
        <v>0.40306242638398115</v>
      </c>
      <c r="E125">
        <v>50</v>
      </c>
      <c r="F125">
        <v>28939</v>
      </c>
      <c r="G125">
        <v>40</v>
      </c>
      <c r="H125">
        <v>40</v>
      </c>
      <c r="I125" s="3">
        <f t="shared" si="7"/>
        <v>40</v>
      </c>
      <c r="J125" s="12">
        <f t="shared" si="2"/>
        <v>57.033333333333331</v>
      </c>
      <c r="K125" s="3">
        <f t="shared" si="6"/>
        <v>163.63636363636343</v>
      </c>
      <c r="P125"/>
      <c r="Q125" s="3"/>
      <c r="R125"/>
      <c r="T125"/>
    </row>
    <row r="126" spans="1:20" x14ac:dyDescent="0.25">
      <c r="A126">
        <v>152</v>
      </c>
      <c r="B126">
        <v>1</v>
      </c>
      <c r="C126" t="s">
        <v>138</v>
      </c>
      <c r="D126" s="35">
        <f t="shared" si="5"/>
        <v>0.40565371024734981</v>
      </c>
      <c r="E126">
        <v>51</v>
      </c>
      <c r="F126">
        <v>28950</v>
      </c>
      <c r="G126">
        <v>40</v>
      </c>
      <c r="H126">
        <v>45</v>
      </c>
      <c r="I126" s="3">
        <f t="shared" si="7"/>
        <v>42.5</v>
      </c>
      <c r="J126" s="12">
        <f t="shared" si="2"/>
        <v>57.4</v>
      </c>
      <c r="K126" s="3">
        <f t="shared" si="6"/>
        <v>163.63636363636343</v>
      </c>
      <c r="P126"/>
      <c r="Q126" s="3"/>
      <c r="R126"/>
      <c r="T126"/>
    </row>
    <row r="127" spans="1:20" x14ac:dyDescent="0.25">
      <c r="A127">
        <v>152</v>
      </c>
      <c r="B127">
        <v>1</v>
      </c>
      <c r="C127" t="s">
        <v>138</v>
      </c>
      <c r="D127" s="35">
        <f t="shared" si="5"/>
        <v>0.40824499411071846</v>
      </c>
      <c r="E127">
        <v>52</v>
      </c>
      <c r="F127">
        <v>28961</v>
      </c>
      <c r="G127">
        <v>25</v>
      </c>
      <c r="H127">
        <v>30</v>
      </c>
      <c r="I127" s="3">
        <f t="shared" si="7"/>
        <v>27.5</v>
      </c>
      <c r="J127" s="12">
        <f t="shared" si="2"/>
        <v>57.766666666666666</v>
      </c>
      <c r="K127" s="3">
        <f t="shared" si="6"/>
        <v>128.57142857142804</v>
      </c>
      <c r="P127"/>
      <c r="Q127" s="3"/>
      <c r="R127"/>
      <c r="T127"/>
    </row>
    <row r="128" spans="1:20" x14ac:dyDescent="0.25">
      <c r="A128">
        <v>152</v>
      </c>
      <c r="B128">
        <v>1</v>
      </c>
      <c r="C128" t="s">
        <v>138</v>
      </c>
      <c r="D128" s="35">
        <f t="shared" si="5"/>
        <v>0.41154299175500592</v>
      </c>
      <c r="E128">
        <v>53</v>
      </c>
      <c r="F128">
        <v>28975</v>
      </c>
      <c r="G128">
        <v>30</v>
      </c>
      <c r="H128">
        <v>40</v>
      </c>
      <c r="I128" s="3">
        <f t="shared" si="7"/>
        <v>35</v>
      </c>
      <c r="J128" s="12">
        <f t="shared" si="2"/>
        <v>58.233333333333334</v>
      </c>
      <c r="K128" s="3">
        <f t="shared" si="6"/>
        <v>163.63636363636343</v>
      </c>
      <c r="P128"/>
      <c r="Q128" s="3"/>
      <c r="R128"/>
      <c r="T128"/>
    </row>
    <row r="129" spans="1:20" x14ac:dyDescent="0.25">
      <c r="A129">
        <v>152</v>
      </c>
      <c r="B129">
        <v>1</v>
      </c>
      <c r="C129" t="s">
        <v>138</v>
      </c>
      <c r="D129" s="35">
        <f t="shared" si="5"/>
        <v>0.41413427561837457</v>
      </c>
      <c r="E129">
        <v>54</v>
      </c>
      <c r="F129">
        <v>28986</v>
      </c>
      <c r="G129">
        <v>45</v>
      </c>
      <c r="H129">
        <v>45</v>
      </c>
      <c r="I129" s="3">
        <f t="shared" si="7"/>
        <v>45</v>
      </c>
      <c r="J129" s="12">
        <f t="shared" si="2"/>
        <v>58.6</v>
      </c>
      <c r="K129" s="3">
        <f t="shared" si="6"/>
        <v>163.63636363636343</v>
      </c>
      <c r="P129"/>
      <c r="Q129" s="3"/>
      <c r="R129"/>
      <c r="T129"/>
    </row>
    <row r="130" spans="1:20" x14ac:dyDescent="0.25">
      <c r="A130">
        <v>152</v>
      </c>
      <c r="B130">
        <v>1</v>
      </c>
      <c r="C130" t="s">
        <v>138</v>
      </c>
      <c r="D130" s="35">
        <f t="shared" si="5"/>
        <v>0.41672555948174322</v>
      </c>
      <c r="E130">
        <v>55</v>
      </c>
      <c r="F130">
        <v>28997</v>
      </c>
      <c r="G130">
        <v>40</v>
      </c>
      <c r="H130">
        <v>45</v>
      </c>
      <c r="I130" s="3">
        <f t="shared" si="7"/>
        <v>42.5</v>
      </c>
      <c r="J130" s="12">
        <f t="shared" si="2"/>
        <v>58.966666666666669</v>
      </c>
      <c r="K130" s="3">
        <f t="shared" si="6"/>
        <v>163.63636363636343</v>
      </c>
      <c r="P130"/>
      <c r="Q130" s="3"/>
      <c r="R130"/>
      <c r="T130"/>
    </row>
    <row r="131" spans="1:20" x14ac:dyDescent="0.25">
      <c r="A131">
        <v>152</v>
      </c>
      <c r="B131">
        <v>1</v>
      </c>
      <c r="C131" t="s">
        <v>138</v>
      </c>
      <c r="D131" s="35">
        <f t="shared" ref="D131:D190" si="8">J131/$J$190</f>
        <v>0.41931684334511193</v>
      </c>
      <c r="E131">
        <v>56</v>
      </c>
      <c r="F131">
        <v>29008</v>
      </c>
      <c r="G131">
        <v>30</v>
      </c>
      <c r="H131">
        <v>40</v>
      </c>
      <c r="I131" s="3">
        <f t="shared" si="7"/>
        <v>35</v>
      </c>
      <c r="J131" s="12">
        <f t="shared" si="2"/>
        <v>59.333333333333336</v>
      </c>
      <c r="K131" s="3">
        <f t="shared" ref="K131:K189" si="9">60/(J132-J131)</f>
        <v>163.63636363636343</v>
      </c>
      <c r="P131"/>
      <c r="Q131" s="3"/>
      <c r="R131"/>
      <c r="T131"/>
    </row>
    <row r="132" spans="1:20" x14ac:dyDescent="0.25">
      <c r="A132">
        <v>152</v>
      </c>
      <c r="B132">
        <v>1</v>
      </c>
      <c r="C132" t="s">
        <v>138</v>
      </c>
      <c r="D132" s="35">
        <f t="shared" si="8"/>
        <v>0.42190812720848059</v>
      </c>
      <c r="E132">
        <v>57</v>
      </c>
      <c r="F132">
        <v>29019</v>
      </c>
      <c r="G132">
        <v>30</v>
      </c>
      <c r="H132">
        <v>35</v>
      </c>
      <c r="I132" s="3">
        <f t="shared" si="7"/>
        <v>32.5</v>
      </c>
      <c r="J132" s="12">
        <f t="shared" si="2"/>
        <v>59.7</v>
      </c>
      <c r="K132" s="3">
        <f t="shared" si="9"/>
        <v>128.57142857143</v>
      </c>
      <c r="P132"/>
      <c r="Q132" s="3"/>
      <c r="R132"/>
      <c r="T132"/>
    </row>
    <row r="133" spans="1:20" x14ac:dyDescent="0.25">
      <c r="A133">
        <v>152</v>
      </c>
      <c r="B133">
        <v>1</v>
      </c>
      <c r="C133" t="s">
        <v>138</v>
      </c>
      <c r="D133" s="35">
        <f t="shared" si="8"/>
        <v>0.42520612485276793</v>
      </c>
      <c r="E133">
        <v>58</v>
      </c>
      <c r="F133">
        <v>29033</v>
      </c>
      <c r="G133">
        <v>45</v>
      </c>
      <c r="H133">
        <v>40</v>
      </c>
      <c r="I133" s="3">
        <f t="shared" si="7"/>
        <v>42.5</v>
      </c>
      <c r="J133" s="12">
        <f t="shared" si="2"/>
        <v>60.166666666666664</v>
      </c>
      <c r="K133" s="3">
        <f t="shared" si="9"/>
        <v>138.46153846153726</v>
      </c>
      <c r="P133"/>
      <c r="Q133" s="3"/>
      <c r="R133"/>
      <c r="T133"/>
    </row>
    <row r="134" spans="1:20" x14ac:dyDescent="0.25">
      <c r="A134">
        <v>152</v>
      </c>
      <c r="B134">
        <v>1</v>
      </c>
      <c r="C134" t="s">
        <v>138</v>
      </c>
      <c r="D134" s="35">
        <f t="shared" si="8"/>
        <v>0.42826855123674912</v>
      </c>
      <c r="E134">
        <v>59</v>
      </c>
      <c r="F134">
        <v>29046</v>
      </c>
      <c r="G134">
        <v>45</v>
      </c>
      <c r="H134">
        <v>50</v>
      </c>
      <c r="I134" s="3">
        <f t="shared" si="7"/>
        <v>47.5</v>
      </c>
      <c r="J134" s="12">
        <f t="shared" si="2"/>
        <v>60.6</v>
      </c>
      <c r="K134" s="3">
        <f t="shared" si="9"/>
        <v>163.63636363636343</v>
      </c>
      <c r="P134"/>
      <c r="Q134" s="3"/>
      <c r="R134"/>
      <c r="T134"/>
    </row>
    <row r="135" spans="1:20" x14ac:dyDescent="0.25">
      <c r="A135">
        <v>152</v>
      </c>
      <c r="B135">
        <v>1</v>
      </c>
      <c r="C135" t="s">
        <v>138</v>
      </c>
      <c r="D135" s="35">
        <f t="shared" si="8"/>
        <v>0.43085983510011777</v>
      </c>
      <c r="E135">
        <v>60</v>
      </c>
      <c r="F135">
        <v>29057</v>
      </c>
      <c r="H135">
        <v>40</v>
      </c>
      <c r="I135" s="3">
        <f t="shared" si="7"/>
        <v>40</v>
      </c>
      <c r="J135" s="12">
        <f t="shared" si="2"/>
        <v>60.966666666666669</v>
      </c>
      <c r="K135" s="3">
        <f t="shared" si="9"/>
        <v>138.46153846153953</v>
      </c>
      <c r="P135"/>
      <c r="Q135" s="3"/>
      <c r="R135"/>
      <c r="T135"/>
    </row>
    <row r="136" spans="1:20" x14ac:dyDescent="0.25">
      <c r="A136">
        <v>152</v>
      </c>
      <c r="B136">
        <v>1</v>
      </c>
      <c r="C136" t="s">
        <v>138</v>
      </c>
      <c r="D136" s="35">
        <f t="shared" si="8"/>
        <v>0.4339222614840989</v>
      </c>
      <c r="E136">
        <v>61</v>
      </c>
      <c r="F136">
        <v>29070</v>
      </c>
      <c r="H136">
        <v>35</v>
      </c>
      <c r="I136" s="3">
        <f t="shared" si="7"/>
        <v>35</v>
      </c>
      <c r="J136" s="12">
        <f t="shared" si="2"/>
        <v>61.4</v>
      </c>
      <c r="K136" s="3">
        <f t="shared" si="9"/>
        <v>138.46153846153726</v>
      </c>
      <c r="P136"/>
      <c r="Q136" s="3"/>
      <c r="R136"/>
      <c r="T136"/>
    </row>
    <row r="137" spans="1:20" x14ac:dyDescent="0.25">
      <c r="A137">
        <v>152</v>
      </c>
      <c r="B137">
        <v>1</v>
      </c>
      <c r="C137" t="s">
        <v>138</v>
      </c>
      <c r="D137" s="35">
        <f t="shared" si="8"/>
        <v>0.43698468786808009</v>
      </c>
      <c r="E137">
        <v>62</v>
      </c>
      <c r="F137">
        <v>29083</v>
      </c>
      <c r="G137">
        <v>45</v>
      </c>
      <c r="H137">
        <v>45</v>
      </c>
      <c r="I137" s="3">
        <f t="shared" si="7"/>
        <v>45</v>
      </c>
      <c r="J137" s="12">
        <f t="shared" si="2"/>
        <v>61.833333333333336</v>
      </c>
      <c r="K137" s="3">
        <f t="shared" si="9"/>
        <v>163.63636363636343</v>
      </c>
      <c r="P137"/>
      <c r="Q137" s="3"/>
      <c r="R137"/>
      <c r="T137"/>
    </row>
    <row r="138" spans="1:20" x14ac:dyDescent="0.25">
      <c r="A138">
        <v>152</v>
      </c>
      <c r="B138">
        <v>1</v>
      </c>
      <c r="C138" t="s">
        <v>138</v>
      </c>
      <c r="D138" s="35">
        <f t="shared" si="8"/>
        <v>0.4395759717314488</v>
      </c>
      <c r="E138">
        <v>63</v>
      </c>
      <c r="F138">
        <v>29094</v>
      </c>
      <c r="G138">
        <v>35</v>
      </c>
      <c r="H138">
        <v>40</v>
      </c>
      <c r="I138" s="3">
        <f t="shared" si="7"/>
        <v>37.5</v>
      </c>
      <c r="J138" s="12">
        <f t="shared" si="2"/>
        <v>62.2</v>
      </c>
      <c r="K138" s="3">
        <f t="shared" si="9"/>
        <v>150.00000000000054</v>
      </c>
      <c r="P138"/>
      <c r="Q138" s="3"/>
      <c r="R138"/>
      <c r="T138"/>
    </row>
    <row r="139" spans="1:20" x14ac:dyDescent="0.25">
      <c r="A139">
        <v>152</v>
      </c>
      <c r="B139">
        <v>1</v>
      </c>
      <c r="C139" t="s">
        <v>138</v>
      </c>
      <c r="D139" s="35">
        <f t="shared" si="8"/>
        <v>0.44240282685512367</v>
      </c>
      <c r="E139">
        <v>64</v>
      </c>
      <c r="F139">
        <v>29106</v>
      </c>
      <c r="H139">
        <v>50</v>
      </c>
      <c r="I139" s="3">
        <f t="shared" si="7"/>
        <v>50</v>
      </c>
      <c r="J139" s="12">
        <f t="shared" si="2"/>
        <v>62.6</v>
      </c>
      <c r="K139" s="3">
        <f t="shared" si="9"/>
        <v>150.00000000000054</v>
      </c>
      <c r="P139"/>
      <c r="Q139" s="3"/>
      <c r="R139"/>
      <c r="T139"/>
    </row>
    <row r="140" spans="1:20" x14ac:dyDescent="0.25">
      <c r="A140">
        <v>152</v>
      </c>
      <c r="B140">
        <v>1</v>
      </c>
      <c r="C140" t="s">
        <v>138</v>
      </c>
      <c r="D140" s="35">
        <f t="shared" si="8"/>
        <v>0.44522968197879859</v>
      </c>
      <c r="E140">
        <v>65</v>
      </c>
      <c r="F140">
        <v>29118</v>
      </c>
      <c r="G140">
        <v>40</v>
      </c>
      <c r="H140">
        <v>40</v>
      </c>
      <c r="I140" s="3">
        <f t="shared" si="7"/>
        <v>40</v>
      </c>
      <c r="J140" s="12">
        <f t="shared" si="2"/>
        <v>63</v>
      </c>
      <c r="K140" s="3">
        <f t="shared" si="9"/>
        <v>150.00000000000054</v>
      </c>
      <c r="P140"/>
      <c r="Q140" s="3"/>
      <c r="R140"/>
      <c r="T140"/>
    </row>
    <row r="141" spans="1:20" x14ac:dyDescent="0.25">
      <c r="A141">
        <v>152</v>
      </c>
      <c r="B141">
        <v>1</v>
      </c>
      <c r="C141" t="s">
        <v>138</v>
      </c>
      <c r="D141" s="35">
        <f t="shared" si="8"/>
        <v>0.44805653710247351</v>
      </c>
      <c r="E141">
        <v>66</v>
      </c>
      <c r="F141">
        <v>29130</v>
      </c>
      <c r="H141">
        <v>35</v>
      </c>
      <c r="I141" s="3">
        <f t="shared" si="7"/>
        <v>35</v>
      </c>
      <c r="J141" s="12">
        <f t="shared" si="2"/>
        <v>63.4</v>
      </c>
      <c r="K141" s="3">
        <f t="shared" si="9"/>
        <v>163.63636363636343</v>
      </c>
      <c r="P141"/>
      <c r="Q141" s="3"/>
      <c r="R141"/>
      <c r="T141"/>
    </row>
    <row r="142" spans="1:20" x14ac:dyDescent="0.25">
      <c r="A142">
        <v>152</v>
      </c>
      <c r="B142">
        <v>1</v>
      </c>
      <c r="C142" t="s">
        <v>138</v>
      </c>
      <c r="D142" s="35">
        <f t="shared" si="8"/>
        <v>0.45064782096584216</v>
      </c>
      <c r="E142">
        <v>67</v>
      </c>
      <c r="F142">
        <v>29141</v>
      </c>
      <c r="G142">
        <v>35</v>
      </c>
      <c r="H142">
        <v>40</v>
      </c>
      <c r="I142" s="3">
        <f t="shared" si="7"/>
        <v>37.5</v>
      </c>
      <c r="J142" s="12">
        <f t="shared" si="2"/>
        <v>63.766666666666666</v>
      </c>
      <c r="K142" s="3">
        <f t="shared" si="9"/>
        <v>163.63636363636024</v>
      </c>
      <c r="P142"/>
      <c r="Q142" s="3"/>
      <c r="R142"/>
      <c r="T142"/>
    </row>
    <row r="143" spans="1:20" x14ac:dyDescent="0.25">
      <c r="A143">
        <v>152</v>
      </c>
      <c r="B143">
        <v>1</v>
      </c>
      <c r="C143" t="s">
        <v>138</v>
      </c>
      <c r="D143" s="35">
        <f t="shared" si="8"/>
        <v>0.45323910482921087</v>
      </c>
      <c r="E143">
        <v>68</v>
      </c>
      <c r="F143">
        <v>29152</v>
      </c>
      <c r="G143">
        <v>30</v>
      </c>
      <c r="H143">
        <v>35</v>
      </c>
      <c r="I143" s="3">
        <f t="shared" si="7"/>
        <v>32.5</v>
      </c>
      <c r="J143" s="12">
        <f t="shared" si="2"/>
        <v>64.13333333333334</v>
      </c>
      <c r="K143" s="3">
        <f t="shared" si="9"/>
        <v>72.000000000000412</v>
      </c>
      <c r="P143"/>
      <c r="Q143" s="3"/>
      <c r="R143"/>
      <c r="T143"/>
    </row>
    <row r="144" spans="1:20" x14ac:dyDescent="0.25">
      <c r="A144">
        <v>152</v>
      </c>
      <c r="B144">
        <v>1</v>
      </c>
      <c r="C144" t="s">
        <v>138</v>
      </c>
      <c r="D144" s="35">
        <f t="shared" si="8"/>
        <v>0.45912838633686692</v>
      </c>
      <c r="E144">
        <v>69</v>
      </c>
      <c r="F144">
        <v>29177</v>
      </c>
      <c r="G144">
        <v>45</v>
      </c>
      <c r="H144">
        <v>55</v>
      </c>
      <c r="I144" s="3">
        <f t="shared" si="7"/>
        <v>50</v>
      </c>
      <c r="J144" s="12">
        <f t="shared" si="2"/>
        <v>64.966666666666669</v>
      </c>
      <c r="K144" s="3">
        <f t="shared" si="9"/>
        <v>163.63636363636658</v>
      </c>
      <c r="P144"/>
      <c r="Q144" s="3"/>
      <c r="R144"/>
      <c r="T144"/>
    </row>
    <row r="145" spans="1:20" x14ac:dyDescent="0.25">
      <c r="A145">
        <v>152</v>
      </c>
      <c r="B145">
        <v>1</v>
      </c>
      <c r="C145" t="s">
        <v>138</v>
      </c>
      <c r="D145" s="35">
        <f t="shared" si="8"/>
        <v>0.46171967020023552</v>
      </c>
      <c r="E145">
        <v>70</v>
      </c>
      <c r="F145">
        <v>29188</v>
      </c>
      <c r="G145">
        <v>45</v>
      </c>
      <c r="H145">
        <v>50</v>
      </c>
      <c r="I145" s="3">
        <f t="shared" si="7"/>
        <v>47.5</v>
      </c>
      <c r="J145" s="12">
        <f t="shared" si="2"/>
        <v>65.333333333333329</v>
      </c>
      <c r="K145" s="3">
        <f t="shared" si="9"/>
        <v>138.46153846153726</v>
      </c>
      <c r="P145"/>
      <c r="Q145" s="3"/>
      <c r="R145"/>
      <c r="T145"/>
    </row>
    <row r="146" spans="1:20" x14ac:dyDescent="0.25">
      <c r="A146">
        <v>152</v>
      </c>
      <c r="B146">
        <v>1</v>
      </c>
      <c r="C146" t="s">
        <v>138</v>
      </c>
      <c r="D146" s="35">
        <f t="shared" si="8"/>
        <v>0.46478209658421671</v>
      </c>
      <c r="E146">
        <v>71</v>
      </c>
      <c r="F146">
        <v>29201</v>
      </c>
      <c r="G146">
        <v>40</v>
      </c>
      <c r="H146">
        <v>45</v>
      </c>
      <c r="I146" s="3">
        <f t="shared" si="7"/>
        <v>42.5</v>
      </c>
      <c r="J146" s="12">
        <f t="shared" si="2"/>
        <v>65.766666666666666</v>
      </c>
      <c r="K146" s="3">
        <f t="shared" si="9"/>
        <v>149.99999999999787</v>
      </c>
      <c r="P146"/>
      <c r="Q146" s="3"/>
      <c r="R146"/>
      <c r="T146"/>
    </row>
    <row r="147" spans="1:20" x14ac:dyDescent="0.25">
      <c r="A147">
        <v>152</v>
      </c>
      <c r="B147">
        <v>1</v>
      </c>
      <c r="C147" t="s">
        <v>138</v>
      </c>
      <c r="D147" s="35">
        <f t="shared" si="8"/>
        <v>0.46760895170789168</v>
      </c>
      <c r="E147">
        <v>72</v>
      </c>
      <c r="F147">
        <v>29213</v>
      </c>
      <c r="G147">
        <v>40</v>
      </c>
      <c r="H147">
        <v>40</v>
      </c>
      <c r="I147" s="3">
        <f t="shared" si="7"/>
        <v>40</v>
      </c>
      <c r="J147" s="12">
        <f t="shared" si="2"/>
        <v>66.166666666666671</v>
      </c>
      <c r="K147" s="3">
        <f t="shared" si="9"/>
        <v>150.00000000000321</v>
      </c>
      <c r="P147"/>
      <c r="Q147" s="3"/>
      <c r="R147"/>
      <c r="T147"/>
    </row>
    <row r="148" spans="1:20" x14ac:dyDescent="0.25">
      <c r="A148">
        <v>152</v>
      </c>
      <c r="B148">
        <v>1</v>
      </c>
      <c r="C148" t="s">
        <v>138</v>
      </c>
      <c r="D148" s="35">
        <f t="shared" si="8"/>
        <v>0.47043580683156655</v>
      </c>
      <c r="E148">
        <v>73</v>
      </c>
      <c r="F148">
        <v>29225</v>
      </c>
      <c r="G148">
        <v>30</v>
      </c>
      <c r="H148">
        <v>40</v>
      </c>
      <c r="I148" s="3">
        <f t="shared" si="7"/>
        <v>35</v>
      </c>
      <c r="J148" s="12">
        <f t="shared" si="2"/>
        <v>66.566666666666663</v>
      </c>
      <c r="K148" s="3">
        <f t="shared" si="9"/>
        <v>138.46153846153726</v>
      </c>
      <c r="P148"/>
      <c r="Q148" s="3"/>
      <c r="R148"/>
      <c r="T148"/>
    </row>
    <row r="149" spans="1:20" x14ac:dyDescent="0.25">
      <c r="A149">
        <v>152</v>
      </c>
      <c r="B149">
        <v>1</v>
      </c>
      <c r="C149" t="s">
        <v>138</v>
      </c>
      <c r="D149" s="35">
        <f t="shared" si="8"/>
        <v>0.47349823321554768</v>
      </c>
      <c r="E149">
        <v>74</v>
      </c>
      <c r="F149">
        <v>29238</v>
      </c>
      <c r="G149">
        <v>30</v>
      </c>
      <c r="H149">
        <v>50</v>
      </c>
      <c r="I149" s="3">
        <f t="shared" si="7"/>
        <v>40</v>
      </c>
      <c r="J149" s="12">
        <f t="shared" si="2"/>
        <v>67</v>
      </c>
      <c r="K149" s="3">
        <f t="shared" si="9"/>
        <v>149.99999999999787</v>
      </c>
      <c r="P149"/>
      <c r="Q149" s="3"/>
      <c r="R149"/>
      <c r="T149"/>
    </row>
    <row r="150" spans="1:20" x14ac:dyDescent="0.25">
      <c r="A150">
        <v>152</v>
      </c>
      <c r="B150">
        <v>1</v>
      </c>
      <c r="C150" t="s">
        <v>138</v>
      </c>
      <c r="D150" s="35">
        <f t="shared" si="8"/>
        <v>0.47632508833922266</v>
      </c>
      <c r="E150">
        <v>75</v>
      </c>
      <c r="F150">
        <v>29250</v>
      </c>
      <c r="H150">
        <v>40</v>
      </c>
      <c r="I150" s="3">
        <f t="shared" si="7"/>
        <v>40</v>
      </c>
      <c r="J150" s="12">
        <f t="shared" si="2"/>
        <v>67.400000000000006</v>
      </c>
      <c r="K150" s="3">
        <f t="shared" si="9"/>
        <v>150.00000000000321</v>
      </c>
      <c r="P150"/>
      <c r="Q150" s="3"/>
      <c r="R150"/>
      <c r="T150"/>
    </row>
    <row r="151" spans="1:20" x14ac:dyDescent="0.25">
      <c r="A151">
        <v>152</v>
      </c>
      <c r="B151">
        <v>1</v>
      </c>
      <c r="C151" t="s">
        <v>138</v>
      </c>
      <c r="D151" s="35">
        <f t="shared" si="8"/>
        <v>0.47915194346289752</v>
      </c>
      <c r="E151">
        <v>76</v>
      </c>
      <c r="F151">
        <v>29262</v>
      </c>
      <c r="H151">
        <v>45</v>
      </c>
      <c r="I151" s="3">
        <f t="shared" si="7"/>
        <v>45</v>
      </c>
      <c r="J151" s="12">
        <f t="shared" si="2"/>
        <v>67.8</v>
      </c>
      <c r="K151" s="3">
        <f t="shared" si="9"/>
        <v>149.99999999999787</v>
      </c>
      <c r="P151"/>
      <c r="Q151" s="3"/>
      <c r="R151"/>
      <c r="T151"/>
    </row>
    <row r="152" spans="1:20" x14ac:dyDescent="0.25">
      <c r="A152">
        <v>152</v>
      </c>
      <c r="B152">
        <v>1</v>
      </c>
      <c r="C152" t="s">
        <v>138</v>
      </c>
      <c r="D152" s="35">
        <f t="shared" si="8"/>
        <v>0.48197879858657244</v>
      </c>
      <c r="E152">
        <v>77</v>
      </c>
      <c r="F152">
        <v>29274</v>
      </c>
      <c r="G152">
        <v>55</v>
      </c>
      <c r="H152">
        <v>45</v>
      </c>
      <c r="I152" s="3">
        <f t="shared" si="7"/>
        <v>50</v>
      </c>
      <c r="J152" s="12">
        <f t="shared" si="2"/>
        <v>68.2</v>
      </c>
      <c r="K152" s="3">
        <f t="shared" si="9"/>
        <v>163.63636363636658</v>
      </c>
      <c r="P152"/>
      <c r="Q152" s="3"/>
      <c r="R152"/>
      <c r="T152"/>
    </row>
    <row r="153" spans="1:20" x14ac:dyDescent="0.25">
      <c r="A153">
        <v>152</v>
      </c>
      <c r="B153">
        <v>1</v>
      </c>
      <c r="C153" t="s">
        <v>138</v>
      </c>
      <c r="D153" s="35">
        <f t="shared" si="8"/>
        <v>0.4845700824499411</v>
      </c>
      <c r="E153">
        <v>78</v>
      </c>
      <c r="F153">
        <v>29285</v>
      </c>
      <c r="H153">
        <v>40</v>
      </c>
      <c r="I153" s="3">
        <f t="shared" si="7"/>
        <v>40</v>
      </c>
      <c r="J153" s="12">
        <f t="shared" si="2"/>
        <v>68.566666666666663</v>
      </c>
      <c r="K153" s="3">
        <f t="shared" si="9"/>
        <v>149.99999999999787</v>
      </c>
      <c r="P153"/>
      <c r="Q153" s="3"/>
      <c r="R153"/>
      <c r="T153"/>
    </row>
    <row r="154" spans="1:20" x14ac:dyDescent="0.25">
      <c r="A154">
        <v>152</v>
      </c>
      <c r="B154">
        <v>1</v>
      </c>
      <c r="C154" t="s">
        <v>138</v>
      </c>
      <c r="D154" s="35">
        <f t="shared" si="8"/>
        <v>0.48739693757361602</v>
      </c>
      <c r="E154">
        <v>79</v>
      </c>
      <c r="F154">
        <v>29297</v>
      </c>
      <c r="G154">
        <v>55</v>
      </c>
      <c r="H154">
        <v>50</v>
      </c>
      <c r="I154" s="3">
        <f t="shared" si="7"/>
        <v>52.5</v>
      </c>
      <c r="J154" s="12">
        <f t="shared" si="2"/>
        <v>68.966666666666669</v>
      </c>
      <c r="K154" s="3">
        <f t="shared" si="9"/>
        <v>180.00000000000256</v>
      </c>
      <c r="P154"/>
      <c r="Q154" s="3"/>
      <c r="R154"/>
      <c r="T154"/>
    </row>
    <row r="155" spans="1:20" x14ac:dyDescent="0.25">
      <c r="A155">
        <v>152</v>
      </c>
      <c r="B155">
        <v>1</v>
      </c>
      <c r="C155" t="s">
        <v>138</v>
      </c>
      <c r="D155" s="35">
        <f t="shared" si="8"/>
        <v>0.48975265017667841</v>
      </c>
      <c r="E155">
        <v>80</v>
      </c>
      <c r="F155">
        <v>29307</v>
      </c>
      <c r="G155">
        <v>35</v>
      </c>
      <c r="H155">
        <v>40</v>
      </c>
      <c r="I155" s="3">
        <f t="shared" si="7"/>
        <v>37.5</v>
      </c>
      <c r="J155" s="12">
        <f t="shared" si="2"/>
        <v>69.3</v>
      </c>
      <c r="K155" s="3">
        <f t="shared" si="9"/>
        <v>105.88235294117717</v>
      </c>
      <c r="P155"/>
      <c r="Q155" s="3"/>
      <c r="R155"/>
      <c r="T155"/>
    </row>
    <row r="156" spans="1:20" x14ac:dyDescent="0.25">
      <c r="A156">
        <v>152</v>
      </c>
      <c r="B156">
        <v>1</v>
      </c>
      <c r="C156" t="s">
        <v>138</v>
      </c>
      <c r="D156" s="35">
        <f t="shared" si="8"/>
        <v>0.49375736160188455</v>
      </c>
      <c r="E156">
        <v>81</v>
      </c>
      <c r="F156">
        <v>29324</v>
      </c>
      <c r="G156">
        <v>45</v>
      </c>
      <c r="H156">
        <v>40</v>
      </c>
      <c r="I156" s="3">
        <f t="shared" si="7"/>
        <v>42.5</v>
      </c>
      <c r="J156" s="12">
        <f t="shared" si="2"/>
        <v>69.86666666666666</v>
      </c>
      <c r="K156" s="3">
        <f t="shared" si="9"/>
        <v>163.63636363636024</v>
      </c>
      <c r="P156"/>
      <c r="Q156" s="3"/>
      <c r="R156"/>
      <c r="T156"/>
    </row>
    <row r="157" spans="1:20" x14ac:dyDescent="0.25">
      <c r="A157">
        <v>152</v>
      </c>
      <c r="B157">
        <v>1</v>
      </c>
      <c r="C157" t="s">
        <v>138</v>
      </c>
      <c r="D157" s="35">
        <f t="shared" si="8"/>
        <v>0.49634864546525326</v>
      </c>
      <c r="E157">
        <v>82</v>
      </c>
      <c r="F157">
        <v>29335</v>
      </c>
      <c r="G157">
        <v>45</v>
      </c>
      <c r="H157">
        <v>45</v>
      </c>
      <c r="I157" s="3">
        <f t="shared" si="7"/>
        <v>45</v>
      </c>
      <c r="J157" s="12">
        <f t="shared" si="2"/>
        <v>70.233333333333334</v>
      </c>
      <c r="K157" s="3">
        <f t="shared" si="9"/>
        <v>149.99999999999787</v>
      </c>
      <c r="P157"/>
      <c r="Q157" s="3"/>
      <c r="R157"/>
      <c r="T157"/>
    </row>
    <row r="158" spans="1:20" x14ac:dyDescent="0.25">
      <c r="A158">
        <v>152</v>
      </c>
      <c r="B158">
        <v>1</v>
      </c>
      <c r="C158" t="s">
        <v>138</v>
      </c>
      <c r="D158" s="35">
        <f t="shared" si="8"/>
        <v>0.49917550058892818</v>
      </c>
      <c r="E158">
        <v>83</v>
      </c>
      <c r="F158">
        <v>29347</v>
      </c>
      <c r="G158">
        <v>40</v>
      </c>
      <c r="H158">
        <v>50</v>
      </c>
      <c r="I158" s="3">
        <f t="shared" si="7"/>
        <v>45</v>
      </c>
      <c r="J158" s="12">
        <f t="shared" si="2"/>
        <v>70.63333333333334</v>
      </c>
      <c r="K158" s="3">
        <f t="shared" si="9"/>
        <v>150.00000000000321</v>
      </c>
      <c r="P158"/>
      <c r="Q158" s="3"/>
      <c r="R158"/>
      <c r="T158"/>
    </row>
    <row r="159" spans="1:20" x14ac:dyDescent="0.25">
      <c r="A159">
        <v>152</v>
      </c>
      <c r="B159">
        <v>1</v>
      </c>
      <c r="C159" t="s">
        <v>138</v>
      </c>
      <c r="D159" s="35">
        <f t="shared" si="8"/>
        <v>0.5020023557126031</v>
      </c>
      <c r="E159">
        <v>84</v>
      </c>
      <c r="F159">
        <v>29359</v>
      </c>
      <c r="G159">
        <v>45</v>
      </c>
      <c r="H159">
        <v>45</v>
      </c>
      <c r="I159" s="3">
        <f t="shared" si="7"/>
        <v>45</v>
      </c>
      <c r="J159" s="12">
        <f t="shared" si="2"/>
        <v>71.033333333333331</v>
      </c>
      <c r="K159" s="3">
        <f t="shared" si="9"/>
        <v>163.63636363636024</v>
      </c>
      <c r="P159"/>
      <c r="Q159" s="3"/>
      <c r="R159"/>
      <c r="T159"/>
    </row>
    <row r="160" spans="1:20" x14ac:dyDescent="0.25">
      <c r="A160">
        <v>152</v>
      </c>
      <c r="B160">
        <v>1</v>
      </c>
      <c r="C160" t="s">
        <v>138</v>
      </c>
      <c r="D160" s="35">
        <f t="shared" si="8"/>
        <v>0.50459363957597181</v>
      </c>
      <c r="E160">
        <v>85</v>
      </c>
      <c r="F160">
        <v>29370</v>
      </c>
      <c r="G160">
        <v>30</v>
      </c>
      <c r="H160">
        <v>35</v>
      </c>
      <c r="I160" s="3">
        <f t="shared" si="7"/>
        <v>32.5</v>
      </c>
      <c r="J160" s="12">
        <f t="shared" si="2"/>
        <v>71.400000000000006</v>
      </c>
      <c r="K160" s="3">
        <f t="shared" si="9"/>
        <v>150.00000000000321</v>
      </c>
      <c r="P160"/>
      <c r="Q160" s="3"/>
      <c r="R160"/>
      <c r="T160"/>
    </row>
    <row r="161" spans="1:20" x14ac:dyDescent="0.25">
      <c r="A161">
        <v>152</v>
      </c>
      <c r="B161">
        <v>1</v>
      </c>
      <c r="C161" t="s">
        <v>138</v>
      </c>
      <c r="D161" s="35">
        <f t="shared" si="8"/>
        <v>0.50742049469964667</v>
      </c>
      <c r="E161">
        <v>86</v>
      </c>
      <c r="F161">
        <v>29382</v>
      </c>
      <c r="G161">
        <v>40</v>
      </c>
      <c r="H161">
        <v>40</v>
      </c>
      <c r="I161" s="3">
        <f t="shared" si="7"/>
        <v>40</v>
      </c>
      <c r="J161" s="12">
        <f t="shared" si="2"/>
        <v>71.8</v>
      </c>
      <c r="K161" s="3">
        <f t="shared" si="9"/>
        <v>179.99999999999488</v>
      </c>
      <c r="P161"/>
      <c r="Q161" s="3"/>
      <c r="R161"/>
      <c r="T161"/>
    </row>
    <row r="162" spans="1:20" x14ac:dyDescent="0.25">
      <c r="A162">
        <v>152</v>
      </c>
      <c r="B162">
        <v>1</v>
      </c>
      <c r="C162" t="s">
        <v>138</v>
      </c>
      <c r="D162" s="35">
        <f t="shared" si="8"/>
        <v>0.50977620730270912</v>
      </c>
      <c r="E162">
        <v>87</v>
      </c>
      <c r="F162">
        <v>29392</v>
      </c>
      <c r="G162">
        <v>40</v>
      </c>
      <c r="H162">
        <v>50</v>
      </c>
      <c r="I162" s="3">
        <f t="shared" si="7"/>
        <v>45</v>
      </c>
      <c r="J162" s="12">
        <f t="shared" si="2"/>
        <v>72.13333333333334</v>
      </c>
      <c r="K162" s="3">
        <f t="shared" si="9"/>
        <v>180.00000000000256</v>
      </c>
      <c r="P162"/>
      <c r="Q162" s="3"/>
      <c r="R162"/>
      <c r="T162"/>
    </row>
    <row r="163" spans="1:20" x14ac:dyDescent="0.25">
      <c r="A163">
        <v>152</v>
      </c>
      <c r="B163">
        <v>1</v>
      </c>
      <c r="C163" t="s">
        <v>138</v>
      </c>
      <c r="D163" s="35">
        <f t="shared" si="8"/>
        <v>0.51213191990577156</v>
      </c>
      <c r="E163">
        <v>88</v>
      </c>
      <c r="F163">
        <v>29402</v>
      </c>
      <c r="G163">
        <v>45</v>
      </c>
      <c r="H163">
        <v>40</v>
      </c>
      <c r="I163" s="3">
        <f t="shared" si="7"/>
        <v>42.5</v>
      </c>
      <c r="J163" s="12">
        <f t="shared" si="2"/>
        <v>72.466666666666669</v>
      </c>
      <c r="K163" s="3">
        <f t="shared" si="9"/>
        <v>180.00000000000256</v>
      </c>
      <c r="P163"/>
      <c r="Q163" s="3"/>
      <c r="R163"/>
      <c r="T163"/>
    </row>
    <row r="164" spans="1:20" x14ac:dyDescent="0.25">
      <c r="A164">
        <v>152</v>
      </c>
      <c r="B164">
        <v>1</v>
      </c>
      <c r="C164" t="s">
        <v>138</v>
      </c>
      <c r="D164" s="35">
        <f t="shared" si="8"/>
        <v>0.51448763250883389</v>
      </c>
      <c r="E164">
        <v>89</v>
      </c>
      <c r="F164">
        <v>29412</v>
      </c>
      <c r="G164">
        <v>35</v>
      </c>
      <c r="H164">
        <v>49</v>
      </c>
      <c r="I164" s="3">
        <f t="shared" si="7"/>
        <v>42</v>
      </c>
      <c r="J164" s="12">
        <f t="shared" si="2"/>
        <v>72.8</v>
      </c>
      <c r="K164" s="3">
        <f t="shared" si="9"/>
        <v>163.63636363636024</v>
      </c>
      <c r="P164"/>
      <c r="Q164" s="3"/>
      <c r="R164"/>
      <c r="T164"/>
    </row>
    <row r="165" spans="1:20" x14ac:dyDescent="0.25">
      <c r="A165">
        <v>152</v>
      </c>
      <c r="B165">
        <v>1</v>
      </c>
      <c r="C165" t="s">
        <v>138</v>
      </c>
      <c r="D165" s="35">
        <f t="shared" si="8"/>
        <v>0.5170789163722026</v>
      </c>
      <c r="E165">
        <v>90</v>
      </c>
      <c r="F165">
        <v>29423</v>
      </c>
      <c r="H165">
        <v>40</v>
      </c>
      <c r="I165" s="3">
        <f t="shared" si="7"/>
        <v>40</v>
      </c>
      <c r="J165" s="12">
        <f t="shared" si="2"/>
        <v>73.166666666666671</v>
      </c>
      <c r="K165" s="3">
        <f t="shared" si="9"/>
        <v>163.63636363636658</v>
      </c>
      <c r="P165"/>
      <c r="Q165" s="3"/>
      <c r="R165"/>
      <c r="T165"/>
    </row>
    <row r="166" spans="1:20" x14ac:dyDescent="0.25">
      <c r="A166">
        <v>152</v>
      </c>
      <c r="B166">
        <v>1</v>
      </c>
      <c r="C166" t="s">
        <v>138</v>
      </c>
      <c r="D166" s="35">
        <f t="shared" si="8"/>
        <v>0.5196702002355712</v>
      </c>
      <c r="E166">
        <v>91</v>
      </c>
      <c r="F166">
        <v>29434</v>
      </c>
      <c r="G166">
        <v>40</v>
      </c>
      <c r="H166">
        <v>45</v>
      </c>
      <c r="I166" s="3">
        <f t="shared" si="7"/>
        <v>42.5</v>
      </c>
      <c r="J166" s="12">
        <f t="shared" si="2"/>
        <v>73.533333333333331</v>
      </c>
      <c r="K166" s="3">
        <f t="shared" si="9"/>
        <v>149.99999999999787</v>
      </c>
      <c r="P166"/>
      <c r="Q166" s="3"/>
      <c r="R166"/>
      <c r="T166"/>
    </row>
    <row r="167" spans="1:20" x14ac:dyDescent="0.25">
      <c r="A167">
        <v>152</v>
      </c>
      <c r="B167">
        <v>1</v>
      </c>
      <c r="C167" t="s">
        <v>138</v>
      </c>
      <c r="D167" s="35">
        <f t="shared" si="8"/>
        <v>0.52249705535924618</v>
      </c>
      <c r="E167">
        <v>92</v>
      </c>
      <c r="F167">
        <v>29446</v>
      </c>
      <c r="G167">
        <v>40</v>
      </c>
      <c r="H167">
        <v>35</v>
      </c>
      <c r="I167" s="3">
        <f t="shared" si="7"/>
        <v>37.5</v>
      </c>
      <c r="J167" s="12">
        <f t="shared" si="2"/>
        <v>73.933333333333337</v>
      </c>
      <c r="K167" s="3">
        <f t="shared" si="9"/>
        <v>120</v>
      </c>
      <c r="P167"/>
      <c r="Q167" s="3"/>
      <c r="R167"/>
      <c r="T167"/>
    </row>
    <row r="168" spans="1:20" x14ac:dyDescent="0.25">
      <c r="A168">
        <v>152</v>
      </c>
      <c r="B168">
        <v>1</v>
      </c>
      <c r="C168" t="s">
        <v>138</v>
      </c>
      <c r="D168" s="35">
        <f t="shared" si="8"/>
        <v>0.52603062426383984</v>
      </c>
      <c r="E168">
        <v>93</v>
      </c>
      <c r="F168">
        <v>29461</v>
      </c>
      <c r="H168">
        <v>45</v>
      </c>
      <c r="I168" s="3">
        <f t="shared" si="7"/>
        <v>45</v>
      </c>
      <c r="J168" s="12">
        <f t="shared" si="2"/>
        <v>74.433333333333337</v>
      </c>
      <c r="K168" s="3">
        <f t="shared" si="9"/>
        <v>163.63636363636658</v>
      </c>
      <c r="P168"/>
      <c r="Q168" s="3"/>
      <c r="R168"/>
      <c r="T168"/>
    </row>
    <row r="169" spans="1:20" x14ac:dyDescent="0.25">
      <c r="A169">
        <v>152</v>
      </c>
      <c r="B169">
        <v>1</v>
      </c>
      <c r="C169" t="s">
        <v>138</v>
      </c>
      <c r="D169" s="35">
        <f t="shared" si="8"/>
        <v>0.52862190812720844</v>
      </c>
      <c r="E169">
        <v>94</v>
      </c>
      <c r="F169">
        <v>29472</v>
      </c>
      <c r="G169">
        <v>50</v>
      </c>
      <c r="H169">
        <v>50</v>
      </c>
      <c r="I169" s="3">
        <f t="shared" si="7"/>
        <v>50</v>
      </c>
      <c r="J169" s="12">
        <f t="shared" si="2"/>
        <v>74.8</v>
      </c>
      <c r="K169" s="3">
        <f t="shared" si="9"/>
        <v>138.46153846153726</v>
      </c>
      <c r="P169"/>
      <c r="Q169" s="3"/>
      <c r="R169"/>
      <c r="T169"/>
    </row>
    <row r="170" spans="1:20" x14ac:dyDescent="0.25">
      <c r="A170">
        <v>152</v>
      </c>
      <c r="B170">
        <v>1</v>
      </c>
      <c r="C170" t="s">
        <v>138</v>
      </c>
      <c r="D170" s="35">
        <f t="shared" si="8"/>
        <v>0.53168433451118968</v>
      </c>
      <c r="E170">
        <v>95</v>
      </c>
      <c r="F170">
        <v>29485</v>
      </c>
      <c r="G170">
        <v>35</v>
      </c>
      <c r="H170">
        <v>35</v>
      </c>
      <c r="I170" s="3">
        <f t="shared" si="7"/>
        <v>35</v>
      </c>
      <c r="J170" s="12">
        <f t="shared" si="2"/>
        <v>75.233333333333334</v>
      </c>
      <c r="K170" s="3">
        <f t="shared" si="9"/>
        <v>128.57142857142804</v>
      </c>
      <c r="P170"/>
      <c r="Q170" s="3"/>
      <c r="R170"/>
      <c r="T170"/>
    </row>
    <row r="171" spans="1:20" x14ac:dyDescent="0.25">
      <c r="A171">
        <v>152</v>
      </c>
      <c r="B171">
        <v>1</v>
      </c>
      <c r="C171" t="s">
        <v>138</v>
      </c>
      <c r="D171" s="35">
        <f t="shared" si="8"/>
        <v>0.53498233215547708</v>
      </c>
      <c r="E171">
        <v>96</v>
      </c>
      <c r="F171">
        <v>29499</v>
      </c>
      <c r="G171">
        <v>45</v>
      </c>
      <c r="H171">
        <v>45</v>
      </c>
      <c r="I171" s="3">
        <f t="shared" si="7"/>
        <v>45</v>
      </c>
      <c r="J171" s="12">
        <f t="shared" si="2"/>
        <v>75.7</v>
      </c>
      <c r="K171" s="3">
        <f t="shared" si="9"/>
        <v>163.63636363636658</v>
      </c>
      <c r="P171"/>
      <c r="Q171" s="3"/>
      <c r="R171"/>
      <c r="T171"/>
    </row>
    <row r="172" spans="1:20" x14ac:dyDescent="0.25">
      <c r="A172">
        <v>152</v>
      </c>
      <c r="B172">
        <v>1</v>
      </c>
      <c r="C172" t="s">
        <v>138</v>
      </c>
      <c r="D172" s="35">
        <f t="shared" si="8"/>
        <v>0.53757361601884568</v>
      </c>
      <c r="E172">
        <v>97</v>
      </c>
      <c r="F172">
        <v>29510</v>
      </c>
      <c r="G172">
        <v>55</v>
      </c>
      <c r="H172">
        <v>45</v>
      </c>
      <c r="I172" s="3">
        <f t="shared" si="7"/>
        <v>50</v>
      </c>
      <c r="J172" s="12">
        <f t="shared" si="2"/>
        <v>76.066666666666663</v>
      </c>
      <c r="K172" s="3">
        <f t="shared" si="9"/>
        <v>99.999999999998579</v>
      </c>
      <c r="P172"/>
      <c r="Q172" s="3"/>
      <c r="R172"/>
      <c r="T172"/>
    </row>
    <row r="173" spans="1:20" x14ac:dyDescent="0.25">
      <c r="A173">
        <v>152</v>
      </c>
      <c r="B173">
        <v>1</v>
      </c>
      <c r="C173" t="s">
        <v>138</v>
      </c>
      <c r="D173" s="35">
        <f t="shared" si="8"/>
        <v>0.54181389870435814</v>
      </c>
      <c r="E173">
        <v>98</v>
      </c>
      <c r="F173">
        <v>29528</v>
      </c>
      <c r="H173">
        <v>45</v>
      </c>
      <c r="I173" s="3">
        <f t="shared" si="7"/>
        <v>45</v>
      </c>
      <c r="J173" s="12">
        <f t="shared" si="2"/>
        <v>76.666666666666671</v>
      </c>
      <c r="K173" s="3">
        <f t="shared" si="9"/>
        <v>163.63636363636658</v>
      </c>
      <c r="P173"/>
      <c r="Q173" s="3"/>
      <c r="R173"/>
      <c r="T173"/>
    </row>
    <row r="174" spans="1:20" x14ac:dyDescent="0.25">
      <c r="A174">
        <v>152</v>
      </c>
      <c r="B174">
        <v>1</v>
      </c>
      <c r="C174" t="s">
        <v>138</v>
      </c>
      <c r="D174" s="35">
        <f t="shared" si="8"/>
        <v>0.54440518256772674</v>
      </c>
      <c r="E174">
        <v>99</v>
      </c>
      <c r="F174">
        <v>29539</v>
      </c>
      <c r="G174">
        <v>65</v>
      </c>
      <c r="H174">
        <v>50</v>
      </c>
      <c r="I174" s="3">
        <f t="shared" si="7"/>
        <v>57.5</v>
      </c>
      <c r="J174" s="12">
        <f t="shared" si="2"/>
        <v>77.033333333333331</v>
      </c>
      <c r="K174" s="3">
        <f t="shared" si="9"/>
        <v>180.00000000000256</v>
      </c>
      <c r="P174"/>
      <c r="Q174" s="3"/>
      <c r="R174"/>
      <c r="T174"/>
    </row>
    <row r="175" spans="1:20" x14ac:dyDescent="0.25">
      <c r="A175">
        <v>152</v>
      </c>
      <c r="B175">
        <v>1</v>
      </c>
      <c r="C175" t="s">
        <v>138</v>
      </c>
      <c r="D175" s="35">
        <f t="shared" si="8"/>
        <v>0.54676089517078907</v>
      </c>
      <c r="E175">
        <v>100</v>
      </c>
      <c r="F175">
        <v>29549</v>
      </c>
      <c r="H175">
        <v>15</v>
      </c>
      <c r="I175" s="3">
        <f t="shared" si="7"/>
        <v>15</v>
      </c>
      <c r="J175" s="12">
        <f t="shared" si="2"/>
        <v>77.36666666666666</v>
      </c>
      <c r="K175" s="3">
        <f t="shared" si="9"/>
        <v>39.130434782608383</v>
      </c>
      <c r="P175"/>
      <c r="Q175" s="3"/>
      <c r="R175"/>
      <c r="T175"/>
    </row>
    <row r="176" spans="1:20" x14ac:dyDescent="0.25">
      <c r="A176">
        <v>152</v>
      </c>
      <c r="B176">
        <v>1</v>
      </c>
      <c r="C176" t="s">
        <v>138</v>
      </c>
      <c r="D176" s="35">
        <f t="shared" si="8"/>
        <v>0.55759717314487633</v>
      </c>
      <c r="E176">
        <v>101</v>
      </c>
      <c r="F176">
        <v>29595</v>
      </c>
      <c r="G176">
        <v>60</v>
      </c>
      <c r="H176">
        <v>55</v>
      </c>
      <c r="I176" s="3">
        <f t="shared" si="7"/>
        <v>57.5</v>
      </c>
      <c r="J176" s="12">
        <f t="shared" si="2"/>
        <v>78.900000000000006</v>
      </c>
      <c r="K176" s="3">
        <f t="shared" si="9"/>
        <v>90.000000000001279</v>
      </c>
      <c r="P176"/>
      <c r="Q176" s="3"/>
      <c r="R176"/>
      <c r="T176"/>
    </row>
    <row r="177" spans="1:20" x14ac:dyDescent="0.25">
      <c r="A177">
        <v>152</v>
      </c>
      <c r="B177">
        <v>1</v>
      </c>
      <c r="C177" t="s">
        <v>138</v>
      </c>
      <c r="D177" s="35">
        <f t="shared" si="8"/>
        <v>0.56230859835100111</v>
      </c>
      <c r="E177">
        <v>102</v>
      </c>
      <c r="F177">
        <v>29615</v>
      </c>
      <c r="G177">
        <v>45</v>
      </c>
      <c r="H177">
        <v>40</v>
      </c>
      <c r="I177" s="3">
        <f t="shared" si="7"/>
        <v>42.5</v>
      </c>
      <c r="J177" s="12">
        <f t="shared" si="2"/>
        <v>79.566666666666663</v>
      </c>
      <c r="K177" s="3">
        <f t="shared" si="9"/>
        <v>89.999999999999361</v>
      </c>
      <c r="P177"/>
      <c r="Q177" s="3"/>
      <c r="R177"/>
      <c r="T177"/>
    </row>
    <row r="178" spans="1:20" x14ac:dyDescent="0.25">
      <c r="A178">
        <v>152</v>
      </c>
      <c r="B178">
        <v>1</v>
      </c>
      <c r="C178" t="s">
        <v>138</v>
      </c>
      <c r="D178" s="35">
        <f t="shared" si="8"/>
        <v>0.567020023557126</v>
      </c>
      <c r="E178">
        <v>103</v>
      </c>
      <c r="F178">
        <v>29635</v>
      </c>
      <c r="G178">
        <v>55</v>
      </c>
      <c r="H178">
        <v>35</v>
      </c>
      <c r="I178" s="3">
        <f t="shared" si="7"/>
        <v>45</v>
      </c>
      <c r="J178" s="12">
        <f t="shared" si="2"/>
        <v>80.233333333333334</v>
      </c>
      <c r="K178" s="3">
        <f t="shared" si="9"/>
        <v>72.000000000000412</v>
      </c>
      <c r="P178"/>
      <c r="Q178" s="3"/>
      <c r="R178"/>
      <c r="T178"/>
    </row>
    <row r="179" spans="1:20" x14ac:dyDescent="0.25">
      <c r="A179">
        <v>152</v>
      </c>
      <c r="B179">
        <v>1</v>
      </c>
      <c r="C179" t="s">
        <v>139</v>
      </c>
      <c r="D179" s="35">
        <f t="shared" si="8"/>
        <v>0.5729093050647821</v>
      </c>
      <c r="E179">
        <v>1</v>
      </c>
      <c r="F179">
        <v>29660</v>
      </c>
      <c r="G179">
        <v>55</v>
      </c>
      <c r="I179" s="3">
        <f t="shared" si="7"/>
        <v>55</v>
      </c>
      <c r="J179" s="12">
        <f t="shared" si="2"/>
        <v>81.066666666666663</v>
      </c>
      <c r="K179" s="3">
        <f t="shared" si="9"/>
        <v>22.784810126582222</v>
      </c>
      <c r="P179"/>
      <c r="Q179" s="3"/>
      <c r="R179"/>
      <c r="T179"/>
    </row>
    <row r="180" spans="1:20" x14ac:dyDescent="0.25">
      <c r="A180">
        <v>152</v>
      </c>
      <c r="B180">
        <v>1</v>
      </c>
      <c r="C180" t="s">
        <v>139</v>
      </c>
      <c r="D180" s="35">
        <f t="shared" si="8"/>
        <v>0.59151943462897527</v>
      </c>
      <c r="E180">
        <v>2</v>
      </c>
      <c r="F180">
        <v>29739</v>
      </c>
      <c r="G180">
        <v>60</v>
      </c>
      <c r="H180">
        <v>55</v>
      </c>
      <c r="I180" s="3">
        <f t="shared" si="7"/>
        <v>57.5</v>
      </c>
      <c r="J180" s="12">
        <f t="shared" si="2"/>
        <v>83.7</v>
      </c>
      <c r="K180" s="3">
        <f t="shared" si="9"/>
        <v>29.508196721311503</v>
      </c>
      <c r="P180"/>
      <c r="Q180" s="3"/>
      <c r="R180"/>
      <c r="T180"/>
    </row>
    <row r="181" spans="1:20" x14ac:dyDescent="0.25">
      <c r="A181">
        <v>152</v>
      </c>
      <c r="B181">
        <v>1</v>
      </c>
      <c r="C181" t="s">
        <v>139</v>
      </c>
      <c r="D181" s="35">
        <f t="shared" si="8"/>
        <v>0.60588928150765609</v>
      </c>
      <c r="E181">
        <v>3</v>
      </c>
      <c r="F181">
        <v>29800</v>
      </c>
      <c r="G181">
        <v>55</v>
      </c>
      <c r="H181">
        <v>50</v>
      </c>
      <c r="I181" s="3">
        <f t="shared" si="7"/>
        <v>52.5</v>
      </c>
      <c r="J181" s="12">
        <f t="shared" si="2"/>
        <v>85.733333333333334</v>
      </c>
      <c r="K181" s="3">
        <f t="shared" si="9"/>
        <v>52.941176470588587</v>
      </c>
      <c r="P181"/>
      <c r="Q181" s="3"/>
      <c r="R181"/>
      <c r="T181"/>
    </row>
    <row r="182" spans="1:20" x14ac:dyDescent="0.25">
      <c r="A182">
        <v>152</v>
      </c>
      <c r="B182">
        <v>1</v>
      </c>
      <c r="C182" t="s">
        <v>139</v>
      </c>
      <c r="D182" s="35">
        <f t="shared" si="8"/>
        <v>0.61389870435806826</v>
      </c>
      <c r="E182">
        <v>4</v>
      </c>
      <c r="F182">
        <v>29834</v>
      </c>
      <c r="G182">
        <v>55</v>
      </c>
      <c r="H182">
        <v>55</v>
      </c>
      <c r="I182" s="3">
        <f t="shared" si="7"/>
        <v>55</v>
      </c>
      <c r="J182" s="12">
        <f t="shared" si="2"/>
        <v>86.86666666666666</v>
      </c>
      <c r="K182" s="3">
        <f t="shared" si="9"/>
        <v>66.666666666666245</v>
      </c>
      <c r="P182"/>
      <c r="Q182" s="3"/>
      <c r="R182"/>
      <c r="T182"/>
    </row>
    <row r="183" spans="1:20" x14ac:dyDescent="0.25">
      <c r="A183">
        <v>152</v>
      </c>
      <c r="B183">
        <v>1</v>
      </c>
      <c r="C183" t="s">
        <v>139</v>
      </c>
      <c r="D183" s="35">
        <f t="shared" si="8"/>
        <v>0.6202591283863369</v>
      </c>
      <c r="E183">
        <v>5</v>
      </c>
      <c r="F183">
        <v>29861</v>
      </c>
      <c r="G183">
        <v>55</v>
      </c>
      <c r="H183">
        <v>50</v>
      </c>
      <c r="I183" s="3">
        <f t="shared" ref="I183:I246" si="10">AVERAGE(G183:H183)</f>
        <v>52.5</v>
      </c>
      <c r="J183" s="12">
        <f t="shared" si="2"/>
        <v>87.766666666666666</v>
      </c>
      <c r="K183" s="3">
        <f t="shared" si="9"/>
        <v>39.130434782608745</v>
      </c>
      <c r="P183"/>
      <c r="Q183" s="3"/>
      <c r="R183"/>
      <c r="T183"/>
    </row>
    <row r="184" spans="1:20" x14ac:dyDescent="0.25">
      <c r="A184">
        <v>152</v>
      </c>
      <c r="B184">
        <v>1</v>
      </c>
      <c r="C184" t="s">
        <v>139</v>
      </c>
      <c r="D184" s="35">
        <f t="shared" si="8"/>
        <v>0.63109540636042405</v>
      </c>
      <c r="E184">
        <v>6</v>
      </c>
      <c r="F184">
        <v>29907</v>
      </c>
      <c r="G184">
        <v>60</v>
      </c>
      <c r="H184">
        <v>50</v>
      </c>
      <c r="I184" s="3">
        <f t="shared" si="10"/>
        <v>55</v>
      </c>
      <c r="J184" s="12">
        <f t="shared" si="2"/>
        <v>89.3</v>
      </c>
      <c r="K184" s="3">
        <f t="shared" si="9"/>
        <v>31.03448275862063</v>
      </c>
      <c r="P184"/>
      <c r="Q184" s="3"/>
      <c r="R184"/>
      <c r="T184"/>
    </row>
    <row r="185" spans="1:20" x14ac:dyDescent="0.25">
      <c r="A185">
        <v>152</v>
      </c>
      <c r="B185">
        <v>1</v>
      </c>
      <c r="C185" t="s">
        <v>139</v>
      </c>
      <c r="D185" s="35">
        <f t="shared" si="8"/>
        <v>0.64475853945818606</v>
      </c>
      <c r="E185">
        <v>7</v>
      </c>
      <c r="F185">
        <v>29965</v>
      </c>
      <c r="G185">
        <v>70</v>
      </c>
      <c r="H185">
        <v>55</v>
      </c>
      <c r="I185" s="3">
        <f t="shared" si="10"/>
        <v>62.5</v>
      </c>
      <c r="J185" s="12">
        <f t="shared" si="2"/>
        <v>91.233333333333334</v>
      </c>
      <c r="K185" s="3">
        <f t="shared" si="9"/>
        <v>22.499999999999961</v>
      </c>
      <c r="P185"/>
      <c r="Q185" s="3"/>
      <c r="R185"/>
      <c r="T185"/>
    </row>
    <row r="186" spans="1:20" x14ac:dyDescent="0.25">
      <c r="A186">
        <v>152</v>
      </c>
      <c r="B186">
        <v>1</v>
      </c>
      <c r="C186" t="s">
        <v>139</v>
      </c>
      <c r="D186" s="35">
        <f t="shared" si="8"/>
        <v>0.6636042402826855</v>
      </c>
      <c r="E186">
        <v>8</v>
      </c>
      <c r="F186">
        <v>30045</v>
      </c>
      <c r="G186">
        <v>65</v>
      </c>
      <c r="H186">
        <v>50</v>
      </c>
      <c r="I186" s="3">
        <f t="shared" si="10"/>
        <v>57.5</v>
      </c>
      <c r="J186" s="12">
        <f t="shared" si="2"/>
        <v>93.9</v>
      </c>
      <c r="K186" s="3">
        <f t="shared" si="9"/>
        <v>27.272727272727412</v>
      </c>
      <c r="P186"/>
      <c r="Q186" s="3"/>
      <c r="R186"/>
      <c r="T186"/>
    </row>
    <row r="187" spans="1:20" x14ac:dyDescent="0.25">
      <c r="A187">
        <v>152</v>
      </c>
      <c r="B187">
        <v>1</v>
      </c>
      <c r="C187" t="s">
        <v>139</v>
      </c>
      <c r="D187" s="35">
        <f t="shared" si="8"/>
        <v>0.67915194346289753</v>
      </c>
      <c r="E187">
        <v>9</v>
      </c>
      <c r="F187">
        <v>30111</v>
      </c>
      <c r="G187">
        <v>70</v>
      </c>
      <c r="H187">
        <v>45</v>
      </c>
      <c r="I187" s="3">
        <f t="shared" si="10"/>
        <v>57.5</v>
      </c>
      <c r="J187" s="12">
        <f t="shared" si="2"/>
        <v>96.1</v>
      </c>
      <c r="K187" s="3">
        <f t="shared" si="9"/>
        <v>14.062500000000004</v>
      </c>
      <c r="P187"/>
      <c r="Q187" s="3"/>
      <c r="R187"/>
      <c r="T187"/>
    </row>
    <row r="188" spans="1:20" x14ac:dyDescent="0.25">
      <c r="A188">
        <v>152</v>
      </c>
      <c r="B188">
        <v>1</v>
      </c>
      <c r="C188" t="s">
        <v>139</v>
      </c>
      <c r="D188" s="35">
        <f t="shared" si="8"/>
        <v>0.70930506478209654</v>
      </c>
      <c r="E188">
        <v>10</v>
      </c>
      <c r="F188">
        <v>30239</v>
      </c>
      <c r="G188">
        <v>55</v>
      </c>
      <c r="H188">
        <v>45</v>
      </c>
      <c r="I188" s="3">
        <f t="shared" si="10"/>
        <v>50</v>
      </c>
      <c r="J188" s="12">
        <f t="shared" si="2"/>
        <v>100.36666666666666</v>
      </c>
      <c r="K188" s="3">
        <f t="shared" si="9"/>
        <v>13.138686131386832</v>
      </c>
      <c r="P188"/>
      <c r="Q188" s="3"/>
      <c r="R188"/>
      <c r="T188"/>
    </row>
    <row r="189" spans="1:20" x14ac:dyDescent="0.25">
      <c r="A189">
        <v>152</v>
      </c>
      <c r="B189">
        <v>1</v>
      </c>
      <c r="C189" t="s">
        <v>139</v>
      </c>
      <c r="D189" s="35">
        <f t="shared" si="8"/>
        <v>0.74157832744405183</v>
      </c>
      <c r="E189">
        <v>11</v>
      </c>
      <c r="F189">
        <v>30376</v>
      </c>
      <c r="H189">
        <v>50</v>
      </c>
      <c r="I189" s="3">
        <f t="shared" si="10"/>
        <v>50</v>
      </c>
      <c r="J189" s="12">
        <f t="shared" si="2"/>
        <v>104.93333333333334</v>
      </c>
      <c r="K189" s="3">
        <f t="shared" si="9"/>
        <v>1.6408386508659984</v>
      </c>
      <c r="P189"/>
      <c r="Q189" s="3"/>
      <c r="R189"/>
      <c r="T189"/>
    </row>
    <row r="190" spans="1:20" x14ac:dyDescent="0.25">
      <c r="A190">
        <v>152</v>
      </c>
      <c r="B190">
        <v>1</v>
      </c>
      <c r="C190" t="s">
        <v>139</v>
      </c>
      <c r="D190" s="35">
        <f t="shared" si="8"/>
        <v>1</v>
      </c>
      <c r="E190">
        <v>12</v>
      </c>
      <c r="F190">
        <v>31473</v>
      </c>
      <c r="I190" s="3"/>
      <c r="J190" s="12">
        <f t="shared" si="2"/>
        <v>141.5</v>
      </c>
      <c r="K190" s="3"/>
      <c r="P190"/>
      <c r="Q190" s="3"/>
      <c r="R190"/>
      <c r="T190"/>
    </row>
    <row r="191" spans="1:20" x14ac:dyDescent="0.25">
      <c r="A191">
        <v>153</v>
      </c>
      <c r="B191">
        <v>1</v>
      </c>
      <c r="C191" t="s">
        <v>136</v>
      </c>
      <c r="D191" s="35">
        <f>J191/$J$320</f>
        <v>0</v>
      </c>
      <c r="E191">
        <v>1</v>
      </c>
      <c r="F191">
        <v>32693</v>
      </c>
      <c r="G191">
        <v>80</v>
      </c>
      <c r="H191">
        <v>95</v>
      </c>
      <c r="I191" s="3">
        <f t="shared" si="10"/>
        <v>87.5</v>
      </c>
      <c r="J191" s="12">
        <v>0</v>
      </c>
      <c r="K191" s="3">
        <f>60/(J192-J191)</f>
        <v>180</v>
      </c>
      <c r="P191"/>
      <c r="Q191" s="3"/>
      <c r="R191"/>
      <c r="T191"/>
    </row>
    <row r="192" spans="1:20" x14ac:dyDescent="0.25">
      <c r="A192">
        <v>153</v>
      </c>
      <c r="B192">
        <v>1</v>
      </c>
      <c r="C192" t="s">
        <v>136</v>
      </c>
      <c r="D192" s="35">
        <f t="shared" ref="D192:D255" si="11">J192/$J$320</f>
        <v>2.5220680958385876E-3</v>
      </c>
      <c r="E192">
        <v>2</v>
      </c>
      <c r="F192">
        <v>32703</v>
      </c>
      <c r="G192">
        <v>70</v>
      </c>
      <c r="H192">
        <v>65</v>
      </c>
      <c r="I192" s="3">
        <f t="shared" si="10"/>
        <v>67.5</v>
      </c>
      <c r="J192" s="12">
        <f>(F192-$F$191)/30</f>
        <v>0.33333333333333331</v>
      </c>
      <c r="K192" s="3">
        <f t="shared" ref="K192:K255" si="12">60/(J193-J192)</f>
        <v>163.63636363636365</v>
      </c>
      <c r="P192"/>
      <c r="Q192" s="3"/>
      <c r="R192"/>
      <c r="T192"/>
    </row>
    <row r="193" spans="1:20" x14ac:dyDescent="0.25">
      <c r="A193">
        <v>153</v>
      </c>
      <c r="B193">
        <v>1</v>
      </c>
      <c r="C193" t="s">
        <v>136</v>
      </c>
      <c r="D193" s="35">
        <f t="shared" si="11"/>
        <v>5.296343001261034E-3</v>
      </c>
      <c r="E193">
        <v>3</v>
      </c>
      <c r="F193">
        <v>32714</v>
      </c>
      <c r="G193">
        <v>75</v>
      </c>
      <c r="H193">
        <v>75</v>
      </c>
      <c r="I193" s="3">
        <f t="shared" si="10"/>
        <v>75</v>
      </c>
      <c r="J193" s="12">
        <f t="shared" ref="J193:J320" si="13">(F193-$F$191)/30</f>
        <v>0.7</v>
      </c>
      <c r="K193" s="3">
        <f t="shared" si="12"/>
        <v>179.99999999999991</v>
      </c>
      <c r="P193"/>
      <c r="Q193" s="3"/>
      <c r="R193"/>
      <c r="T193"/>
    </row>
    <row r="194" spans="1:20" x14ac:dyDescent="0.25">
      <c r="A194">
        <v>153</v>
      </c>
      <c r="B194">
        <v>1</v>
      </c>
      <c r="C194" t="s">
        <v>136</v>
      </c>
      <c r="D194" s="35">
        <f t="shared" si="11"/>
        <v>7.8184110970996226E-3</v>
      </c>
      <c r="E194">
        <v>4</v>
      </c>
      <c r="F194">
        <v>32724</v>
      </c>
      <c r="G194">
        <v>70</v>
      </c>
      <c r="H194">
        <v>70</v>
      </c>
      <c r="I194" s="3">
        <f t="shared" si="10"/>
        <v>70</v>
      </c>
      <c r="J194" s="12">
        <f t="shared" si="13"/>
        <v>1.0333333333333334</v>
      </c>
      <c r="K194" s="3">
        <f t="shared" si="12"/>
        <v>163.63636363636371</v>
      </c>
      <c r="P194"/>
      <c r="Q194" s="3"/>
      <c r="R194"/>
      <c r="T194"/>
    </row>
    <row r="195" spans="1:20" x14ac:dyDescent="0.25">
      <c r="A195">
        <v>153</v>
      </c>
      <c r="B195">
        <v>1</v>
      </c>
      <c r="C195" t="s">
        <v>136</v>
      </c>
      <c r="D195" s="35">
        <f t="shared" si="11"/>
        <v>1.0592686002522068E-2</v>
      </c>
      <c r="E195">
        <v>5</v>
      </c>
      <c r="F195">
        <v>32735</v>
      </c>
      <c r="G195">
        <v>75</v>
      </c>
      <c r="H195">
        <v>70</v>
      </c>
      <c r="I195" s="3">
        <f t="shared" si="10"/>
        <v>72.5</v>
      </c>
      <c r="J195" s="12">
        <f t="shared" si="13"/>
        <v>1.4</v>
      </c>
      <c r="K195" s="3">
        <f t="shared" si="12"/>
        <v>179.99999999999991</v>
      </c>
      <c r="P195"/>
      <c r="Q195" s="3"/>
      <c r="R195"/>
      <c r="T195"/>
    </row>
    <row r="196" spans="1:20" x14ac:dyDescent="0.25">
      <c r="A196">
        <v>153</v>
      </c>
      <c r="B196">
        <v>1</v>
      </c>
      <c r="C196" t="s">
        <v>136</v>
      </c>
      <c r="D196" s="35">
        <f t="shared" si="11"/>
        <v>1.3114754098360657E-2</v>
      </c>
      <c r="E196">
        <v>6</v>
      </c>
      <c r="F196">
        <v>32745</v>
      </c>
      <c r="G196">
        <v>70</v>
      </c>
      <c r="H196">
        <v>65</v>
      </c>
      <c r="I196" s="3">
        <f t="shared" si="10"/>
        <v>67.5</v>
      </c>
      <c r="J196" s="12">
        <f t="shared" si="13"/>
        <v>1.7333333333333334</v>
      </c>
      <c r="K196" s="3">
        <f t="shared" si="12"/>
        <v>163.63636363636363</v>
      </c>
      <c r="P196"/>
      <c r="Q196" s="3"/>
      <c r="R196"/>
      <c r="T196"/>
    </row>
    <row r="197" spans="1:20" x14ac:dyDescent="0.25">
      <c r="A197">
        <v>153</v>
      </c>
      <c r="B197">
        <v>1</v>
      </c>
      <c r="C197" t="s">
        <v>136</v>
      </c>
      <c r="D197" s="35">
        <f t="shared" si="11"/>
        <v>1.5889029003783105E-2</v>
      </c>
      <c r="E197">
        <v>7</v>
      </c>
      <c r="F197">
        <v>32756</v>
      </c>
      <c r="G197">
        <v>75</v>
      </c>
      <c r="H197">
        <v>75</v>
      </c>
      <c r="I197" s="3">
        <f t="shared" si="10"/>
        <v>75</v>
      </c>
      <c r="J197" s="12">
        <f t="shared" si="13"/>
        <v>2.1</v>
      </c>
      <c r="K197" s="3">
        <f t="shared" si="12"/>
        <v>163.63636363636363</v>
      </c>
      <c r="P197"/>
      <c r="Q197" s="3"/>
      <c r="R197"/>
      <c r="T197"/>
    </row>
    <row r="198" spans="1:20" x14ac:dyDescent="0.25">
      <c r="A198">
        <v>153</v>
      </c>
      <c r="B198">
        <v>1</v>
      </c>
      <c r="C198" t="s">
        <v>136</v>
      </c>
      <c r="D198" s="35">
        <f t="shared" si="11"/>
        <v>1.866330390920555E-2</v>
      </c>
      <c r="E198">
        <v>8</v>
      </c>
      <c r="F198">
        <v>32767</v>
      </c>
      <c r="G198">
        <v>80</v>
      </c>
      <c r="H198">
        <v>80</v>
      </c>
      <c r="I198" s="3">
        <f t="shared" si="10"/>
        <v>80</v>
      </c>
      <c r="J198" s="12">
        <f t="shared" si="13"/>
        <v>2.4666666666666668</v>
      </c>
      <c r="K198" s="3">
        <f t="shared" si="12"/>
        <v>163.63636363636363</v>
      </c>
      <c r="P198"/>
      <c r="Q198" s="3"/>
      <c r="R198"/>
      <c r="T198"/>
    </row>
    <row r="199" spans="1:20" x14ac:dyDescent="0.25">
      <c r="A199">
        <v>153</v>
      </c>
      <c r="B199">
        <v>1</v>
      </c>
      <c r="C199" t="s">
        <v>136</v>
      </c>
      <c r="D199" s="35">
        <f t="shared" si="11"/>
        <v>2.1437578814627999E-2</v>
      </c>
      <c r="E199">
        <v>9</v>
      </c>
      <c r="F199">
        <v>32778</v>
      </c>
      <c r="G199">
        <v>75</v>
      </c>
      <c r="H199">
        <v>70</v>
      </c>
      <c r="I199" s="3">
        <f t="shared" si="10"/>
        <v>72.5</v>
      </c>
      <c r="J199" s="12">
        <f t="shared" si="13"/>
        <v>2.8333333333333335</v>
      </c>
      <c r="K199" s="3">
        <f t="shared" si="12"/>
        <v>163.63636363636363</v>
      </c>
      <c r="P199"/>
      <c r="Q199" s="3"/>
      <c r="R199"/>
      <c r="T199"/>
    </row>
    <row r="200" spans="1:20" x14ac:dyDescent="0.25">
      <c r="A200">
        <v>153</v>
      </c>
      <c r="B200">
        <v>1</v>
      </c>
      <c r="C200" t="s">
        <v>136</v>
      </c>
      <c r="D200" s="35">
        <f t="shared" si="11"/>
        <v>2.4211853720050445E-2</v>
      </c>
      <c r="E200">
        <v>10</v>
      </c>
      <c r="F200">
        <v>32789</v>
      </c>
      <c r="G200">
        <v>70</v>
      </c>
      <c r="H200">
        <v>70</v>
      </c>
      <c r="I200" s="3">
        <f t="shared" si="10"/>
        <v>70</v>
      </c>
      <c r="J200" s="12">
        <f t="shared" si="13"/>
        <v>3.2</v>
      </c>
      <c r="K200" s="3">
        <f t="shared" si="12"/>
        <v>150.00000000000003</v>
      </c>
      <c r="P200"/>
      <c r="Q200" s="3"/>
      <c r="R200"/>
      <c r="T200"/>
    </row>
    <row r="201" spans="1:20" x14ac:dyDescent="0.25">
      <c r="A201">
        <v>153</v>
      </c>
      <c r="B201">
        <v>1</v>
      </c>
      <c r="C201" t="s">
        <v>136</v>
      </c>
      <c r="D201" s="35">
        <f t="shared" si="11"/>
        <v>2.723833543505675E-2</v>
      </c>
      <c r="E201">
        <v>11</v>
      </c>
      <c r="F201">
        <v>32801</v>
      </c>
      <c r="G201">
        <v>75</v>
      </c>
      <c r="H201">
        <v>75</v>
      </c>
      <c r="I201" s="3">
        <f t="shared" si="10"/>
        <v>75</v>
      </c>
      <c r="J201" s="12">
        <f t="shared" si="13"/>
        <v>3.6</v>
      </c>
      <c r="K201" s="3">
        <f t="shared" si="12"/>
        <v>150.00000000000003</v>
      </c>
      <c r="P201"/>
      <c r="Q201" s="3"/>
      <c r="R201"/>
      <c r="T201"/>
    </row>
    <row r="202" spans="1:20" x14ac:dyDescent="0.25">
      <c r="A202">
        <v>153</v>
      </c>
      <c r="B202">
        <v>1</v>
      </c>
      <c r="C202" t="s">
        <v>136</v>
      </c>
      <c r="D202" s="35">
        <f t="shared" si="11"/>
        <v>3.0264817150063055E-2</v>
      </c>
      <c r="E202">
        <v>12</v>
      </c>
      <c r="F202">
        <v>32813</v>
      </c>
      <c r="G202">
        <v>70</v>
      </c>
      <c r="H202">
        <v>75</v>
      </c>
      <c r="I202" s="3">
        <f t="shared" si="10"/>
        <v>72.5</v>
      </c>
      <c r="J202" s="12">
        <f t="shared" si="13"/>
        <v>4</v>
      </c>
      <c r="K202" s="3">
        <f t="shared" si="12"/>
        <v>163.63636363636382</v>
      </c>
      <c r="P202"/>
      <c r="Q202" s="3"/>
      <c r="R202"/>
      <c r="T202"/>
    </row>
    <row r="203" spans="1:20" x14ac:dyDescent="0.25">
      <c r="A203">
        <v>153</v>
      </c>
      <c r="B203">
        <v>1</v>
      </c>
      <c r="C203" t="s">
        <v>136</v>
      </c>
      <c r="D203" s="35">
        <f t="shared" si="11"/>
        <v>3.3039092055485497E-2</v>
      </c>
      <c r="E203">
        <v>13</v>
      </c>
      <c r="F203">
        <v>32824</v>
      </c>
      <c r="G203">
        <v>70</v>
      </c>
      <c r="H203">
        <v>70</v>
      </c>
      <c r="I203" s="3">
        <f t="shared" si="10"/>
        <v>70</v>
      </c>
      <c r="J203" s="12">
        <f t="shared" si="13"/>
        <v>4.3666666666666663</v>
      </c>
      <c r="K203" s="3">
        <f t="shared" si="12"/>
        <v>149.99999999999986</v>
      </c>
      <c r="P203"/>
      <c r="Q203" s="3"/>
      <c r="R203"/>
      <c r="T203"/>
    </row>
    <row r="204" spans="1:20" x14ac:dyDescent="0.25">
      <c r="A204">
        <v>153</v>
      </c>
      <c r="B204">
        <v>1</v>
      </c>
      <c r="C204" t="s">
        <v>136</v>
      </c>
      <c r="D204" s="35">
        <f t="shared" si="11"/>
        <v>3.6065573770491806E-2</v>
      </c>
      <c r="E204">
        <v>14</v>
      </c>
      <c r="F204">
        <v>32836</v>
      </c>
      <c r="G204">
        <v>70</v>
      </c>
      <c r="H204">
        <v>75</v>
      </c>
      <c r="I204" s="3">
        <f t="shared" si="10"/>
        <v>72.5</v>
      </c>
      <c r="J204" s="12">
        <f t="shared" si="13"/>
        <v>4.7666666666666666</v>
      </c>
      <c r="K204" s="3">
        <f t="shared" si="12"/>
        <v>149.99999999999986</v>
      </c>
      <c r="P204"/>
      <c r="Q204" s="3"/>
      <c r="R204"/>
      <c r="T204"/>
    </row>
    <row r="205" spans="1:20" x14ac:dyDescent="0.25">
      <c r="A205">
        <v>153</v>
      </c>
      <c r="B205">
        <v>1</v>
      </c>
      <c r="C205" t="s">
        <v>136</v>
      </c>
      <c r="D205" s="35">
        <f t="shared" si="11"/>
        <v>3.9092055485498114E-2</v>
      </c>
      <c r="E205">
        <v>15</v>
      </c>
      <c r="F205">
        <v>32848</v>
      </c>
      <c r="G205">
        <v>70</v>
      </c>
      <c r="H205">
        <v>70</v>
      </c>
      <c r="I205" s="3">
        <f t="shared" si="10"/>
        <v>70</v>
      </c>
      <c r="J205" s="12">
        <f t="shared" si="13"/>
        <v>5.166666666666667</v>
      </c>
      <c r="K205" s="3">
        <f t="shared" si="12"/>
        <v>150.0000000000002</v>
      </c>
      <c r="P205"/>
      <c r="Q205" s="3"/>
      <c r="R205"/>
      <c r="T205"/>
    </row>
    <row r="206" spans="1:20" x14ac:dyDescent="0.25">
      <c r="A206">
        <v>153</v>
      </c>
      <c r="B206">
        <v>1</v>
      </c>
      <c r="C206" t="s">
        <v>136</v>
      </c>
      <c r="D206" s="35">
        <f t="shared" si="11"/>
        <v>4.2118537200504416E-2</v>
      </c>
      <c r="E206">
        <v>16</v>
      </c>
      <c r="F206">
        <v>32860</v>
      </c>
      <c r="G206">
        <v>70</v>
      </c>
      <c r="H206">
        <v>75</v>
      </c>
      <c r="I206" s="3">
        <f t="shared" si="10"/>
        <v>72.5</v>
      </c>
      <c r="J206" s="12">
        <f t="shared" si="13"/>
        <v>5.5666666666666664</v>
      </c>
      <c r="K206" s="3">
        <f t="shared" si="12"/>
        <v>149.99999999999986</v>
      </c>
      <c r="P206"/>
      <c r="Q206" s="3"/>
      <c r="R206"/>
      <c r="T206"/>
    </row>
    <row r="207" spans="1:20" x14ac:dyDescent="0.25">
      <c r="A207">
        <v>153</v>
      </c>
      <c r="B207">
        <v>1</v>
      </c>
      <c r="C207" t="s">
        <v>136</v>
      </c>
      <c r="D207" s="35">
        <f t="shared" si="11"/>
        <v>4.5145018915510725E-2</v>
      </c>
      <c r="E207">
        <v>17</v>
      </c>
      <c r="F207">
        <v>32872</v>
      </c>
      <c r="G207">
        <v>70</v>
      </c>
      <c r="H207">
        <v>75</v>
      </c>
      <c r="I207" s="3">
        <f t="shared" si="10"/>
        <v>72.5</v>
      </c>
      <c r="J207" s="12">
        <f t="shared" si="13"/>
        <v>5.9666666666666668</v>
      </c>
      <c r="K207" s="3">
        <f t="shared" si="12"/>
        <v>138.4615384615384</v>
      </c>
      <c r="P207"/>
      <c r="Q207" s="3"/>
      <c r="R207"/>
      <c r="T207"/>
    </row>
    <row r="208" spans="1:20" x14ac:dyDescent="0.25">
      <c r="A208">
        <v>153</v>
      </c>
      <c r="B208">
        <v>1</v>
      </c>
      <c r="C208" t="s">
        <v>136</v>
      </c>
      <c r="D208" s="35">
        <f t="shared" si="11"/>
        <v>4.842370744010089E-2</v>
      </c>
      <c r="E208">
        <v>18</v>
      </c>
      <c r="F208">
        <v>32885</v>
      </c>
      <c r="G208">
        <v>70</v>
      </c>
      <c r="H208">
        <v>75</v>
      </c>
      <c r="I208" s="3">
        <f t="shared" si="10"/>
        <v>72.5</v>
      </c>
      <c r="J208" s="12">
        <f t="shared" si="13"/>
        <v>6.4</v>
      </c>
      <c r="K208" s="3">
        <f t="shared" si="12"/>
        <v>138.46153846153868</v>
      </c>
      <c r="P208"/>
      <c r="Q208" s="3"/>
      <c r="R208"/>
      <c r="T208"/>
    </row>
    <row r="209" spans="1:20" x14ac:dyDescent="0.25">
      <c r="A209">
        <v>153</v>
      </c>
      <c r="B209">
        <v>1</v>
      </c>
      <c r="C209" t="s">
        <v>136</v>
      </c>
      <c r="D209" s="35">
        <f t="shared" si="11"/>
        <v>5.1702395964691047E-2</v>
      </c>
      <c r="E209">
        <v>19</v>
      </c>
      <c r="F209">
        <v>32898</v>
      </c>
      <c r="G209">
        <v>70</v>
      </c>
      <c r="H209">
        <v>75</v>
      </c>
      <c r="I209" s="3">
        <f t="shared" si="10"/>
        <v>72.5</v>
      </c>
      <c r="J209" s="12">
        <f t="shared" si="13"/>
        <v>6.833333333333333</v>
      </c>
      <c r="K209" s="3">
        <f t="shared" si="12"/>
        <v>149.99999999999986</v>
      </c>
      <c r="P209"/>
      <c r="Q209" s="3"/>
      <c r="R209"/>
      <c r="T209"/>
    </row>
    <row r="210" spans="1:20" x14ac:dyDescent="0.25">
      <c r="A210">
        <v>153</v>
      </c>
      <c r="B210">
        <v>1</v>
      </c>
      <c r="C210" t="s">
        <v>136</v>
      </c>
      <c r="D210" s="35">
        <f t="shared" si="11"/>
        <v>5.4728877679697356E-2</v>
      </c>
      <c r="E210">
        <v>20</v>
      </c>
      <c r="F210">
        <v>32910</v>
      </c>
      <c r="G210">
        <v>70</v>
      </c>
      <c r="H210">
        <v>70</v>
      </c>
      <c r="I210" s="3">
        <f t="shared" si="10"/>
        <v>70</v>
      </c>
      <c r="J210" s="12">
        <f t="shared" si="13"/>
        <v>7.2333333333333334</v>
      </c>
      <c r="K210" s="3">
        <f t="shared" si="12"/>
        <v>138.4615384615384</v>
      </c>
      <c r="P210"/>
      <c r="Q210" s="3"/>
      <c r="R210"/>
      <c r="T210"/>
    </row>
    <row r="211" spans="1:20" x14ac:dyDescent="0.25">
      <c r="A211">
        <v>153</v>
      </c>
      <c r="B211">
        <v>1</v>
      </c>
      <c r="C211" t="s">
        <v>136</v>
      </c>
      <c r="D211" s="35">
        <f t="shared" si="11"/>
        <v>5.8007566204287521E-2</v>
      </c>
      <c r="E211">
        <v>21</v>
      </c>
      <c r="F211">
        <v>32923</v>
      </c>
      <c r="G211">
        <v>70</v>
      </c>
      <c r="H211">
        <v>70</v>
      </c>
      <c r="I211" s="3">
        <f t="shared" si="10"/>
        <v>70</v>
      </c>
      <c r="J211" s="12">
        <f t="shared" si="13"/>
        <v>7.666666666666667</v>
      </c>
      <c r="K211" s="3">
        <f t="shared" si="12"/>
        <v>150.0000000000002</v>
      </c>
      <c r="P211"/>
      <c r="Q211" s="3"/>
      <c r="R211"/>
      <c r="T211"/>
    </row>
    <row r="212" spans="1:20" x14ac:dyDescent="0.25">
      <c r="A212">
        <v>153</v>
      </c>
      <c r="B212">
        <v>1</v>
      </c>
      <c r="C212" t="s">
        <v>136</v>
      </c>
      <c r="D212" s="35">
        <f t="shared" si="11"/>
        <v>6.1034047919293823E-2</v>
      </c>
      <c r="E212">
        <v>22</v>
      </c>
      <c r="F212">
        <v>32935</v>
      </c>
      <c r="G212">
        <v>65</v>
      </c>
      <c r="H212">
        <v>70</v>
      </c>
      <c r="I212" s="3">
        <f t="shared" si="10"/>
        <v>67.5</v>
      </c>
      <c r="J212" s="12">
        <f t="shared" si="13"/>
        <v>8.0666666666666664</v>
      </c>
      <c r="K212" s="3">
        <f t="shared" si="12"/>
        <v>138.4615384615384</v>
      </c>
      <c r="P212"/>
      <c r="Q212" s="3"/>
      <c r="R212"/>
      <c r="T212"/>
    </row>
    <row r="213" spans="1:20" x14ac:dyDescent="0.25">
      <c r="A213">
        <v>153</v>
      </c>
      <c r="B213">
        <v>1</v>
      </c>
      <c r="C213" t="s">
        <v>136</v>
      </c>
      <c r="D213" s="35">
        <f t="shared" si="11"/>
        <v>6.4312736443883994E-2</v>
      </c>
      <c r="E213">
        <v>23</v>
      </c>
      <c r="F213">
        <v>32948</v>
      </c>
      <c r="G213">
        <v>70</v>
      </c>
      <c r="H213">
        <v>70</v>
      </c>
      <c r="I213" s="3">
        <f t="shared" si="10"/>
        <v>70</v>
      </c>
      <c r="J213" s="12">
        <f t="shared" si="13"/>
        <v>8.5</v>
      </c>
      <c r="K213" s="3">
        <f t="shared" si="12"/>
        <v>138.4615384615384</v>
      </c>
      <c r="P213"/>
      <c r="Q213" s="3"/>
      <c r="R213"/>
      <c r="T213"/>
    </row>
    <row r="214" spans="1:20" x14ac:dyDescent="0.25">
      <c r="A214">
        <v>153</v>
      </c>
      <c r="B214">
        <v>1</v>
      </c>
      <c r="C214" t="s">
        <v>136</v>
      </c>
      <c r="D214" s="35">
        <f t="shared" si="11"/>
        <v>6.7591424968474159E-2</v>
      </c>
      <c r="E214">
        <v>24</v>
      </c>
      <c r="F214">
        <v>32961</v>
      </c>
      <c r="G214">
        <v>75</v>
      </c>
      <c r="H214">
        <v>70</v>
      </c>
      <c r="I214" s="3">
        <f t="shared" si="10"/>
        <v>72.5</v>
      </c>
      <c r="J214" s="12">
        <f t="shared" si="13"/>
        <v>8.9333333333333336</v>
      </c>
      <c r="K214" s="3">
        <f t="shared" si="12"/>
        <v>138.4615384615384</v>
      </c>
      <c r="P214"/>
      <c r="Q214" s="3"/>
      <c r="R214"/>
      <c r="T214"/>
    </row>
    <row r="215" spans="1:20" x14ac:dyDescent="0.25">
      <c r="A215">
        <v>153</v>
      </c>
      <c r="B215">
        <v>1</v>
      </c>
      <c r="C215" t="s">
        <v>136</v>
      </c>
      <c r="D215" s="35">
        <f t="shared" si="11"/>
        <v>7.0870113493064324E-2</v>
      </c>
      <c r="E215">
        <v>25</v>
      </c>
      <c r="F215">
        <v>32974</v>
      </c>
      <c r="G215">
        <v>75</v>
      </c>
      <c r="H215">
        <v>70</v>
      </c>
      <c r="I215" s="3">
        <f t="shared" si="10"/>
        <v>72.5</v>
      </c>
      <c r="J215" s="12">
        <f t="shared" si="13"/>
        <v>9.3666666666666671</v>
      </c>
      <c r="K215" s="3">
        <f t="shared" si="12"/>
        <v>138.4615384615384</v>
      </c>
      <c r="P215"/>
      <c r="Q215" s="3"/>
      <c r="R215"/>
      <c r="T215"/>
    </row>
    <row r="216" spans="1:20" x14ac:dyDescent="0.25">
      <c r="A216">
        <v>153</v>
      </c>
      <c r="B216">
        <v>1</v>
      </c>
      <c r="C216" t="s">
        <v>136</v>
      </c>
      <c r="D216" s="35">
        <f t="shared" si="11"/>
        <v>7.4148802017654489E-2</v>
      </c>
      <c r="E216">
        <v>26</v>
      </c>
      <c r="F216">
        <v>32987</v>
      </c>
      <c r="G216">
        <v>70</v>
      </c>
      <c r="H216">
        <v>65</v>
      </c>
      <c r="I216" s="3">
        <f t="shared" si="10"/>
        <v>67.5</v>
      </c>
      <c r="J216" s="12">
        <f t="shared" si="13"/>
        <v>9.8000000000000007</v>
      </c>
      <c r="K216" s="3">
        <f t="shared" si="12"/>
        <v>150.00000000000054</v>
      </c>
      <c r="P216"/>
      <c r="Q216" s="3"/>
      <c r="R216"/>
      <c r="T216"/>
    </row>
    <row r="217" spans="1:20" x14ac:dyDescent="0.25">
      <c r="A217">
        <v>153</v>
      </c>
      <c r="B217">
        <v>1</v>
      </c>
      <c r="C217" t="s">
        <v>136</v>
      </c>
      <c r="D217" s="35">
        <f t="shared" si="11"/>
        <v>7.7175283732660777E-2</v>
      </c>
      <c r="E217">
        <v>27</v>
      </c>
      <c r="F217">
        <v>32999</v>
      </c>
      <c r="G217">
        <v>60</v>
      </c>
      <c r="H217">
        <v>60</v>
      </c>
      <c r="I217" s="3">
        <f t="shared" si="10"/>
        <v>60</v>
      </c>
      <c r="J217" s="12">
        <f t="shared" si="13"/>
        <v>10.199999999999999</v>
      </c>
      <c r="K217" s="3">
        <f t="shared" si="12"/>
        <v>138.4615384615384</v>
      </c>
      <c r="P217"/>
      <c r="Q217" s="3"/>
      <c r="R217"/>
      <c r="T217"/>
    </row>
    <row r="218" spans="1:20" x14ac:dyDescent="0.25">
      <c r="A218">
        <v>153</v>
      </c>
      <c r="B218">
        <v>1</v>
      </c>
      <c r="C218" t="s">
        <v>136</v>
      </c>
      <c r="D218" s="35">
        <f t="shared" si="11"/>
        <v>8.0453972257250941E-2</v>
      </c>
      <c r="E218">
        <v>28</v>
      </c>
      <c r="F218">
        <v>33012</v>
      </c>
      <c r="G218">
        <v>65</v>
      </c>
      <c r="H218">
        <v>65</v>
      </c>
      <c r="I218" s="3">
        <f t="shared" si="10"/>
        <v>65</v>
      </c>
      <c r="J218" s="12">
        <f t="shared" si="13"/>
        <v>10.633333333333333</v>
      </c>
      <c r="K218" s="3">
        <f t="shared" si="12"/>
        <v>138.4615384615384</v>
      </c>
      <c r="P218"/>
      <c r="Q218" s="3"/>
      <c r="R218"/>
      <c r="T218"/>
    </row>
    <row r="219" spans="1:20" x14ac:dyDescent="0.25">
      <c r="A219">
        <v>153</v>
      </c>
      <c r="B219">
        <v>1</v>
      </c>
      <c r="C219" t="s">
        <v>136</v>
      </c>
      <c r="D219" s="35">
        <f t="shared" si="11"/>
        <v>8.373266078184112E-2</v>
      </c>
      <c r="E219">
        <v>29</v>
      </c>
      <c r="F219">
        <v>33025</v>
      </c>
      <c r="G219">
        <v>70</v>
      </c>
      <c r="H219">
        <v>65</v>
      </c>
      <c r="I219" s="3">
        <f t="shared" si="10"/>
        <v>67.5</v>
      </c>
      <c r="J219" s="12">
        <f t="shared" si="13"/>
        <v>11.066666666666666</v>
      </c>
      <c r="K219" s="3">
        <f t="shared" si="12"/>
        <v>149.99999999999986</v>
      </c>
      <c r="P219"/>
      <c r="Q219" s="3"/>
      <c r="R219"/>
      <c r="T219"/>
    </row>
    <row r="220" spans="1:20" x14ac:dyDescent="0.25">
      <c r="A220">
        <v>153</v>
      </c>
      <c r="B220">
        <v>1</v>
      </c>
      <c r="C220" t="s">
        <v>136</v>
      </c>
      <c r="D220" s="35">
        <f t="shared" si="11"/>
        <v>8.6759142496847422E-2</v>
      </c>
      <c r="E220">
        <v>30</v>
      </c>
      <c r="F220">
        <v>33037</v>
      </c>
      <c r="G220">
        <v>65</v>
      </c>
      <c r="H220">
        <v>65</v>
      </c>
      <c r="I220" s="3">
        <f t="shared" si="10"/>
        <v>65</v>
      </c>
      <c r="J220" s="12">
        <f t="shared" si="13"/>
        <v>11.466666666666667</v>
      </c>
      <c r="K220" s="3">
        <f t="shared" si="12"/>
        <v>138.4615384615384</v>
      </c>
      <c r="P220"/>
      <c r="Q220" s="3"/>
      <c r="R220"/>
      <c r="T220"/>
    </row>
    <row r="221" spans="1:20" x14ac:dyDescent="0.25">
      <c r="A221">
        <v>153</v>
      </c>
      <c r="B221">
        <v>1</v>
      </c>
      <c r="C221" t="s">
        <v>136</v>
      </c>
      <c r="D221" s="35">
        <f t="shared" si="11"/>
        <v>9.0037831021437587E-2</v>
      </c>
      <c r="E221">
        <v>31</v>
      </c>
      <c r="F221">
        <v>33050</v>
      </c>
      <c r="G221">
        <v>65</v>
      </c>
      <c r="H221">
        <v>65</v>
      </c>
      <c r="I221" s="3">
        <f t="shared" si="10"/>
        <v>65</v>
      </c>
      <c r="J221" s="12">
        <f t="shared" si="13"/>
        <v>11.9</v>
      </c>
      <c r="K221" s="3">
        <f t="shared" si="12"/>
        <v>128.57142857142853</v>
      </c>
      <c r="P221"/>
      <c r="Q221" s="3"/>
      <c r="R221"/>
      <c r="T221"/>
    </row>
    <row r="222" spans="1:20" x14ac:dyDescent="0.25">
      <c r="A222">
        <v>153</v>
      </c>
      <c r="B222">
        <v>1</v>
      </c>
      <c r="C222" t="s">
        <v>136</v>
      </c>
      <c r="D222" s="35">
        <f t="shared" si="11"/>
        <v>9.3568726355611614E-2</v>
      </c>
      <c r="E222">
        <v>32</v>
      </c>
      <c r="F222">
        <v>33064</v>
      </c>
      <c r="G222">
        <v>70</v>
      </c>
      <c r="H222">
        <v>65</v>
      </c>
      <c r="I222" s="3">
        <f t="shared" si="10"/>
        <v>67.5</v>
      </c>
      <c r="J222" s="12">
        <f t="shared" si="13"/>
        <v>12.366666666666667</v>
      </c>
      <c r="K222" s="3">
        <f t="shared" si="12"/>
        <v>138.4615384615384</v>
      </c>
      <c r="P222"/>
      <c r="Q222" s="3"/>
      <c r="R222"/>
      <c r="T222"/>
    </row>
    <row r="223" spans="1:20" x14ac:dyDescent="0.25">
      <c r="A223">
        <v>153</v>
      </c>
      <c r="B223">
        <v>1</v>
      </c>
      <c r="C223" t="s">
        <v>136</v>
      </c>
      <c r="D223" s="35">
        <f t="shared" si="11"/>
        <v>9.6847414880201779E-2</v>
      </c>
      <c r="E223">
        <v>33</v>
      </c>
      <c r="F223">
        <v>33077</v>
      </c>
      <c r="G223">
        <v>65</v>
      </c>
      <c r="H223">
        <v>65</v>
      </c>
      <c r="I223" s="3">
        <f t="shared" si="10"/>
        <v>65</v>
      </c>
      <c r="J223" s="12">
        <f t="shared" si="13"/>
        <v>12.8</v>
      </c>
      <c r="K223" s="3">
        <f t="shared" si="12"/>
        <v>138.46153846153896</v>
      </c>
      <c r="P223"/>
      <c r="Q223" s="3"/>
      <c r="R223"/>
      <c r="T223"/>
    </row>
    <row r="224" spans="1:20" x14ac:dyDescent="0.25">
      <c r="A224">
        <v>153</v>
      </c>
      <c r="B224">
        <v>1</v>
      </c>
      <c r="C224" t="s">
        <v>136</v>
      </c>
      <c r="D224" s="35">
        <f t="shared" si="11"/>
        <v>0.10012610340479193</v>
      </c>
      <c r="E224">
        <v>34</v>
      </c>
      <c r="F224">
        <v>33090</v>
      </c>
      <c r="G224">
        <v>70</v>
      </c>
      <c r="H224">
        <v>65</v>
      </c>
      <c r="I224" s="3">
        <f t="shared" si="10"/>
        <v>67.5</v>
      </c>
      <c r="J224" s="12">
        <f t="shared" si="13"/>
        <v>13.233333333333333</v>
      </c>
      <c r="K224" s="3">
        <f t="shared" si="12"/>
        <v>128.57142857142853</v>
      </c>
      <c r="P224"/>
      <c r="Q224" s="3"/>
      <c r="R224"/>
      <c r="T224"/>
    </row>
    <row r="225" spans="1:20" x14ac:dyDescent="0.25">
      <c r="A225">
        <v>153</v>
      </c>
      <c r="B225">
        <v>1</v>
      </c>
      <c r="C225" t="s">
        <v>136</v>
      </c>
      <c r="D225" s="35">
        <f t="shared" si="11"/>
        <v>0.10365699873896596</v>
      </c>
      <c r="E225">
        <v>35</v>
      </c>
      <c r="F225">
        <v>33104</v>
      </c>
      <c r="G225">
        <v>70</v>
      </c>
      <c r="H225">
        <v>65</v>
      </c>
      <c r="I225" s="3">
        <f t="shared" si="10"/>
        <v>67.5</v>
      </c>
      <c r="J225" s="12">
        <f t="shared" si="13"/>
        <v>13.7</v>
      </c>
      <c r="K225" s="3">
        <f t="shared" si="12"/>
        <v>138.4615384615384</v>
      </c>
      <c r="P225"/>
      <c r="Q225" s="3"/>
      <c r="R225"/>
      <c r="T225"/>
    </row>
    <row r="226" spans="1:20" x14ac:dyDescent="0.25">
      <c r="A226">
        <v>153</v>
      </c>
      <c r="B226">
        <v>1</v>
      </c>
      <c r="C226" t="s">
        <v>136</v>
      </c>
      <c r="D226" s="35">
        <f t="shared" si="11"/>
        <v>0.10693568726355612</v>
      </c>
      <c r="E226">
        <v>36</v>
      </c>
      <c r="F226">
        <v>33117</v>
      </c>
      <c r="G226">
        <v>70</v>
      </c>
      <c r="H226">
        <v>65</v>
      </c>
      <c r="I226" s="3">
        <f t="shared" si="10"/>
        <v>67.5</v>
      </c>
      <c r="J226" s="12">
        <f t="shared" si="13"/>
        <v>14.133333333333333</v>
      </c>
      <c r="K226" s="3">
        <f t="shared" si="12"/>
        <v>138.4615384615384</v>
      </c>
      <c r="P226"/>
      <c r="Q226" s="3"/>
      <c r="R226"/>
      <c r="T226"/>
    </row>
    <row r="227" spans="1:20" x14ac:dyDescent="0.25">
      <c r="A227">
        <v>153</v>
      </c>
      <c r="B227">
        <v>1</v>
      </c>
      <c r="C227" t="s">
        <v>136</v>
      </c>
      <c r="D227" s="35">
        <f t="shared" si="11"/>
        <v>0.11021437578814629</v>
      </c>
      <c r="E227">
        <v>37</v>
      </c>
      <c r="F227">
        <v>33130</v>
      </c>
      <c r="G227">
        <v>65</v>
      </c>
      <c r="H227">
        <v>60</v>
      </c>
      <c r="I227" s="3">
        <f t="shared" si="10"/>
        <v>62.5</v>
      </c>
      <c r="J227" s="12">
        <f t="shared" si="13"/>
        <v>14.566666666666666</v>
      </c>
      <c r="K227" s="3">
        <f t="shared" si="12"/>
        <v>128.57142857142853</v>
      </c>
      <c r="P227"/>
      <c r="Q227" s="3"/>
      <c r="R227"/>
      <c r="T227"/>
    </row>
    <row r="228" spans="1:20" x14ac:dyDescent="0.25">
      <c r="A228">
        <v>153</v>
      </c>
      <c r="B228">
        <v>1</v>
      </c>
      <c r="C228" t="s">
        <v>136</v>
      </c>
      <c r="D228" s="35">
        <f t="shared" si="11"/>
        <v>0.11374527112232032</v>
      </c>
      <c r="E228">
        <v>38</v>
      </c>
      <c r="F228">
        <v>33144</v>
      </c>
      <c r="G228">
        <v>65</v>
      </c>
      <c r="H228">
        <v>60</v>
      </c>
      <c r="I228" s="3">
        <f t="shared" si="10"/>
        <v>62.5</v>
      </c>
      <c r="J228" s="12">
        <f t="shared" si="13"/>
        <v>15.033333333333333</v>
      </c>
      <c r="K228" s="3">
        <f t="shared" si="12"/>
        <v>138.4615384615384</v>
      </c>
      <c r="P228"/>
      <c r="Q228" s="3"/>
      <c r="R228"/>
      <c r="T228"/>
    </row>
    <row r="229" spans="1:20" x14ac:dyDescent="0.25">
      <c r="A229">
        <v>153</v>
      </c>
      <c r="B229">
        <v>1</v>
      </c>
      <c r="C229" t="s">
        <v>136</v>
      </c>
      <c r="D229" s="35">
        <f t="shared" si="11"/>
        <v>0.11702395964691048</v>
      </c>
      <c r="E229">
        <v>39</v>
      </c>
      <c r="F229">
        <v>33157</v>
      </c>
      <c r="G229">
        <v>65</v>
      </c>
      <c r="H229">
        <v>65</v>
      </c>
      <c r="I229" s="3">
        <f t="shared" si="10"/>
        <v>65</v>
      </c>
      <c r="J229" s="12">
        <f t="shared" si="13"/>
        <v>15.466666666666667</v>
      </c>
      <c r="K229" s="3">
        <f t="shared" si="12"/>
        <v>138.4615384615384</v>
      </c>
      <c r="P229"/>
      <c r="Q229" s="3"/>
      <c r="R229"/>
      <c r="T229"/>
    </row>
    <row r="230" spans="1:20" x14ac:dyDescent="0.25">
      <c r="A230">
        <v>153</v>
      </c>
      <c r="B230">
        <v>1</v>
      </c>
      <c r="C230" t="s">
        <v>136</v>
      </c>
      <c r="D230" s="35">
        <f t="shared" si="11"/>
        <v>0.12030264817150065</v>
      </c>
      <c r="E230">
        <v>40</v>
      </c>
      <c r="F230">
        <v>33170</v>
      </c>
      <c r="G230">
        <v>60</v>
      </c>
      <c r="H230">
        <v>65</v>
      </c>
      <c r="I230" s="3">
        <f t="shared" si="10"/>
        <v>62.5</v>
      </c>
      <c r="J230" s="12">
        <f t="shared" si="13"/>
        <v>15.9</v>
      </c>
      <c r="K230" s="3">
        <f t="shared" si="12"/>
        <v>128.57142857142853</v>
      </c>
      <c r="P230"/>
      <c r="Q230" s="3"/>
      <c r="R230"/>
      <c r="T230"/>
    </row>
    <row r="231" spans="1:20" x14ac:dyDescent="0.25">
      <c r="A231">
        <v>153</v>
      </c>
      <c r="B231">
        <v>1</v>
      </c>
      <c r="C231" t="s">
        <v>136</v>
      </c>
      <c r="D231" s="35">
        <f t="shared" si="11"/>
        <v>0.12383354350567466</v>
      </c>
      <c r="E231">
        <v>41</v>
      </c>
      <c r="F231">
        <v>33184</v>
      </c>
      <c r="G231">
        <v>60</v>
      </c>
      <c r="H231">
        <v>65</v>
      </c>
      <c r="I231" s="3">
        <f t="shared" si="10"/>
        <v>62.5</v>
      </c>
      <c r="J231" s="12">
        <f t="shared" si="13"/>
        <v>16.366666666666667</v>
      </c>
      <c r="K231" s="3">
        <f t="shared" si="12"/>
        <v>138.4615384615384</v>
      </c>
      <c r="P231"/>
      <c r="Q231" s="3"/>
      <c r="R231"/>
      <c r="T231"/>
    </row>
    <row r="232" spans="1:20" x14ac:dyDescent="0.25">
      <c r="A232">
        <v>153</v>
      </c>
      <c r="B232">
        <v>1</v>
      </c>
      <c r="C232" t="s">
        <v>136</v>
      </c>
      <c r="D232" s="35">
        <f t="shared" si="11"/>
        <v>0.12711223203026484</v>
      </c>
      <c r="E232">
        <v>42</v>
      </c>
      <c r="F232">
        <v>33197</v>
      </c>
      <c r="G232">
        <v>60</v>
      </c>
      <c r="H232">
        <v>65</v>
      </c>
      <c r="I232" s="3">
        <f t="shared" si="10"/>
        <v>62.5</v>
      </c>
      <c r="J232" s="12">
        <f t="shared" si="13"/>
        <v>16.8</v>
      </c>
      <c r="K232" s="3">
        <f t="shared" si="12"/>
        <v>138.4615384615384</v>
      </c>
      <c r="P232"/>
      <c r="Q232" s="3"/>
      <c r="R232"/>
      <c r="T232"/>
    </row>
    <row r="233" spans="1:20" x14ac:dyDescent="0.25">
      <c r="A233">
        <v>153</v>
      </c>
      <c r="B233">
        <v>1</v>
      </c>
      <c r="C233" t="s">
        <v>136</v>
      </c>
      <c r="D233" s="35">
        <f t="shared" si="11"/>
        <v>0.13039092055485499</v>
      </c>
      <c r="E233">
        <v>43</v>
      </c>
      <c r="F233">
        <v>33210</v>
      </c>
      <c r="G233">
        <v>60</v>
      </c>
      <c r="H233">
        <v>55</v>
      </c>
      <c r="I233" s="3">
        <f t="shared" si="10"/>
        <v>57.5</v>
      </c>
      <c r="J233" s="12">
        <f t="shared" si="13"/>
        <v>17.233333333333334</v>
      </c>
      <c r="K233" s="3">
        <f t="shared" si="12"/>
        <v>128.57142857142904</v>
      </c>
      <c r="P233"/>
      <c r="Q233" s="3"/>
      <c r="R233"/>
      <c r="T233"/>
    </row>
    <row r="234" spans="1:20" x14ac:dyDescent="0.25">
      <c r="A234">
        <v>153</v>
      </c>
      <c r="B234">
        <v>1</v>
      </c>
      <c r="C234" t="s">
        <v>136</v>
      </c>
      <c r="D234" s="35">
        <f t="shared" si="11"/>
        <v>0.13392181588902902</v>
      </c>
      <c r="E234">
        <v>44</v>
      </c>
      <c r="F234">
        <v>33224</v>
      </c>
      <c r="G234">
        <v>60</v>
      </c>
      <c r="H234">
        <v>65</v>
      </c>
      <c r="I234" s="3">
        <f t="shared" si="10"/>
        <v>62.5</v>
      </c>
      <c r="J234" s="12">
        <f t="shared" si="13"/>
        <v>17.7</v>
      </c>
      <c r="K234" s="3">
        <f t="shared" si="12"/>
        <v>138.4615384615384</v>
      </c>
      <c r="P234"/>
      <c r="Q234" s="3"/>
      <c r="R234"/>
      <c r="T234"/>
    </row>
    <row r="235" spans="1:20" x14ac:dyDescent="0.25">
      <c r="A235">
        <v>153</v>
      </c>
      <c r="B235">
        <v>1</v>
      </c>
      <c r="C235" t="s">
        <v>136</v>
      </c>
      <c r="D235" s="35">
        <f t="shared" si="11"/>
        <v>0.13720050441361917</v>
      </c>
      <c r="E235">
        <v>45</v>
      </c>
      <c r="F235">
        <v>33237</v>
      </c>
      <c r="G235">
        <v>60</v>
      </c>
      <c r="H235">
        <v>60</v>
      </c>
      <c r="I235" s="3">
        <f t="shared" si="10"/>
        <v>60</v>
      </c>
      <c r="J235" s="12">
        <f t="shared" si="13"/>
        <v>18.133333333333333</v>
      </c>
      <c r="K235" s="3">
        <f t="shared" si="12"/>
        <v>128.57142857142804</v>
      </c>
      <c r="P235"/>
      <c r="Q235" s="3"/>
      <c r="R235"/>
      <c r="T235"/>
    </row>
    <row r="236" spans="1:20" x14ac:dyDescent="0.25">
      <c r="A236">
        <v>153</v>
      </c>
      <c r="B236">
        <v>1</v>
      </c>
      <c r="C236" t="s">
        <v>136</v>
      </c>
      <c r="D236" s="35">
        <f t="shared" si="11"/>
        <v>0.14073139974779322</v>
      </c>
      <c r="E236">
        <v>46</v>
      </c>
      <c r="F236">
        <v>33251</v>
      </c>
      <c r="G236">
        <v>65</v>
      </c>
      <c r="H236">
        <v>60</v>
      </c>
      <c r="I236" s="3">
        <f t="shared" si="10"/>
        <v>62.5</v>
      </c>
      <c r="J236" s="12">
        <f t="shared" si="13"/>
        <v>18.600000000000001</v>
      </c>
      <c r="K236" s="3">
        <f t="shared" si="12"/>
        <v>128.57142857142904</v>
      </c>
      <c r="P236"/>
      <c r="Q236" s="3"/>
      <c r="R236"/>
      <c r="T236"/>
    </row>
    <row r="237" spans="1:20" x14ac:dyDescent="0.25">
      <c r="A237">
        <v>153</v>
      </c>
      <c r="B237">
        <v>1</v>
      </c>
      <c r="C237" t="s">
        <v>136</v>
      </c>
      <c r="D237" s="35">
        <f t="shared" si="11"/>
        <v>0.14426229508196722</v>
      </c>
      <c r="E237">
        <v>47</v>
      </c>
      <c r="F237">
        <v>33265</v>
      </c>
      <c r="G237">
        <v>65</v>
      </c>
      <c r="H237">
        <v>60</v>
      </c>
      <c r="I237" s="3">
        <f t="shared" si="10"/>
        <v>62.5</v>
      </c>
      <c r="J237" s="12">
        <f t="shared" si="13"/>
        <v>19.066666666666666</v>
      </c>
      <c r="K237" s="3">
        <f t="shared" si="12"/>
        <v>128.57142857142804</v>
      </c>
      <c r="P237"/>
      <c r="Q237" s="3"/>
      <c r="R237"/>
      <c r="T237"/>
    </row>
    <row r="238" spans="1:20" x14ac:dyDescent="0.25">
      <c r="A238">
        <v>153</v>
      </c>
      <c r="B238">
        <v>1</v>
      </c>
      <c r="C238" t="s">
        <v>136</v>
      </c>
      <c r="D238" s="35">
        <f t="shared" si="11"/>
        <v>0.14779319041614125</v>
      </c>
      <c r="E238">
        <v>48</v>
      </c>
      <c r="F238">
        <v>33279</v>
      </c>
      <c r="G238">
        <v>65</v>
      </c>
      <c r="H238">
        <v>60</v>
      </c>
      <c r="I238" s="3">
        <f t="shared" si="10"/>
        <v>62.5</v>
      </c>
      <c r="J238" s="12">
        <f t="shared" si="13"/>
        <v>19.533333333333335</v>
      </c>
      <c r="K238" s="3">
        <f t="shared" si="12"/>
        <v>150.00000000000054</v>
      </c>
      <c r="P238"/>
      <c r="Q238" s="3"/>
      <c r="R238"/>
      <c r="T238"/>
    </row>
    <row r="239" spans="1:20" x14ac:dyDescent="0.25">
      <c r="A239">
        <v>153</v>
      </c>
      <c r="B239">
        <v>1</v>
      </c>
      <c r="C239" t="s">
        <v>136</v>
      </c>
      <c r="D239" s="35">
        <f t="shared" si="11"/>
        <v>0.15081967213114755</v>
      </c>
      <c r="E239">
        <v>49</v>
      </c>
      <c r="F239">
        <v>33291</v>
      </c>
      <c r="G239">
        <v>65</v>
      </c>
      <c r="H239">
        <v>60</v>
      </c>
      <c r="I239" s="3">
        <f t="shared" si="10"/>
        <v>62.5</v>
      </c>
      <c r="J239" s="12">
        <f t="shared" si="13"/>
        <v>19.933333333333334</v>
      </c>
      <c r="K239" s="3">
        <f t="shared" si="12"/>
        <v>128.57142857142904</v>
      </c>
      <c r="P239"/>
      <c r="Q239" s="3"/>
      <c r="R239"/>
      <c r="T239"/>
    </row>
    <row r="240" spans="1:20" x14ac:dyDescent="0.25">
      <c r="A240">
        <v>153</v>
      </c>
      <c r="B240">
        <v>1</v>
      </c>
      <c r="C240" t="s">
        <v>136</v>
      </c>
      <c r="D240" s="35">
        <f t="shared" si="11"/>
        <v>0.15435056746532155</v>
      </c>
      <c r="E240">
        <v>50</v>
      </c>
      <c r="F240">
        <v>33305</v>
      </c>
      <c r="G240">
        <v>70</v>
      </c>
      <c r="H240">
        <v>60</v>
      </c>
      <c r="I240" s="3">
        <f t="shared" si="10"/>
        <v>65</v>
      </c>
      <c r="J240" s="12">
        <f t="shared" si="13"/>
        <v>20.399999999999999</v>
      </c>
      <c r="K240" s="3">
        <f t="shared" si="12"/>
        <v>138.4615384615384</v>
      </c>
      <c r="P240"/>
      <c r="Q240" s="3"/>
      <c r="R240"/>
      <c r="T240"/>
    </row>
    <row r="241" spans="1:20" x14ac:dyDescent="0.25">
      <c r="A241">
        <v>153</v>
      </c>
      <c r="B241">
        <v>1</v>
      </c>
      <c r="C241" t="s">
        <v>136</v>
      </c>
      <c r="D241" s="35">
        <f t="shared" si="11"/>
        <v>0.15762925598991173</v>
      </c>
      <c r="E241">
        <v>51</v>
      </c>
      <c r="F241">
        <v>33318</v>
      </c>
      <c r="G241">
        <v>65</v>
      </c>
      <c r="H241">
        <v>60</v>
      </c>
      <c r="I241" s="3">
        <f t="shared" si="10"/>
        <v>62.5</v>
      </c>
      <c r="J241" s="12">
        <f t="shared" si="13"/>
        <v>20.833333333333332</v>
      </c>
      <c r="K241" s="3">
        <f t="shared" si="12"/>
        <v>128.57142857142804</v>
      </c>
      <c r="P241"/>
      <c r="Q241" s="3"/>
      <c r="R241"/>
      <c r="T241"/>
    </row>
    <row r="242" spans="1:20" x14ac:dyDescent="0.25">
      <c r="A242">
        <v>153</v>
      </c>
      <c r="B242">
        <v>1</v>
      </c>
      <c r="C242" t="s">
        <v>136</v>
      </c>
      <c r="D242" s="35">
        <f t="shared" si="11"/>
        <v>0.16116015132408576</v>
      </c>
      <c r="E242">
        <v>52</v>
      </c>
      <c r="F242">
        <v>33332</v>
      </c>
      <c r="G242">
        <v>65</v>
      </c>
      <c r="H242">
        <v>65</v>
      </c>
      <c r="I242" s="3">
        <f t="shared" si="10"/>
        <v>65</v>
      </c>
      <c r="J242" s="12">
        <f t="shared" si="13"/>
        <v>21.3</v>
      </c>
      <c r="K242" s="3">
        <f t="shared" si="12"/>
        <v>138.4615384615384</v>
      </c>
      <c r="P242"/>
      <c r="Q242" s="3"/>
      <c r="R242"/>
      <c r="T242"/>
    </row>
    <row r="243" spans="1:20" x14ac:dyDescent="0.25">
      <c r="A243">
        <v>153</v>
      </c>
      <c r="B243">
        <v>1</v>
      </c>
      <c r="C243" t="s">
        <v>136</v>
      </c>
      <c r="D243" s="35">
        <f t="shared" si="11"/>
        <v>0.16443883984867594</v>
      </c>
      <c r="E243">
        <v>53</v>
      </c>
      <c r="F243">
        <v>33345</v>
      </c>
      <c r="G243">
        <v>55</v>
      </c>
      <c r="H243">
        <v>55</v>
      </c>
      <c r="I243" s="3">
        <f t="shared" si="10"/>
        <v>55</v>
      </c>
      <c r="J243" s="12">
        <f t="shared" si="13"/>
        <v>21.733333333333334</v>
      </c>
      <c r="K243" s="3">
        <f t="shared" si="12"/>
        <v>128.57142857142904</v>
      </c>
      <c r="P243"/>
      <c r="Q243" s="3"/>
      <c r="R243"/>
      <c r="T243"/>
    </row>
    <row r="244" spans="1:20" x14ac:dyDescent="0.25">
      <c r="A244">
        <v>153</v>
      </c>
      <c r="B244">
        <v>1</v>
      </c>
      <c r="C244" t="s">
        <v>136</v>
      </c>
      <c r="D244" s="35">
        <f t="shared" si="11"/>
        <v>0.16796973518284994</v>
      </c>
      <c r="E244">
        <v>54</v>
      </c>
      <c r="F244">
        <v>33359</v>
      </c>
      <c r="G244">
        <v>60</v>
      </c>
      <c r="H244">
        <v>60</v>
      </c>
      <c r="I244" s="3">
        <f t="shared" si="10"/>
        <v>60</v>
      </c>
      <c r="J244" s="12">
        <f t="shared" si="13"/>
        <v>22.2</v>
      </c>
      <c r="K244" s="3">
        <f t="shared" si="12"/>
        <v>138.4615384615384</v>
      </c>
      <c r="P244"/>
      <c r="Q244" s="3"/>
      <c r="R244"/>
      <c r="T244"/>
    </row>
    <row r="245" spans="1:20" x14ac:dyDescent="0.25">
      <c r="A245">
        <v>153</v>
      </c>
      <c r="B245">
        <v>1</v>
      </c>
      <c r="C245" t="s">
        <v>136</v>
      </c>
      <c r="D245" s="35">
        <f t="shared" si="11"/>
        <v>0.17124842370744012</v>
      </c>
      <c r="E245">
        <v>55</v>
      </c>
      <c r="F245">
        <v>33372</v>
      </c>
      <c r="G245">
        <v>55</v>
      </c>
      <c r="H245">
        <v>60</v>
      </c>
      <c r="I245" s="3">
        <f t="shared" si="10"/>
        <v>57.5</v>
      </c>
      <c r="J245" s="12">
        <f t="shared" si="13"/>
        <v>22.633333333333333</v>
      </c>
      <c r="K245" s="3">
        <f t="shared" si="12"/>
        <v>128.57142857142804</v>
      </c>
      <c r="P245"/>
      <c r="Q245" s="3"/>
      <c r="R245"/>
      <c r="T245"/>
    </row>
    <row r="246" spans="1:20" x14ac:dyDescent="0.25">
      <c r="A246">
        <v>153</v>
      </c>
      <c r="B246">
        <v>1</v>
      </c>
      <c r="C246" t="s">
        <v>136</v>
      </c>
      <c r="D246" s="35">
        <f t="shared" si="11"/>
        <v>0.17477931904161415</v>
      </c>
      <c r="E246">
        <v>56</v>
      </c>
      <c r="F246">
        <v>33386</v>
      </c>
      <c r="G246">
        <v>60</v>
      </c>
      <c r="H246">
        <v>60</v>
      </c>
      <c r="I246" s="3">
        <f t="shared" si="10"/>
        <v>60</v>
      </c>
      <c r="J246" s="12">
        <f t="shared" si="13"/>
        <v>23.1</v>
      </c>
      <c r="K246" s="3">
        <f t="shared" si="12"/>
        <v>128.57142857142904</v>
      </c>
      <c r="P246"/>
      <c r="Q246" s="3"/>
      <c r="R246"/>
      <c r="T246"/>
    </row>
    <row r="247" spans="1:20" x14ac:dyDescent="0.25">
      <c r="A247">
        <v>153</v>
      </c>
      <c r="B247">
        <v>1</v>
      </c>
      <c r="C247" t="s">
        <v>136</v>
      </c>
      <c r="D247" s="35">
        <f t="shared" si="11"/>
        <v>0.17831021437578815</v>
      </c>
      <c r="E247">
        <v>57</v>
      </c>
      <c r="F247">
        <v>33400</v>
      </c>
      <c r="G247">
        <v>60</v>
      </c>
      <c r="H247">
        <v>55</v>
      </c>
      <c r="I247" s="3">
        <f t="shared" ref="I247:I310" si="14">AVERAGE(G247:H247)</f>
        <v>57.5</v>
      </c>
      <c r="J247" s="12">
        <f t="shared" si="13"/>
        <v>23.566666666666666</v>
      </c>
      <c r="K247" s="3">
        <f t="shared" si="12"/>
        <v>138.4615384615384</v>
      </c>
      <c r="P247"/>
      <c r="Q247" s="3"/>
      <c r="R247"/>
      <c r="T247"/>
    </row>
    <row r="248" spans="1:20" x14ac:dyDescent="0.25">
      <c r="A248">
        <v>153</v>
      </c>
      <c r="B248">
        <v>1</v>
      </c>
      <c r="C248" t="s">
        <v>136</v>
      </c>
      <c r="D248" s="35">
        <f t="shared" si="11"/>
        <v>0.18158890290037832</v>
      </c>
      <c r="E248">
        <v>58</v>
      </c>
      <c r="F248">
        <v>33413</v>
      </c>
      <c r="G248">
        <v>60</v>
      </c>
      <c r="H248">
        <v>55</v>
      </c>
      <c r="I248" s="3">
        <f t="shared" si="14"/>
        <v>57.5</v>
      </c>
      <c r="J248" s="12">
        <f t="shared" si="13"/>
        <v>24</v>
      </c>
      <c r="K248" s="3">
        <f t="shared" si="12"/>
        <v>128.57142857142904</v>
      </c>
      <c r="P248"/>
      <c r="Q248" s="3"/>
      <c r="R248"/>
      <c r="T248"/>
    </row>
    <row r="249" spans="1:20" x14ac:dyDescent="0.25">
      <c r="A249">
        <v>153</v>
      </c>
      <c r="B249">
        <v>1</v>
      </c>
      <c r="C249" t="s">
        <v>136</v>
      </c>
      <c r="D249" s="35">
        <f t="shared" si="11"/>
        <v>0.18511979823455232</v>
      </c>
      <c r="E249">
        <v>59</v>
      </c>
      <c r="F249">
        <v>33427</v>
      </c>
      <c r="G249">
        <v>65</v>
      </c>
      <c r="H249">
        <v>60</v>
      </c>
      <c r="I249" s="3">
        <f t="shared" si="14"/>
        <v>62.5</v>
      </c>
      <c r="J249" s="12">
        <f t="shared" si="13"/>
        <v>24.466666666666665</v>
      </c>
      <c r="K249" s="3">
        <f t="shared" si="12"/>
        <v>138.4615384615384</v>
      </c>
      <c r="P249"/>
      <c r="Q249" s="3"/>
      <c r="R249"/>
      <c r="T249"/>
    </row>
    <row r="250" spans="1:20" x14ac:dyDescent="0.25">
      <c r="A250">
        <v>153</v>
      </c>
      <c r="B250">
        <v>1</v>
      </c>
      <c r="C250" t="s">
        <v>136</v>
      </c>
      <c r="D250" s="35">
        <f t="shared" si="11"/>
        <v>0.1883984867591425</v>
      </c>
      <c r="E250">
        <v>60</v>
      </c>
      <c r="F250">
        <v>33440</v>
      </c>
      <c r="G250">
        <v>60</v>
      </c>
      <c r="H250">
        <v>50</v>
      </c>
      <c r="I250" s="3">
        <f t="shared" si="14"/>
        <v>55</v>
      </c>
      <c r="J250" s="12">
        <f t="shared" si="13"/>
        <v>24.9</v>
      </c>
      <c r="K250" s="3">
        <f t="shared" si="12"/>
        <v>128.57142857142804</v>
      </c>
      <c r="P250"/>
      <c r="Q250" s="3"/>
      <c r="R250"/>
      <c r="T250"/>
    </row>
    <row r="251" spans="1:20" x14ac:dyDescent="0.25">
      <c r="A251">
        <v>153</v>
      </c>
      <c r="B251">
        <v>1</v>
      </c>
      <c r="C251" t="s">
        <v>136</v>
      </c>
      <c r="D251" s="35">
        <f t="shared" si="11"/>
        <v>0.19192938209331653</v>
      </c>
      <c r="E251">
        <v>61</v>
      </c>
      <c r="F251">
        <v>33454</v>
      </c>
      <c r="G251">
        <v>65</v>
      </c>
      <c r="H251">
        <v>55</v>
      </c>
      <c r="I251" s="3">
        <f t="shared" si="14"/>
        <v>60</v>
      </c>
      <c r="J251" s="12">
        <f t="shared" si="13"/>
        <v>25.366666666666667</v>
      </c>
      <c r="K251" s="3">
        <f t="shared" si="12"/>
        <v>128.57142857142904</v>
      </c>
      <c r="P251"/>
      <c r="Q251" s="3"/>
      <c r="R251"/>
      <c r="T251"/>
    </row>
    <row r="252" spans="1:20" x14ac:dyDescent="0.25">
      <c r="A252">
        <v>153</v>
      </c>
      <c r="B252">
        <v>1</v>
      </c>
      <c r="C252" t="s">
        <v>136</v>
      </c>
      <c r="D252" s="35">
        <f t="shared" si="11"/>
        <v>0.19546027742749056</v>
      </c>
      <c r="E252">
        <v>62</v>
      </c>
      <c r="F252">
        <v>33468</v>
      </c>
      <c r="G252">
        <v>60</v>
      </c>
      <c r="H252">
        <v>60</v>
      </c>
      <c r="I252" s="3">
        <f t="shared" si="14"/>
        <v>60</v>
      </c>
      <c r="J252" s="12">
        <f t="shared" si="13"/>
        <v>25.833333333333332</v>
      </c>
      <c r="K252" s="3">
        <f t="shared" si="12"/>
        <v>128.57142857142804</v>
      </c>
      <c r="P252"/>
      <c r="Q252" s="3"/>
      <c r="R252"/>
      <c r="T252"/>
    </row>
    <row r="253" spans="1:20" x14ac:dyDescent="0.25">
      <c r="A253">
        <v>153</v>
      </c>
      <c r="B253">
        <v>1</v>
      </c>
      <c r="C253" t="s">
        <v>136</v>
      </c>
      <c r="D253" s="35">
        <f t="shared" si="11"/>
        <v>0.19899117276166459</v>
      </c>
      <c r="E253">
        <v>63</v>
      </c>
      <c r="F253">
        <v>33482</v>
      </c>
      <c r="G253">
        <v>60</v>
      </c>
      <c r="H253">
        <v>65</v>
      </c>
      <c r="I253" s="3">
        <f t="shared" si="14"/>
        <v>62.5</v>
      </c>
      <c r="J253" s="12">
        <f t="shared" si="13"/>
        <v>26.3</v>
      </c>
      <c r="K253" s="3">
        <f t="shared" si="12"/>
        <v>112.5000000000004</v>
      </c>
      <c r="P253"/>
      <c r="Q253" s="3"/>
      <c r="R253"/>
      <c r="T253"/>
    </row>
    <row r="254" spans="1:20" x14ac:dyDescent="0.25">
      <c r="A254">
        <v>153</v>
      </c>
      <c r="B254">
        <v>1</v>
      </c>
      <c r="C254" t="s">
        <v>136</v>
      </c>
      <c r="D254" s="35">
        <f t="shared" si="11"/>
        <v>0.20302648171500631</v>
      </c>
      <c r="E254">
        <v>64</v>
      </c>
      <c r="F254">
        <v>33498</v>
      </c>
      <c r="G254">
        <v>60</v>
      </c>
      <c r="H254">
        <v>60</v>
      </c>
      <c r="I254" s="3">
        <f t="shared" si="14"/>
        <v>60</v>
      </c>
      <c r="J254" s="12">
        <f t="shared" si="13"/>
        <v>26.833333333333332</v>
      </c>
      <c r="K254" s="3">
        <f t="shared" si="12"/>
        <v>128.57142857142804</v>
      </c>
      <c r="P254"/>
      <c r="Q254" s="3"/>
      <c r="R254"/>
      <c r="T254"/>
    </row>
    <row r="255" spans="1:20" x14ac:dyDescent="0.25">
      <c r="A255">
        <v>153</v>
      </c>
      <c r="B255">
        <v>1</v>
      </c>
      <c r="C255" t="s">
        <v>136</v>
      </c>
      <c r="D255" s="35">
        <f t="shared" si="11"/>
        <v>0.20655737704918034</v>
      </c>
      <c r="E255">
        <v>65</v>
      </c>
      <c r="F255">
        <v>33512</v>
      </c>
      <c r="G255">
        <v>60</v>
      </c>
      <c r="H255">
        <v>55</v>
      </c>
      <c r="I255" s="3">
        <f t="shared" si="14"/>
        <v>57.5</v>
      </c>
      <c r="J255" s="12">
        <f t="shared" si="13"/>
        <v>27.3</v>
      </c>
      <c r="K255" s="3">
        <f t="shared" si="12"/>
        <v>120</v>
      </c>
      <c r="P255"/>
      <c r="Q255" s="3"/>
      <c r="R255"/>
      <c r="T255"/>
    </row>
    <row r="256" spans="1:20" x14ac:dyDescent="0.25">
      <c r="A256">
        <v>153</v>
      </c>
      <c r="B256">
        <v>1</v>
      </c>
      <c r="C256" t="s">
        <v>136</v>
      </c>
      <c r="D256" s="35">
        <f t="shared" ref="D256:D319" si="15">J256/$J$320</f>
        <v>0.21034047919293822</v>
      </c>
      <c r="E256">
        <v>66</v>
      </c>
      <c r="F256">
        <v>33527</v>
      </c>
      <c r="G256">
        <v>60</v>
      </c>
      <c r="H256">
        <v>40</v>
      </c>
      <c r="I256" s="3">
        <f t="shared" si="14"/>
        <v>50</v>
      </c>
      <c r="J256" s="12">
        <f t="shared" si="13"/>
        <v>27.8</v>
      </c>
      <c r="K256" s="3">
        <f t="shared" ref="K256:K319" si="16">60/(J257-J256)</f>
        <v>120</v>
      </c>
      <c r="P256"/>
      <c r="Q256" s="3"/>
      <c r="R256"/>
      <c r="T256"/>
    </row>
    <row r="257" spans="1:20" x14ac:dyDescent="0.25">
      <c r="A257">
        <v>153</v>
      </c>
      <c r="B257">
        <v>1</v>
      </c>
      <c r="C257" t="s">
        <v>136</v>
      </c>
      <c r="D257" s="35">
        <f t="shared" si="15"/>
        <v>0.21412358133669612</v>
      </c>
      <c r="E257">
        <v>67</v>
      </c>
      <c r="F257">
        <v>33542</v>
      </c>
      <c r="G257">
        <v>45</v>
      </c>
      <c r="H257">
        <v>40</v>
      </c>
      <c r="I257" s="3">
        <f t="shared" si="14"/>
        <v>42.5</v>
      </c>
      <c r="J257" s="12">
        <f t="shared" si="13"/>
        <v>28.3</v>
      </c>
      <c r="K257" s="3">
        <f t="shared" si="16"/>
        <v>120</v>
      </c>
      <c r="P257"/>
      <c r="Q257" s="3"/>
      <c r="R257"/>
      <c r="T257"/>
    </row>
    <row r="258" spans="1:20" x14ac:dyDescent="0.25">
      <c r="A258">
        <v>153</v>
      </c>
      <c r="B258">
        <v>1</v>
      </c>
      <c r="C258" t="s">
        <v>136</v>
      </c>
      <c r="D258" s="35">
        <f t="shared" si="15"/>
        <v>0.217906683480454</v>
      </c>
      <c r="E258">
        <v>68</v>
      </c>
      <c r="F258">
        <v>33557</v>
      </c>
      <c r="G258">
        <v>65</v>
      </c>
      <c r="H258">
        <v>60</v>
      </c>
      <c r="I258" s="3">
        <f t="shared" si="14"/>
        <v>62.5</v>
      </c>
      <c r="J258" s="12">
        <f t="shared" si="13"/>
        <v>28.8</v>
      </c>
      <c r="K258" s="3">
        <f t="shared" si="16"/>
        <v>120</v>
      </c>
      <c r="P258"/>
      <c r="Q258" s="3"/>
      <c r="R258"/>
      <c r="T258"/>
    </row>
    <row r="259" spans="1:20" x14ac:dyDescent="0.25">
      <c r="A259">
        <v>153</v>
      </c>
      <c r="B259">
        <v>1</v>
      </c>
      <c r="C259" t="s">
        <v>136</v>
      </c>
      <c r="D259" s="35">
        <f t="shared" si="15"/>
        <v>0.22168978562421188</v>
      </c>
      <c r="E259">
        <v>69</v>
      </c>
      <c r="F259">
        <v>33572</v>
      </c>
      <c r="G259">
        <v>60</v>
      </c>
      <c r="H259">
        <v>60</v>
      </c>
      <c r="I259" s="3">
        <f t="shared" si="14"/>
        <v>60</v>
      </c>
      <c r="J259" s="12">
        <f t="shared" si="13"/>
        <v>29.3</v>
      </c>
      <c r="K259" s="3">
        <f t="shared" si="16"/>
        <v>112.5000000000004</v>
      </c>
      <c r="P259"/>
      <c r="Q259" s="3"/>
      <c r="R259"/>
      <c r="T259"/>
    </row>
    <row r="260" spans="1:20" x14ac:dyDescent="0.25">
      <c r="A260">
        <v>153</v>
      </c>
      <c r="B260">
        <v>1</v>
      </c>
      <c r="C260" t="s">
        <v>136</v>
      </c>
      <c r="D260" s="35">
        <f t="shared" si="15"/>
        <v>0.2257250945775536</v>
      </c>
      <c r="E260">
        <v>70</v>
      </c>
      <c r="F260">
        <v>33588</v>
      </c>
      <c r="G260">
        <v>50</v>
      </c>
      <c r="H260">
        <v>55</v>
      </c>
      <c r="I260" s="3">
        <f t="shared" si="14"/>
        <v>52.5</v>
      </c>
      <c r="J260" s="12">
        <f t="shared" si="13"/>
        <v>29.833333333333332</v>
      </c>
      <c r="K260" s="3">
        <f t="shared" si="16"/>
        <v>112.49999999999964</v>
      </c>
      <c r="P260"/>
      <c r="Q260" s="3"/>
      <c r="R260"/>
      <c r="T260"/>
    </row>
    <row r="261" spans="1:20" x14ac:dyDescent="0.25">
      <c r="A261">
        <v>153</v>
      </c>
      <c r="B261">
        <v>1</v>
      </c>
      <c r="C261" t="s">
        <v>136</v>
      </c>
      <c r="D261" s="35">
        <f t="shared" si="15"/>
        <v>0.22976040353089536</v>
      </c>
      <c r="E261">
        <v>71</v>
      </c>
      <c r="F261">
        <v>33604</v>
      </c>
      <c r="G261">
        <v>60</v>
      </c>
      <c r="H261">
        <v>55</v>
      </c>
      <c r="I261" s="3">
        <f t="shared" si="14"/>
        <v>57.5</v>
      </c>
      <c r="J261" s="12">
        <f t="shared" si="13"/>
        <v>30.366666666666667</v>
      </c>
      <c r="K261" s="3">
        <f t="shared" si="16"/>
        <v>100.00000000000036</v>
      </c>
      <c r="P261"/>
      <c r="Q261" s="3"/>
      <c r="R261"/>
      <c r="T261"/>
    </row>
    <row r="262" spans="1:20" x14ac:dyDescent="0.25">
      <c r="A262">
        <v>153</v>
      </c>
      <c r="B262">
        <v>1</v>
      </c>
      <c r="C262" t="s">
        <v>136</v>
      </c>
      <c r="D262" s="35">
        <f t="shared" si="15"/>
        <v>0.23430012610340481</v>
      </c>
      <c r="E262">
        <v>72</v>
      </c>
      <c r="F262">
        <v>33622</v>
      </c>
      <c r="G262">
        <v>65</v>
      </c>
      <c r="H262">
        <v>60</v>
      </c>
      <c r="I262" s="3">
        <f t="shared" si="14"/>
        <v>62.5</v>
      </c>
      <c r="J262" s="12">
        <f t="shared" si="13"/>
        <v>30.966666666666665</v>
      </c>
      <c r="K262" s="3">
        <f t="shared" si="16"/>
        <v>99.999999999999758</v>
      </c>
      <c r="P262"/>
      <c r="Q262" s="3"/>
      <c r="R262"/>
      <c r="T262"/>
    </row>
    <row r="263" spans="1:20" x14ac:dyDescent="0.25">
      <c r="A263">
        <v>153</v>
      </c>
      <c r="B263">
        <v>1</v>
      </c>
      <c r="C263" t="s">
        <v>136</v>
      </c>
      <c r="D263" s="35">
        <f t="shared" si="15"/>
        <v>0.23883984867591426</v>
      </c>
      <c r="E263">
        <v>73</v>
      </c>
      <c r="F263">
        <v>33640</v>
      </c>
      <c r="G263">
        <v>50</v>
      </c>
      <c r="H263">
        <v>55</v>
      </c>
      <c r="I263" s="3">
        <f t="shared" si="14"/>
        <v>52.5</v>
      </c>
      <c r="J263" s="12">
        <f t="shared" si="13"/>
        <v>31.566666666666666</v>
      </c>
      <c r="K263" s="3">
        <f t="shared" si="16"/>
        <v>138.4615384615384</v>
      </c>
      <c r="P263"/>
      <c r="Q263" s="3"/>
      <c r="R263"/>
      <c r="T263"/>
    </row>
    <row r="264" spans="1:20" x14ac:dyDescent="0.25">
      <c r="A264">
        <v>153</v>
      </c>
      <c r="B264">
        <v>1</v>
      </c>
      <c r="C264" t="s">
        <v>136</v>
      </c>
      <c r="D264" s="35">
        <f t="shared" si="15"/>
        <v>0.24211853720050444</v>
      </c>
      <c r="E264">
        <v>74</v>
      </c>
      <c r="F264">
        <v>33653</v>
      </c>
      <c r="G264">
        <v>45</v>
      </c>
      <c r="H264">
        <v>45</v>
      </c>
      <c r="I264" s="3">
        <f t="shared" si="14"/>
        <v>45</v>
      </c>
      <c r="J264" s="12">
        <f t="shared" si="13"/>
        <v>32</v>
      </c>
      <c r="K264" s="3">
        <f t="shared" si="16"/>
        <v>99.999999999999758</v>
      </c>
      <c r="P264"/>
      <c r="Q264" s="3"/>
      <c r="R264"/>
      <c r="T264"/>
    </row>
    <row r="265" spans="1:20" x14ac:dyDescent="0.25">
      <c r="A265">
        <v>153</v>
      </c>
      <c r="B265">
        <v>1</v>
      </c>
      <c r="C265" t="s">
        <v>136</v>
      </c>
      <c r="D265" s="35">
        <f t="shared" si="15"/>
        <v>0.24665825977301389</v>
      </c>
      <c r="E265">
        <v>75</v>
      </c>
      <c r="F265">
        <v>33671</v>
      </c>
      <c r="G265">
        <v>55</v>
      </c>
      <c r="H265">
        <v>55</v>
      </c>
      <c r="I265" s="3">
        <f t="shared" si="14"/>
        <v>55</v>
      </c>
      <c r="J265" s="12">
        <f t="shared" si="13"/>
        <v>32.6</v>
      </c>
      <c r="K265" s="3">
        <f t="shared" si="16"/>
        <v>128.57142857142804</v>
      </c>
      <c r="P265"/>
      <c r="Q265" s="3"/>
      <c r="R265"/>
      <c r="T265"/>
    </row>
    <row r="266" spans="1:20" x14ac:dyDescent="0.25">
      <c r="A266">
        <v>153</v>
      </c>
      <c r="B266">
        <v>1</v>
      </c>
      <c r="C266" t="s">
        <v>136</v>
      </c>
      <c r="D266" s="35">
        <f t="shared" si="15"/>
        <v>0.25018915510718792</v>
      </c>
      <c r="E266">
        <v>76</v>
      </c>
      <c r="F266">
        <v>33685</v>
      </c>
      <c r="G266">
        <v>50</v>
      </c>
      <c r="H266">
        <v>55</v>
      </c>
      <c r="I266" s="3">
        <f t="shared" si="14"/>
        <v>52.5</v>
      </c>
      <c r="J266" s="12">
        <f t="shared" si="13"/>
        <v>33.06666666666667</v>
      </c>
      <c r="K266" s="3">
        <f t="shared" si="16"/>
        <v>90.000000000000327</v>
      </c>
      <c r="P266"/>
      <c r="Q266" s="3"/>
      <c r="R266"/>
      <c r="T266"/>
    </row>
    <row r="267" spans="1:20" x14ac:dyDescent="0.25">
      <c r="A267">
        <v>153</v>
      </c>
      <c r="B267">
        <v>1</v>
      </c>
      <c r="C267" t="s">
        <v>138</v>
      </c>
      <c r="D267" s="35">
        <f t="shared" si="15"/>
        <v>0.25523329129886507</v>
      </c>
      <c r="E267">
        <v>1</v>
      </c>
      <c r="F267">
        <v>33705</v>
      </c>
      <c r="G267">
        <v>50</v>
      </c>
      <c r="H267">
        <v>55</v>
      </c>
      <c r="I267" s="3">
        <f t="shared" si="14"/>
        <v>52.5</v>
      </c>
      <c r="J267" s="12">
        <f t="shared" si="13"/>
        <v>33.733333333333334</v>
      </c>
      <c r="K267" s="3">
        <f t="shared" si="16"/>
        <v>138.46153846153953</v>
      </c>
      <c r="P267"/>
      <c r="Q267" s="3"/>
      <c r="R267"/>
      <c r="T267"/>
    </row>
    <row r="268" spans="1:20" x14ac:dyDescent="0.25">
      <c r="A268">
        <v>153</v>
      </c>
      <c r="B268">
        <v>1</v>
      </c>
      <c r="C268" t="s">
        <v>138</v>
      </c>
      <c r="D268" s="35">
        <f t="shared" si="15"/>
        <v>0.25851197982345525</v>
      </c>
      <c r="E268">
        <v>2</v>
      </c>
      <c r="F268">
        <v>33718</v>
      </c>
      <c r="G268">
        <v>45</v>
      </c>
      <c r="H268">
        <v>50</v>
      </c>
      <c r="I268" s="3">
        <f t="shared" si="14"/>
        <v>47.5</v>
      </c>
      <c r="J268" s="12">
        <f t="shared" si="13"/>
        <v>34.166666666666664</v>
      </c>
      <c r="K268" s="3">
        <f t="shared" si="16"/>
        <v>138.46153846153726</v>
      </c>
      <c r="P268"/>
      <c r="Q268" s="3"/>
      <c r="R268"/>
      <c r="T268"/>
    </row>
    <row r="269" spans="1:20" x14ac:dyDescent="0.25">
      <c r="A269">
        <v>153</v>
      </c>
      <c r="B269">
        <v>1</v>
      </c>
      <c r="C269" t="s">
        <v>138</v>
      </c>
      <c r="D269" s="35">
        <f t="shared" si="15"/>
        <v>0.26179066834804543</v>
      </c>
      <c r="E269">
        <v>3</v>
      </c>
      <c r="F269">
        <v>33731</v>
      </c>
      <c r="G269">
        <v>45</v>
      </c>
      <c r="H269">
        <v>40</v>
      </c>
      <c r="I269" s="3">
        <f t="shared" si="14"/>
        <v>42.5</v>
      </c>
      <c r="J269" s="12">
        <f t="shared" si="13"/>
        <v>34.6</v>
      </c>
      <c r="K269" s="3">
        <f t="shared" si="16"/>
        <v>64.285714285714519</v>
      </c>
      <c r="P269"/>
      <c r="Q269" s="3"/>
      <c r="R269"/>
      <c r="T269"/>
    </row>
    <row r="270" spans="1:20" x14ac:dyDescent="0.25">
      <c r="A270">
        <v>153</v>
      </c>
      <c r="B270">
        <v>1</v>
      </c>
      <c r="C270" t="s">
        <v>138</v>
      </c>
      <c r="D270" s="35">
        <f t="shared" si="15"/>
        <v>0.26885245901639343</v>
      </c>
      <c r="E270">
        <v>4</v>
      </c>
      <c r="F270">
        <v>33759</v>
      </c>
      <c r="G270">
        <v>40</v>
      </c>
      <c r="H270">
        <v>40</v>
      </c>
      <c r="I270" s="3">
        <f t="shared" si="14"/>
        <v>40</v>
      </c>
      <c r="J270" s="12">
        <f t="shared" si="13"/>
        <v>35.533333333333331</v>
      </c>
      <c r="K270" s="3">
        <f t="shared" si="16"/>
        <v>150.00000000000054</v>
      </c>
      <c r="P270"/>
      <c r="Q270" s="3"/>
      <c r="R270"/>
      <c r="T270"/>
    </row>
    <row r="271" spans="1:20" x14ac:dyDescent="0.25">
      <c r="A271">
        <v>153</v>
      </c>
      <c r="B271">
        <v>1</v>
      </c>
      <c r="C271" t="s">
        <v>138</v>
      </c>
      <c r="D271" s="35">
        <f t="shared" si="15"/>
        <v>0.27187894073139973</v>
      </c>
      <c r="E271">
        <v>5</v>
      </c>
      <c r="F271">
        <v>33771</v>
      </c>
      <c r="G271">
        <v>45</v>
      </c>
      <c r="H271">
        <v>50</v>
      </c>
      <c r="I271" s="3">
        <f t="shared" si="14"/>
        <v>47.5</v>
      </c>
      <c r="J271" s="12">
        <f t="shared" si="13"/>
        <v>35.93333333333333</v>
      </c>
      <c r="K271" s="3">
        <f t="shared" si="16"/>
        <v>149.99999999999787</v>
      </c>
      <c r="P271"/>
      <c r="Q271" s="3"/>
      <c r="R271"/>
      <c r="T271"/>
    </row>
    <row r="272" spans="1:20" x14ac:dyDescent="0.25">
      <c r="A272">
        <v>153</v>
      </c>
      <c r="B272">
        <v>1</v>
      </c>
      <c r="C272" t="s">
        <v>138</v>
      </c>
      <c r="D272" s="35">
        <f t="shared" si="15"/>
        <v>0.27490542244640609</v>
      </c>
      <c r="E272">
        <v>6</v>
      </c>
      <c r="F272">
        <v>33783</v>
      </c>
      <c r="H272">
        <v>35</v>
      </c>
      <c r="I272" s="3">
        <f t="shared" si="14"/>
        <v>35</v>
      </c>
      <c r="J272" s="12">
        <f t="shared" si="13"/>
        <v>36.333333333333336</v>
      </c>
      <c r="K272" s="3">
        <f t="shared" si="16"/>
        <v>150.00000000000054</v>
      </c>
      <c r="P272"/>
      <c r="Q272" s="3"/>
      <c r="R272"/>
      <c r="T272"/>
    </row>
    <row r="273" spans="1:20" x14ac:dyDescent="0.25">
      <c r="A273">
        <v>153</v>
      </c>
      <c r="B273">
        <v>1</v>
      </c>
      <c r="C273" t="s">
        <v>138</v>
      </c>
      <c r="D273" s="35">
        <f t="shared" si="15"/>
        <v>0.27793190416141239</v>
      </c>
      <c r="E273">
        <v>7</v>
      </c>
      <c r="F273">
        <v>33795</v>
      </c>
      <c r="G273">
        <v>45</v>
      </c>
      <c r="H273">
        <v>40</v>
      </c>
      <c r="I273" s="3">
        <f t="shared" si="14"/>
        <v>42.5</v>
      </c>
      <c r="J273" s="12">
        <f t="shared" si="13"/>
        <v>36.733333333333334</v>
      </c>
      <c r="K273" s="3">
        <f t="shared" si="16"/>
        <v>78.26086956521749</v>
      </c>
      <c r="P273"/>
      <c r="Q273" s="3"/>
      <c r="R273"/>
      <c r="T273"/>
    </row>
    <row r="274" spans="1:20" x14ac:dyDescent="0.25">
      <c r="A274">
        <v>153</v>
      </c>
      <c r="B274">
        <v>1</v>
      </c>
      <c r="C274" t="s">
        <v>138</v>
      </c>
      <c r="D274" s="35">
        <f t="shared" si="15"/>
        <v>0.28373266078184112</v>
      </c>
      <c r="E274">
        <v>8</v>
      </c>
      <c r="F274">
        <v>33818</v>
      </c>
      <c r="G274">
        <v>50</v>
      </c>
      <c r="H274">
        <v>45</v>
      </c>
      <c r="I274" s="3">
        <f t="shared" si="14"/>
        <v>47.5</v>
      </c>
      <c r="J274" s="12">
        <f t="shared" si="13"/>
        <v>37.5</v>
      </c>
      <c r="K274" s="3">
        <f t="shared" si="16"/>
        <v>138.46153846153953</v>
      </c>
      <c r="P274"/>
      <c r="Q274" s="3"/>
      <c r="R274"/>
      <c r="T274"/>
    </row>
    <row r="275" spans="1:20" x14ac:dyDescent="0.25">
      <c r="A275">
        <v>153</v>
      </c>
      <c r="B275">
        <v>1</v>
      </c>
      <c r="C275" t="s">
        <v>138</v>
      </c>
      <c r="D275" s="35">
        <f t="shared" si="15"/>
        <v>0.2870113493064313</v>
      </c>
      <c r="E275">
        <v>9</v>
      </c>
      <c r="F275">
        <v>33831</v>
      </c>
      <c r="G275">
        <v>50</v>
      </c>
      <c r="H275">
        <v>50</v>
      </c>
      <c r="I275" s="3">
        <f t="shared" si="14"/>
        <v>50</v>
      </c>
      <c r="J275" s="12">
        <f t="shared" si="13"/>
        <v>37.93333333333333</v>
      </c>
      <c r="K275" s="3">
        <f t="shared" si="16"/>
        <v>138.46153846153726</v>
      </c>
      <c r="P275"/>
      <c r="Q275" s="3"/>
      <c r="R275"/>
      <c r="T275"/>
    </row>
    <row r="276" spans="1:20" x14ac:dyDescent="0.25">
      <c r="A276">
        <v>153</v>
      </c>
      <c r="B276">
        <v>1</v>
      </c>
      <c r="C276" t="s">
        <v>138</v>
      </c>
      <c r="D276" s="35">
        <f t="shared" si="15"/>
        <v>0.29029003783102147</v>
      </c>
      <c r="E276">
        <v>10</v>
      </c>
      <c r="F276">
        <v>33844</v>
      </c>
      <c r="G276">
        <v>40</v>
      </c>
      <c r="H276">
        <v>45</v>
      </c>
      <c r="I276" s="3">
        <f t="shared" si="14"/>
        <v>42.5</v>
      </c>
      <c r="J276" s="12">
        <f t="shared" si="13"/>
        <v>38.366666666666667</v>
      </c>
      <c r="K276" s="3">
        <f t="shared" si="16"/>
        <v>71.999999999999801</v>
      </c>
      <c r="P276"/>
      <c r="Q276" s="3"/>
      <c r="R276"/>
      <c r="T276"/>
    </row>
    <row r="277" spans="1:20" x14ac:dyDescent="0.25">
      <c r="A277">
        <v>153</v>
      </c>
      <c r="B277">
        <v>1</v>
      </c>
      <c r="C277" t="s">
        <v>138</v>
      </c>
      <c r="D277" s="35">
        <f t="shared" si="15"/>
        <v>0.29659520807061795</v>
      </c>
      <c r="E277">
        <v>11</v>
      </c>
      <c r="F277">
        <v>33869</v>
      </c>
      <c r="G277">
        <v>45</v>
      </c>
      <c r="H277">
        <v>45</v>
      </c>
      <c r="I277" s="3">
        <f t="shared" si="14"/>
        <v>45</v>
      </c>
      <c r="J277" s="12">
        <f t="shared" si="13"/>
        <v>39.200000000000003</v>
      </c>
      <c r="K277" s="3">
        <f t="shared" si="16"/>
        <v>150.00000000000054</v>
      </c>
      <c r="P277"/>
      <c r="Q277" s="3"/>
      <c r="R277"/>
      <c r="T277"/>
    </row>
    <row r="278" spans="1:20" x14ac:dyDescent="0.25">
      <c r="A278">
        <v>153</v>
      </c>
      <c r="B278">
        <v>1</v>
      </c>
      <c r="C278" t="s">
        <v>138</v>
      </c>
      <c r="D278" s="35">
        <f t="shared" si="15"/>
        <v>0.29962168978562426</v>
      </c>
      <c r="E278">
        <v>12</v>
      </c>
      <c r="F278">
        <v>33881</v>
      </c>
      <c r="H278">
        <v>40</v>
      </c>
      <c r="I278" s="3">
        <f t="shared" si="14"/>
        <v>40</v>
      </c>
      <c r="J278" s="12">
        <f t="shared" si="13"/>
        <v>39.6</v>
      </c>
      <c r="K278" s="3">
        <f t="shared" si="16"/>
        <v>150.00000000000054</v>
      </c>
      <c r="P278"/>
      <c r="Q278" s="3"/>
      <c r="R278"/>
      <c r="T278"/>
    </row>
    <row r="279" spans="1:20" x14ac:dyDescent="0.25">
      <c r="A279">
        <v>153</v>
      </c>
      <c r="B279">
        <v>1</v>
      </c>
      <c r="C279" t="s">
        <v>138</v>
      </c>
      <c r="D279" s="35">
        <f t="shared" si="15"/>
        <v>0.30264817150063056</v>
      </c>
      <c r="E279">
        <v>13</v>
      </c>
      <c r="F279">
        <v>33893</v>
      </c>
      <c r="G279">
        <v>40</v>
      </c>
      <c r="H279">
        <v>40</v>
      </c>
      <c r="I279" s="3">
        <f t="shared" si="14"/>
        <v>40</v>
      </c>
      <c r="J279" s="12">
        <f t="shared" si="13"/>
        <v>40</v>
      </c>
      <c r="K279" s="3">
        <f t="shared" si="16"/>
        <v>58.064516129032363</v>
      </c>
      <c r="P279"/>
      <c r="Q279" s="3"/>
      <c r="R279"/>
      <c r="T279"/>
    </row>
    <row r="280" spans="1:20" x14ac:dyDescent="0.25">
      <c r="A280">
        <v>153</v>
      </c>
      <c r="B280">
        <v>1</v>
      </c>
      <c r="C280" t="s">
        <v>138</v>
      </c>
      <c r="D280" s="35">
        <f t="shared" si="15"/>
        <v>0.31046658259773013</v>
      </c>
      <c r="E280">
        <v>14</v>
      </c>
      <c r="F280">
        <v>33924</v>
      </c>
      <c r="G280">
        <v>40</v>
      </c>
      <c r="H280">
        <v>40</v>
      </c>
      <c r="I280" s="3">
        <f t="shared" si="14"/>
        <v>40</v>
      </c>
      <c r="J280" s="12">
        <f t="shared" si="13"/>
        <v>41.033333333333331</v>
      </c>
      <c r="K280" s="3">
        <f t="shared" si="16"/>
        <v>150.00000000000054</v>
      </c>
      <c r="P280"/>
      <c r="Q280" s="3"/>
      <c r="R280"/>
      <c r="T280"/>
    </row>
    <row r="281" spans="1:20" x14ac:dyDescent="0.25">
      <c r="A281">
        <v>153</v>
      </c>
      <c r="B281">
        <v>1</v>
      </c>
      <c r="C281" t="s">
        <v>138</v>
      </c>
      <c r="D281" s="35">
        <f t="shared" si="15"/>
        <v>0.31349306431273644</v>
      </c>
      <c r="E281">
        <v>15</v>
      </c>
      <c r="F281">
        <v>33936</v>
      </c>
      <c r="G281">
        <v>45</v>
      </c>
      <c r="H281">
        <v>50</v>
      </c>
      <c r="I281" s="3">
        <f t="shared" si="14"/>
        <v>47.5</v>
      </c>
      <c r="J281" s="12">
        <f t="shared" si="13"/>
        <v>41.43333333333333</v>
      </c>
      <c r="K281" s="3">
        <f t="shared" si="16"/>
        <v>149.99999999999787</v>
      </c>
      <c r="P281"/>
      <c r="Q281" s="3"/>
      <c r="R281"/>
      <c r="T281"/>
    </row>
    <row r="282" spans="1:20" x14ac:dyDescent="0.25">
      <c r="A282">
        <v>153</v>
      </c>
      <c r="B282">
        <v>1</v>
      </c>
      <c r="C282" t="s">
        <v>138</v>
      </c>
      <c r="D282" s="35">
        <f t="shared" si="15"/>
        <v>0.31651954602774279</v>
      </c>
      <c r="E282">
        <v>16</v>
      </c>
      <c r="F282">
        <v>33948</v>
      </c>
      <c r="G282">
        <v>50</v>
      </c>
      <c r="H282">
        <v>45</v>
      </c>
      <c r="I282" s="3">
        <f t="shared" si="14"/>
        <v>47.5</v>
      </c>
      <c r="J282" s="12">
        <f t="shared" si="13"/>
        <v>41.833333333333336</v>
      </c>
      <c r="K282" s="3">
        <f t="shared" si="16"/>
        <v>150.00000000000054</v>
      </c>
      <c r="P282"/>
      <c r="Q282" s="3"/>
      <c r="R282"/>
      <c r="T282"/>
    </row>
    <row r="283" spans="1:20" x14ac:dyDescent="0.25">
      <c r="A283">
        <v>153</v>
      </c>
      <c r="B283">
        <v>1</v>
      </c>
      <c r="C283" t="s">
        <v>138</v>
      </c>
      <c r="D283" s="35">
        <f t="shared" si="15"/>
        <v>0.31954602774274909</v>
      </c>
      <c r="E283">
        <v>17</v>
      </c>
      <c r="F283">
        <v>33960</v>
      </c>
      <c r="H283">
        <v>35</v>
      </c>
      <c r="I283" s="3">
        <f t="shared" si="14"/>
        <v>35</v>
      </c>
      <c r="J283" s="12">
        <f t="shared" si="13"/>
        <v>42.233333333333334</v>
      </c>
      <c r="K283" s="3">
        <f t="shared" si="16"/>
        <v>112.5000000000004</v>
      </c>
      <c r="P283"/>
      <c r="Q283" s="3"/>
      <c r="R283"/>
      <c r="T283"/>
    </row>
    <row r="284" spans="1:20" x14ac:dyDescent="0.25">
      <c r="A284">
        <v>153</v>
      </c>
      <c r="B284">
        <v>1</v>
      </c>
      <c r="C284" t="s">
        <v>138</v>
      </c>
      <c r="D284" s="35">
        <f t="shared" si="15"/>
        <v>0.32358133669609079</v>
      </c>
      <c r="E284">
        <v>18</v>
      </c>
      <c r="F284">
        <v>33976</v>
      </c>
      <c r="G284">
        <v>35</v>
      </c>
      <c r="I284" s="3">
        <f t="shared" si="14"/>
        <v>35</v>
      </c>
      <c r="J284" s="12">
        <f t="shared" si="13"/>
        <v>42.766666666666666</v>
      </c>
      <c r="K284" s="3">
        <f t="shared" si="16"/>
        <v>179.99999999999872</v>
      </c>
      <c r="P284"/>
      <c r="Q284" s="3"/>
      <c r="R284"/>
      <c r="T284"/>
    </row>
    <row r="285" spans="1:20" x14ac:dyDescent="0.25">
      <c r="A285">
        <v>153</v>
      </c>
      <c r="B285">
        <v>1</v>
      </c>
      <c r="C285" t="s">
        <v>138</v>
      </c>
      <c r="D285" s="35">
        <f t="shared" si="15"/>
        <v>0.3261034047919294</v>
      </c>
      <c r="E285">
        <v>19</v>
      </c>
      <c r="F285">
        <v>33986</v>
      </c>
      <c r="G285">
        <v>50</v>
      </c>
      <c r="H285">
        <v>45</v>
      </c>
      <c r="I285" s="3">
        <f t="shared" si="14"/>
        <v>47.5</v>
      </c>
      <c r="J285" s="12">
        <f t="shared" si="13"/>
        <v>43.1</v>
      </c>
      <c r="K285" s="3">
        <f t="shared" si="16"/>
        <v>225.0000000000008</v>
      </c>
      <c r="P285"/>
      <c r="Q285" s="3"/>
      <c r="R285"/>
      <c r="T285"/>
    </row>
    <row r="286" spans="1:20" x14ac:dyDescent="0.25">
      <c r="A286">
        <v>153</v>
      </c>
      <c r="B286">
        <v>1</v>
      </c>
      <c r="C286" t="s">
        <v>138</v>
      </c>
      <c r="D286" s="35">
        <f t="shared" si="15"/>
        <v>0.3281210592686003</v>
      </c>
      <c r="E286">
        <v>20</v>
      </c>
      <c r="F286">
        <v>33994</v>
      </c>
      <c r="G286">
        <v>45</v>
      </c>
      <c r="H286">
        <v>45</v>
      </c>
      <c r="I286" s="3">
        <f t="shared" si="14"/>
        <v>45</v>
      </c>
      <c r="J286" s="12">
        <f t="shared" si="13"/>
        <v>43.366666666666667</v>
      </c>
      <c r="K286" s="3">
        <f t="shared" si="16"/>
        <v>225.0000000000008</v>
      </c>
      <c r="P286"/>
      <c r="Q286" s="3"/>
      <c r="R286"/>
      <c r="T286"/>
    </row>
    <row r="287" spans="1:20" x14ac:dyDescent="0.25">
      <c r="A287">
        <v>153</v>
      </c>
      <c r="B287">
        <v>1</v>
      </c>
      <c r="C287" t="s">
        <v>138</v>
      </c>
      <c r="D287" s="35">
        <f t="shared" si="15"/>
        <v>0.33013871374527115</v>
      </c>
      <c r="E287">
        <v>21</v>
      </c>
      <c r="F287">
        <v>34002</v>
      </c>
      <c r="G287">
        <v>35</v>
      </c>
      <c r="H287">
        <v>40</v>
      </c>
      <c r="I287" s="3">
        <f t="shared" si="14"/>
        <v>37.5</v>
      </c>
      <c r="J287" s="12">
        <f t="shared" si="13"/>
        <v>43.633333333333333</v>
      </c>
      <c r="K287" s="3">
        <f t="shared" si="16"/>
        <v>225.0000000000008</v>
      </c>
      <c r="P287"/>
      <c r="Q287" s="3"/>
      <c r="R287"/>
      <c r="T287"/>
    </row>
    <row r="288" spans="1:20" x14ac:dyDescent="0.25">
      <c r="A288">
        <v>153</v>
      </c>
      <c r="B288">
        <v>1</v>
      </c>
      <c r="C288" t="s">
        <v>138</v>
      </c>
      <c r="D288" s="35">
        <f t="shared" si="15"/>
        <v>0.332156368221942</v>
      </c>
      <c r="E288">
        <v>22</v>
      </c>
      <c r="F288">
        <v>34010</v>
      </c>
      <c r="G288">
        <v>35</v>
      </c>
      <c r="H288">
        <v>35</v>
      </c>
      <c r="I288" s="3">
        <f t="shared" si="14"/>
        <v>35</v>
      </c>
      <c r="J288" s="12">
        <f t="shared" si="13"/>
        <v>43.9</v>
      </c>
      <c r="K288" s="3">
        <f t="shared" si="16"/>
        <v>225.0000000000008</v>
      </c>
      <c r="P288"/>
      <c r="Q288" s="3"/>
      <c r="R288"/>
      <c r="T288"/>
    </row>
    <row r="289" spans="1:20" x14ac:dyDescent="0.25">
      <c r="A289">
        <v>153</v>
      </c>
      <c r="B289">
        <v>1</v>
      </c>
      <c r="C289" t="s">
        <v>138</v>
      </c>
      <c r="D289" s="35">
        <f t="shared" si="15"/>
        <v>0.33417402269861285</v>
      </c>
      <c r="E289">
        <v>23</v>
      </c>
      <c r="F289">
        <v>34018</v>
      </c>
      <c r="G289">
        <v>40</v>
      </c>
      <c r="H289">
        <v>35</v>
      </c>
      <c r="I289" s="3">
        <f t="shared" si="14"/>
        <v>37.5</v>
      </c>
      <c r="J289" s="12">
        <f t="shared" si="13"/>
        <v>44.166666666666664</v>
      </c>
      <c r="K289" s="3">
        <f t="shared" si="16"/>
        <v>199.99999999999716</v>
      </c>
      <c r="P289"/>
      <c r="Q289" s="3"/>
      <c r="R289"/>
      <c r="T289"/>
    </row>
    <row r="290" spans="1:20" x14ac:dyDescent="0.25">
      <c r="A290">
        <v>153</v>
      </c>
      <c r="B290">
        <v>1</v>
      </c>
      <c r="C290" t="s">
        <v>138</v>
      </c>
      <c r="D290" s="35">
        <f t="shared" si="15"/>
        <v>0.33644388398486763</v>
      </c>
      <c r="E290">
        <v>24</v>
      </c>
      <c r="F290">
        <v>34027</v>
      </c>
      <c r="G290">
        <v>40</v>
      </c>
      <c r="H290">
        <v>40</v>
      </c>
      <c r="I290" s="3">
        <f t="shared" si="14"/>
        <v>40</v>
      </c>
      <c r="J290" s="12">
        <f t="shared" si="13"/>
        <v>44.466666666666669</v>
      </c>
      <c r="K290" s="3">
        <f t="shared" si="16"/>
        <v>200.0000000000019</v>
      </c>
      <c r="P290"/>
      <c r="Q290" s="3"/>
      <c r="R290"/>
      <c r="T290"/>
    </row>
    <row r="291" spans="1:20" x14ac:dyDescent="0.25">
      <c r="A291">
        <v>153</v>
      </c>
      <c r="B291">
        <v>1</v>
      </c>
      <c r="C291" t="s">
        <v>138</v>
      </c>
      <c r="D291" s="35">
        <f t="shared" si="15"/>
        <v>0.33871374527112236</v>
      </c>
      <c r="E291">
        <v>25</v>
      </c>
      <c r="F291">
        <v>34036</v>
      </c>
      <c r="H291">
        <v>35</v>
      </c>
      <c r="I291" s="3">
        <f t="shared" si="14"/>
        <v>35</v>
      </c>
      <c r="J291" s="12">
        <f t="shared" si="13"/>
        <v>44.766666666666666</v>
      </c>
      <c r="K291" s="3">
        <f t="shared" si="16"/>
        <v>179.99999999999872</v>
      </c>
      <c r="P291"/>
      <c r="Q291" s="3"/>
      <c r="R291"/>
      <c r="T291"/>
    </row>
    <row r="292" spans="1:20" x14ac:dyDescent="0.25">
      <c r="A292">
        <v>153</v>
      </c>
      <c r="B292">
        <v>1</v>
      </c>
      <c r="C292" t="s">
        <v>138</v>
      </c>
      <c r="D292" s="35">
        <f t="shared" si="15"/>
        <v>0.34123581336696096</v>
      </c>
      <c r="E292">
        <v>26</v>
      </c>
      <c r="F292">
        <v>34046</v>
      </c>
      <c r="G292">
        <v>45</v>
      </c>
      <c r="H292">
        <v>40</v>
      </c>
      <c r="I292" s="3">
        <f t="shared" si="14"/>
        <v>42.5</v>
      </c>
      <c r="J292" s="12">
        <f t="shared" si="13"/>
        <v>45.1</v>
      </c>
      <c r="K292" s="3">
        <f t="shared" si="16"/>
        <v>257.14285714285609</v>
      </c>
      <c r="P292"/>
      <c r="Q292" s="3"/>
      <c r="R292"/>
      <c r="T292"/>
    </row>
    <row r="293" spans="1:20" x14ac:dyDescent="0.25">
      <c r="A293">
        <v>153</v>
      </c>
      <c r="B293">
        <v>1</v>
      </c>
      <c r="C293" t="s">
        <v>138</v>
      </c>
      <c r="D293" s="35">
        <f t="shared" si="15"/>
        <v>0.34300126103404799</v>
      </c>
      <c r="E293">
        <v>27</v>
      </c>
      <c r="F293">
        <v>34053</v>
      </c>
      <c r="G293">
        <v>50</v>
      </c>
      <c r="H293">
        <v>45</v>
      </c>
      <c r="I293" s="3">
        <f t="shared" si="14"/>
        <v>47.5</v>
      </c>
      <c r="J293" s="12">
        <f t="shared" si="13"/>
        <v>45.333333333333336</v>
      </c>
      <c r="K293" s="3">
        <f t="shared" si="16"/>
        <v>225.0000000000008</v>
      </c>
      <c r="P293"/>
      <c r="Q293" s="3"/>
      <c r="R293"/>
      <c r="T293"/>
    </row>
    <row r="294" spans="1:20" x14ac:dyDescent="0.25">
      <c r="A294">
        <v>153</v>
      </c>
      <c r="B294">
        <v>1</v>
      </c>
      <c r="C294" t="s">
        <v>138</v>
      </c>
      <c r="D294" s="35">
        <f t="shared" si="15"/>
        <v>0.34501891551071884</v>
      </c>
      <c r="E294">
        <v>28</v>
      </c>
      <c r="F294">
        <v>34061</v>
      </c>
      <c r="G294">
        <v>45</v>
      </c>
      <c r="H294">
        <v>40</v>
      </c>
      <c r="I294" s="3">
        <f t="shared" si="14"/>
        <v>42.5</v>
      </c>
      <c r="J294" s="12">
        <f t="shared" si="13"/>
        <v>45.6</v>
      </c>
      <c r="K294" s="3">
        <f t="shared" si="16"/>
        <v>225.0000000000008</v>
      </c>
      <c r="P294"/>
      <c r="Q294" s="3"/>
      <c r="R294"/>
      <c r="T294"/>
    </row>
    <row r="295" spans="1:20" x14ac:dyDescent="0.25">
      <c r="A295">
        <v>153</v>
      </c>
      <c r="B295">
        <v>1</v>
      </c>
      <c r="C295" t="s">
        <v>138</v>
      </c>
      <c r="D295" s="35">
        <f t="shared" si="15"/>
        <v>0.34703656998738969</v>
      </c>
      <c r="E295">
        <v>29</v>
      </c>
      <c r="F295">
        <v>34069</v>
      </c>
      <c r="G295">
        <v>40</v>
      </c>
      <c r="H295">
        <v>30</v>
      </c>
      <c r="I295" s="3">
        <f t="shared" si="14"/>
        <v>35</v>
      </c>
      <c r="J295" s="12">
        <f t="shared" si="13"/>
        <v>45.866666666666667</v>
      </c>
      <c r="K295" s="3">
        <f t="shared" si="16"/>
        <v>200.0000000000019</v>
      </c>
      <c r="P295"/>
      <c r="Q295" s="3"/>
      <c r="R295"/>
      <c r="T295"/>
    </row>
    <row r="296" spans="1:20" x14ac:dyDescent="0.25">
      <c r="A296">
        <v>153</v>
      </c>
      <c r="B296">
        <v>1</v>
      </c>
      <c r="C296" t="s">
        <v>138</v>
      </c>
      <c r="D296" s="35">
        <f t="shared" si="15"/>
        <v>0.34930643127364441</v>
      </c>
      <c r="E296">
        <v>30</v>
      </c>
      <c r="F296">
        <v>34078</v>
      </c>
      <c r="H296">
        <v>30</v>
      </c>
      <c r="I296" s="3">
        <f t="shared" si="14"/>
        <v>30</v>
      </c>
      <c r="J296" s="12">
        <f t="shared" si="13"/>
        <v>46.166666666666664</v>
      </c>
      <c r="K296" s="3">
        <f t="shared" si="16"/>
        <v>2.6086956521739122</v>
      </c>
      <c r="L296" t="s">
        <v>143</v>
      </c>
      <c r="P296"/>
      <c r="Q296" s="3"/>
      <c r="R296"/>
      <c r="T296"/>
    </row>
    <row r="297" spans="1:20" x14ac:dyDescent="0.25">
      <c r="A297">
        <v>153</v>
      </c>
      <c r="B297">
        <v>1</v>
      </c>
      <c r="C297" t="s">
        <v>138</v>
      </c>
      <c r="D297" s="35">
        <f t="shared" si="15"/>
        <v>0.52332912988650704</v>
      </c>
      <c r="E297">
        <v>31</v>
      </c>
      <c r="F297">
        <v>34768</v>
      </c>
      <c r="I297" s="3"/>
      <c r="J297" s="12">
        <f t="shared" si="13"/>
        <v>69.166666666666671</v>
      </c>
      <c r="K297" s="3">
        <f t="shared" si="16"/>
        <v>128.57142857142804</v>
      </c>
      <c r="L297" t="s">
        <v>144</v>
      </c>
      <c r="P297"/>
      <c r="Q297" s="3"/>
      <c r="R297"/>
      <c r="T297"/>
    </row>
    <row r="298" spans="1:20" x14ac:dyDescent="0.25">
      <c r="A298">
        <v>153</v>
      </c>
      <c r="B298">
        <v>1</v>
      </c>
      <c r="C298" t="s">
        <v>139</v>
      </c>
      <c r="D298" s="35">
        <f t="shared" si="15"/>
        <v>0.52686002522068109</v>
      </c>
      <c r="E298">
        <v>1</v>
      </c>
      <c r="F298">
        <v>34782</v>
      </c>
      <c r="H298">
        <v>55</v>
      </c>
      <c r="I298" s="3">
        <f t="shared" si="14"/>
        <v>55</v>
      </c>
      <c r="J298" s="12">
        <f t="shared" si="13"/>
        <v>69.63333333333334</v>
      </c>
      <c r="K298" s="3">
        <f t="shared" si="16"/>
        <v>100.00000000000095</v>
      </c>
      <c r="P298"/>
      <c r="Q298" s="3"/>
      <c r="R298"/>
      <c r="T298"/>
    </row>
    <row r="299" spans="1:20" x14ac:dyDescent="0.25">
      <c r="A299">
        <v>153</v>
      </c>
      <c r="B299">
        <v>1</v>
      </c>
      <c r="C299" t="s">
        <v>139</v>
      </c>
      <c r="D299" s="35">
        <f t="shared" si="15"/>
        <v>0.53139974779319044</v>
      </c>
      <c r="E299">
        <v>2</v>
      </c>
      <c r="F299">
        <v>34800</v>
      </c>
      <c r="G299">
        <v>70</v>
      </c>
      <c r="I299" s="3">
        <f t="shared" si="14"/>
        <v>70</v>
      </c>
      <c r="J299" s="12">
        <f t="shared" si="13"/>
        <v>70.233333333333334</v>
      </c>
      <c r="K299" s="3">
        <f t="shared" si="16"/>
        <v>120</v>
      </c>
      <c r="P299"/>
      <c r="Q299" s="3"/>
      <c r="R299"/>
      <c r="T299"/>
    </row>
    <row r="300" spans="1:20" x14ac:dyDescent="0.25">
      <c r="A300">
        <v>153</v>
      </c>
      <c r="B300">
        <v>1</v>
      </c>
      <c r="C300" t="s">
        <v>139</v>
      </c>
      <c r="D300" s="35">
        <f t="shared" si="15"/>
        <v>0.53518284993694831</v>
      </c>
      <c r="E300">
        <v>3</v>
      </c>
      <c r="F300">
        <v>34815</v>
      </c>
      <c r="G300">
        <v>55</v>
      </c>
      <c r="I300" s="3">
        <f t="shared" si="14"/>
        <v>55</v>
      </c>
      <c r="J300" s="12">
        <f t="shared" si="13"/>
        <v>70.733333333333334</v>
      </c>
      <c r="K300" s="3">
        <f t="shared" si="16"/>
        <v>128.57142857142804</v>
      </c>
      <c r="P300"/>
      <c r="Q300" s="3"/>
      <c r="R300"/>
      <c r="T300"/>
    </row>
    <row r="301" spans="1:20" x14ac:dyDescent="0.25">
      <c r="A301">
        <v>153</v>
      </c>
      <c r="B301">
        <v>1</v>
      </c>
      <c r="C301" t="s">
        <v>139</v>
      </c>
      <c r="D301" s="35">
        <f t="shared" si="15"/>
        <v>0.53871374527112237</v>
      </c>
      <c r="E301">
        <v>4</v>
      </c>
      <c r="F301">
        <v>34829</v>
      </c>
      <c r="H301">
        <v>55</v>
      </c>
      <c r="I301" s="3">
        <f t="shared" si="14"/>
        <v>55</v>
      </c>
      <c r="J301" s="12">
        <f t="shared" si="13"/>
        <v>71.2</v>
      </c>
      <c r="K301" s="3">
        <f t="shared" si="16"/>
        <v>180.00000000000256</v>
      </c>
      <c r="P301"/>
      <c r="Q301" s="3"/>
      <c r="R301"/>
      <c r="T301"/>
    </row>
    <row r="302" spans="1:20" x14ac:dyDescent="0.25">
      <c r="A302">
        <v>153</v>
      </c>
      <c r="B302">
        <v>1</v>
      </c>
      <c r="C302" t="s">
        <v>139</v>
      </c>
      <c r="D302" s="35">
        <f t="shared" si="15"/>
        <v>0.54123581336696092</v>
      </c>
      <c r="E302">
        <v>5</v>
      </c>
      <c r="F302">
        <v>34839</v>
      </c>
      <c r="H302">
        <v>65</v>
      </c>
      <c r="I302" s="3">
        <f t="shared" si="14"/>
        <v>65</v>
      </c>
      <c r="J302" s="12">
        <f t="shared" si="13"/>
        <v>71.533333333333331</v>
      </c>
      <c r="K302" s="3">
        <f t="shared" si="16"/>
        <v>163.63636363636024</v>
      </c>
      <c r="P302"/>
      <c r="Q302" s="3"/>
      <c r="R302"/>
      <c r="T302"/>
    </row>
    <row r="303" spans="1:20" x14ac:dyDescent="0.25">
      <c r="A303">
        <v>153</v>
      </c>
      <c r="B303">
        <v>1</v>
      </c>
      <c r="C303" t="s">
        <v>139</v>
      </c>
      <c r="D303" s="35">
        <f t="shared" si="15"/>
        <v>0.5440100882723834</v>
      </c>
      <c r="E303">
        <v>6</v>
      </c>
      <c r="F303">
        <v>34850</v>
      </c>
      <c r="G303">
        <v>75</v>
      </c>
      <c r="H303">
        <v>65</v>
      </c>
      <c r="I303" s="3">
        <f t="shared" si="14"/>
        <v>70</v>
      </c>
      <c r="J303" s="12">
        <f t="shared" si="13"/>
        <v>71.900000000000006</v>
      </c>
      <c r="K303" s="3">
        <f t="shared" si="16"/>
        <v>138.46153846154178</v>
      </c>
      <c r="P303"/>
      <c r="Q303" s="3"/>
      <c r="R303"/>
      <c r="T303"/>
    </row>
    <row r="304" spans="1:20" x14ac:dyDescent="0.25">
      <c r="A304">
        <v>153</v>
      </c>
      <c r="B304">
        <v>1</v>
      </c>
      <c r="C304" t="s">
        <v>139</v>
      </c>
      <c r="D304" s="35">
        <f t="shared" si="15"/>
        <v>0.54728877679697352</v>
      </c>
      <c r="E304">
        <v>7</v>
      </c>
      <c r="F304">
        <v>34863</v>
      </c>
      <c r="G304">
        <v>65</v>
      </c>
      <c r="H304">
        <v>30</v>
      </c>
      <c r="I304" s="3">
        <f t="shared" si="14"/>
        <v>47.5</v>
      </c>
      <c r="J304" s="12">
        <f t="shared" si="13"/>
        <v>72.333333333333329</v>
      </c>
      <c r="K304" s="3">
        <f t="shared" si="16"/>
        <v>64.285714285714022</v>
      </c>
      <c r="P304"/>
      <c r="Q304" s="3"/>
      <c r="R304"/>
      <c r="T304"/>
    </row>
    <row r="305" spans="1:20" x14ac:dyDescent="0.25">
      <c r="A305">
        <v>153</v>
      </c>
      <c r="B305">
        <v>1</v>
      </c>
      <c r="C305" t="s">
        <v>139</v>
      </c>
      <c r="D305" s="35">
        <f t="shared" si="15"/>
        <v>0.55435056746532163</v>
      </c>
      <c r="E305">
        <v>8</v>
      </c>
      <c r="F305">
        <v>34891</v>
      </c>
      <c r="G305">
        <v>65</v>
      </c>
      <c r="H305">
        <v>45</v>
      </c>
      <c r="I305" s="3">
        <f t="shared" si="14"/>
        <v>55</v>
      </c>
      <c r="J305" s="12">
        <f t="shared" si="13"/>
        <v>73.266666666666666</v>
      </c>
      <c r="K305" s="3">
        <f t="shared" si="16"/>
        <v>46.153846153846253</v>
      </c>
      <c r="P305"/>
      <c r="Q305" s="3"/>
      <c r="R305"/>
      <c r="T305"/>
    </row>
    <row r="306" spans="1:20" x14ac:dyDescent="0.25">
      <c r="A306">
        <v>153</v>
      </c>
      <c r="B306">
        <v>1</v>
      </c>
      <c r="C306" t="s">
        <v>139</v>
      </c>
      <c r="D306" s="35">
        <f t="shared" si="15"/>
        <v>0.56418663303909211</v>
      </c>
      <c r="E306">
        <v>9</v>
      </c>
      <c r="F306">
        <v>34930</v>
      </c>
      <c r="G306">
        <v>55</v>
      </c>
      <c r="H306">
        <v>35</v>
      </c>
      <c r="I306" s="3">
        <f t="shared" si="14"/>
        <v>45</v>
      </c>
      <c r="J306" s="12">
        <f t="shared" si="13"/>
        <v>74.566666666666663</v>
      </c>
      <c r="K306" s="3">
        <f t="shared" si="16"/>
        <v>44.99999999999968</v>
      </c>
      <c r="P306"/>
      <c r="Q306" s="3"/>
      <c r="R306"/>
      <c r="T306"/>
    </row>
    <row r="307" spans="1:20" x14ac:dyDescent="0.25">
      <c r="A307">
        <v>153</v>
      </c>
      <c r="B307">
        <v>1</v>
      </c>
      <c r="C307" t="s">
        <v>139</v>
      </c>
      <c r="D307" s="35">
        <f t="shared" si="15"/>
        <v>0.57427490542244652</v>
      </c>
      <c r="E307">
        <v>10</v>
      </c>
      <c r="F307">
        <v>34970</v>
      </c>
      <c r="G307">
        <v>65</v>
      </c>
      <c r="H307">
        <v>50</v>
      </c>
      <c r="I307" s="3">
        <f t="shared" si="14"/>
        <v>57.5</v>
      </c>
      <c r="J307" s="12">
        <f t="shared" si="13"/>
        <v>75.900000000000006</v>
      </c>
      <c r="K307" s="3">
        <f t="shared" si="16"/>
        <v>33.962264150943412</v>
      </c>
      <c r="P307"/>
      <c r="Q307" s="3"/>
      <c r="R307"/>
      <c r="T307"/>
    </row>
    <row r="308" spans="1:20" x14ac:dyDescent="0.25">
      <c r="A308">
        <v>153</v>
      </c>
      <c r="B308">
        <v>1</v>
      </c>
      <c r="C308" t="s">
        <v>139</v>
      </c>
      <c r="D308" s="35">
        <f t="shared" si="15"/>
        <v>0.58764186633039095</v>
      </c>
      <c r="E308">
        <v>11</v>
      </c>
      <c r="F308">
        <v>35023</v>
      </c>
      <c r="G308">
        <v>70</v>
      </c>
      <c r="H308">
        <v>45</v>
      </c>
      <c r="I308" s="3">
        <f t="shared" si="14"/>
        <v>57.5</v>
      </c>
      <c r="J308" s="12">
        <f t="shared" si="13"/>
        <v>77.666666666666671</v>
      </c>
      <c r="K308" s="3">
        <f t="shared" si="16"/>
        <v>38.297872340425627</v>
      </c>
      <c r="P308"/>
      <c r="Q308" s="3"/>
      <c r="R308"/>
      <c r="T308"/>
    </row>
    <row r="309" spans="1:20" x14ac:dyDescent="0.25">
      <c r="A309">
        <v>153</v>
      </c>
      <c r="B309">
        <v>1</v>
      </c>
      <c r="C309" t="s">
        <v>139</v>
      </c>
      <c r="D309" s="35">
        <f t="shared" si="15"/>
        <v>0.59949558638083233</v>
      </c>
      <c r="E309">
        <v>12</v>
      </c>
      <c r="F309">
        <v>35070</v>
      </c>
      <c r="H309">
        <v>50</v>
      </c>
      <c r="I309" s="3">
        <f t="shared" si="14"/>
        <v>50</v>
      </c>
      <c r="J309" s="12">
        <f t="shared" si="13"/>
        <v>79.233333333333334</v>
      </c>
      <c r="K309" s="3">
        <f t="shared" si="16"/>
        <v>56.250000000000199</v>
      </c>
      <c r="P309"/>
      <c r="Q309" s="3"/>
      <c r="R309"/>
      <c r="T309"/>
    </row>
    <row r="310" spans="1:20" x14ac:dyDescent="0.25">
      <c r="A310">
        <v>153</v>
      </c>
      <c r="B310">
        <v>1</v>
      </c>
      <c r="C310" t="s">
        <v>139</v>
      </c>
      <c r="D310" s="35">
        <f t="shared" si="15"/>
        <v>0.60756620428751573</v>
      </c>
      <c r="E310">
        <v>13</v>
      </c>
      <c r="F310">
        <v>35102</v>
      </c>
      <c r="G310">
        <v>65</v>
      </c>
      <c r="H310">
        <v>45</v>
      </c>
      <c r="I310" s="3">
        <f t="shared" si="14"/>
        <v>55</v>
      </c>
      <c r="J310" s="12">
        <f t="shared" si="13"/>
        <v>80.3</v>
      </c>
      <c r="K310" s="3">
        <f t="shared" si="16"/>
        <v>40</v>
      </c>
      <c r="P310"/>
      <c r="Q310" s="3"/>
      <c r="R310"/>
      <c r="T310"/>
    </row>
    <row r="311" spans="1:20" x14ac:dyDescent="0.25">
      <c r="A311">
        <v>153</v>
      </c>
      <c r="B311">
        <v>1</v>
      </c>
      <c r="C311" t="s">
        <v>139</v>
      </c>
      <c r="D311" s="35">
        <f t="shared" si="15"/>
        <v>0.61891551071878947</v>
      </c>
      <c r="E311">
        <v>14</v>
      </c>
      <c r="F311">
        <v>35147</v>
      </c>
      <c r="G311">
        <v>65</v>
      </c>
      <c r="H311">
        <v>55</v>
      </c>
      <c r="I311" s="3">
        <f t="shared" ref="I311:I374" si="17">AVERAGE(G311:H311)</f>
        <v>60</v>
      </c>
      <c r="J311" s="12">
        <f t="shared" si="13"/>
        <v>81.8</v>
      </c>
      <c r="K311" s="3">
        <f t="shared" si="16"/>
        <v>24.657534246575302</v>
      </c>
      <c r="P311"/>
      <c r="Q311" s="3"/>
      <c r="R311"/>
      <c r="T311"/>
    </row>
    <row r="312" spans="1:20" x14ac:dyDescent="0.25">
      <c r="A312">
        <v>153</v>
      </c>
      <c r="B312">
        <v>1</v>
      </c>
      <c r="C312" t="s">
        <v>139</v>
      </c>
      <c r="D312" s="35">
        <f t="shared" si="15"/>
        <v>0.63732660781841111</v>
      </c>
      <c r="E312">
        <v>15</v>
      </c>
      <c r="F312">
        <v>35220</v>
      </c>
      <c r="G312">
        <v>60</v>
      </c>
      <c r="H312">
        <v>55</v>
      </c>
      <c r="I312" s="3">
        <f t="shared" si="17"/>
        <v>57.5</v>
      </c>
      <c r="J312" s="12">
        <f t="shared" si="13"/>
        <v>84.233333333333334</v>
      </c>
      <c r="K312" s="3">
        <f t="shared" si="16"/>
        <v>35.999999999999901</v>
      </c>
      <c r="P312"/>
      <c r="Q312" s="3"/>
      <c r="R312"/>
      <c r="T312"/>
    </row>
    <row r="313" spans="1:20" x14ac:dyDescent="0.25">
      <c r="A313">
        <v>153</v>
      </c>
      <c r="B313">
        <v>1</v>
      </c>
      <c r="C313" t="s">
        <v>139</v>
      </c>
      <c r="D313" s="35">
        <f t="shared" si="15"/>
        <v>0.64993694829760418</v>
      </c>
      <c r="E313">
        <v>16</v>
      </c>
      <c r="F313">
        <v>35270</v>
      </c>
      <c r="G313">
        <v>60</v>
      </c>
      <c r="H313">
        <v>50</v>
      </c>
      <c r="I313" s="3">
        <f t="shared" si="17"/>
        <v>55</v>
      </c>
      <c r="J313" s="12">
        <f t="shared" si="13"/>
        <v>85.9</v>
      </c>
      <c r="K313" s="3">
        <f t="shared" si="16"/>
        <v>36.000000000000206</v>
      </c>
      <c r="P313"/>
      <c r="Q313" s="3"/>
      <c r="R313"/>
      <c r="T313"/>
    </row>
    <row r="314" spans="1:20" x14ac:dyDescent="0.25">
      <c r="A314">
        <v>153</v>
      </c>
      <c r="B314">
        <v>1</v>
      </c>
      <c r="C314" t="s">
        <v>139</v>
      </c>
      <c r="D314" s="35">
        <f t="shared" si="15"/>
        <v>0.66254728877679703</v>
      </c>
      <c r="E314">
        <v>17</v>
      </c>
      <c r="F314">
        <v>35320</v>
      </c>
      <c r="G314">
        <v>60</v>
      </c>
      <c r="H314">
        <v>55</v>
      </c>
      <c r="I314" s="3">
        <f t="shared" si="17"/>
        <v>57.5</v>
      </c>
      <c r="J314" s="12">
        <f t="shared" si="13"/>
        <v>87.566666666666663</v>
      </c>
      <c r="K314" s="3">
        <f t="shared" si="16"/>
        <v>30.508474576271158</v>
      </c>
      <c r="P314"/>
      <c r="Q314" s="3"/>
      <c r="R314"/>
      <c r="T314"/>
    </row>
    <row r="315" spans="1:20" x14ac:dyDescent="0.25">
      <c r="A315">
        <v>153</v>
      </c>
      <c r="B315">
        <v>1</v>
      </c>
      <c r="C315" t="s">
        <v>139</v>
      </c>
      <c r="D315" s="35">
        <f t="shared" si="15"/>
        <v>0.67742749054224471</v>
      </c>
      <c r="E315">
        <v>18</v>
      </c>
      <c r="F315">
        <v>35379</v>
      </c>
      <c r="G315">
        <v>65</v>
      </c>
      <c r="H315">
        <v>60</v>
      </c>
      <c r="I315" s="3">
        <f t="shared" si="17"/>
        <v>62.5</v>
      </c>
      <c r="J315" s="12">
        <f t="shared" si="13"/>
        <v>89.533333333333331</v>
      </c>
      <c r="K315" s="3">
        <f t="shared" si="16"/>
        <v>32.727272727272812</v>
      </c>
      <c r="P315"/>
      <c r="Q315" s="3"/>
      <c r="R315"/>
      <c r="T315"/>
    </row>
    <row r="316" spans="1:20" x14ac:dyDescent="0.25">
      <c r="A316">
        <v>153</v>
      </c>
      <c r="B316">
        <v>1</v>
      </c>
      <c r="C316" t="s">
        <v>139</v>
      </c>
      <c r="D316" s="35">
        <f t="shared" si="15"/>
        <v>0.69129886506935689</v>
      </c>
      <c r="E316">
        <v>19</v>
      </c>
      <c r="F316">
        <v>35434</v>
      </c>
      <c r="G316">
        <v>45</v>
      </c>
      <c r="H316">
        <v>60</v>
      </c>
      <c r="I316" s="3">
        <f t="shared" si="17"/>
        <v>52.5</v>
      </c>
      <c r="J316" s="12">
        <f t="shared" si="13"/>
        <v>91.36666666666666</v>
      </c>
      <c r="K316" s="3">
        <f t="shared" si="16"/>
        <v>24.99999999999994</v>
      </c>
      <c r="P316"/>
      <c r="Q316" s="3"/>
      <c r="R316"/>
      <c r="T316"/>
    </row>
    <row r="317" spans="1:20" x14ac:dyDescent="0.25">
      <c r="A317">
        <v>153</v>
      </c>
      <c r="B317">
        <v>1</v>
      </c>
      <c r="C317" t="s">
        <v>139</v>
      </c>
      <c r="D317" s="35">
        <f t="shared" si="15"/>
        <v>0.7094577553593947</v>
      </c>
      <c r="E317">
        <v>20</v>
      </c>
      <c r="F317">
        <v>35506</v>
      </c>
      <c r="H317">
        <v>55</v>
      </c>
      <c r="I317" s="3">
        <f t="shared" si="17"/>
        <v>55</v>
      </c>
      <c r="J317" s="12">
        <f t="shared" si="13"/>
        <v>93.766666666666666</v>
      </c>
      <c r="K317" s="3">
        <f t="shared" si="16"/>
        <v>23.076923076923126</v>
      </c>
      <c r="P317"/>
      <c r="Q317" s="3"/>
      <c r="R317"/>
      <c r="T317"/>
    </row>
    <row r="318" spans="1:20" x14ac:dyDescent="0.25">
      <c r="A318">
        <v>153</v>
      </c>
      <c r="B318">
        <v>1</v>
      </c>
      <c r="C318" t="s">
        <v>139</v>
      </c>
      <c r="D318" s="35">
        <f t="shared" si="15"/>
        <v>0.72912988650693566</v>
      </c>
      <c r="E318">
        <v>21</v>
      </c>
      <c r="F318">
        <v>35584</v>
      </c>
      <c r="G318">
        <v>65</v>
      </c>
      <c r="H318">
        <v>45</v>
      </c>
      <c r="I318" s="3">
        <f t="shared" si="17"/>
        <v>55</v>
      </c>
      <c r="J318" s="12">
        <f t="shared" si="13"/>
        <v>96.36666666666666</v>
      </c>
      <c r="K318" s="3">
        <f t="shared" si="16"/>
        <v>10.227272727272714</v>
      </c>
      <c r="P318"/>
      <c r="Q318" s="3"/>
      <c r="R318"/>
      <c r="T318"/>
    </row>
    <row r="319" spans="1:20" x14ac:dyDescent="0.25">
      <c r="A319">
        <v>153</v>
      </c>
      <c r="B319">
        <v>1</v>
      </c>
      <c r="C319" t="s">
        <v>139</v>
      </c>
      <c r="D319" s="35">
        <f t="shared" si="15"/>
        <v>0.7735182849936949</v>
      </c>
      <c r="E319">
        <v>22</v>
      </c>
      <c r="F319">
        <v>35760</v>
      </c>
      <c r="G319">
        <v>65</v>
      </c>
      <c r="H319">
        <v>40</v>
      </c>
      <c r="I319" s="3">
        <f t="shared" si="17"/>
        <v>52.5</v>
      </c>
      <c r="J319" s="12">
        <f t="shared" si="13"/>
        <v>102.23333333333333</v>
      </c>
      <c r="K319" s="3">
        <f t="shared" si="16"/>
        <v>2.0044543429844106</v>
      </c>
      <c r="P319"/>
      <c r="Q319" s="3"/>
      <c r="R319"/>
      <c r="T319"/>
    </row>
    <row r="320" spans="1:20" x14ac:dyDescent="0.25">
      <c r="A320">
        <v>153</v>
      </c>
      <c r="B320">
        <v>1</v>
      </c>
      <c r="C320" t="s">
        <v>139</v>
      </c>
      <c r="D320" s="35">
        <f t="shared" ref="D320" si="18">J320/$J$320</f>
        <v>1</v>
      </c>
      <c r="E320">
        <v>23</v>
      </c>
      <c r="F320">
        <v>36658</v>
      </c>
      <c r="I320" s="3"/>
      <c r="J320" s="12">
        <f t="shared" si="13"/>
        <v>132.16666666666666</v>
      </c>
      <c r="K320" s="3"/>
      <c r="L320" t="s">
        <v>145</v>
      </c>
      <c r="P320"/>
      <c r="Q320" s="3"/>
      <c r="R320"/>
      <c r="T320"/>
    </row>
    <row r="321" spans="1:20" x14ac:dyDescent="0.25">
      <c r="A321">
        <v>180</v>
      </c>
      <c r="B321">
        <v>1</v>
      </c>
      <c r="C321" t="s">
        <v>136</v>
      </c>
      <c r="D321" s="35">
        <f>J321/$J$546</f>
        <v>0</v>
      </c>
      <c r="E321">
        <v>1</v>
      </c>
      <c r="F321">
        <v>160480</v>
      </c>
      <c r="G321">
        <v>75</v>
      </c>
      <c r="H321">
        <v>70</v>
      </c>
      <c r="I321" s="3">
        <f>AVERAGE(G321:H321)</f>
        <v>72.5</v>
      </c>
      <c r="J321" s="12">
        <f>(F321-$F$321)/30</f>
        <v>0</v>
      </c>
      <c r="K321" s="3">
        <f>60/(J322-J321)</f>
        <v>163.63636363636365</v>
      </c>
      <c r="P321"/>
      <c r="Q321" s="3"/>
      <c r="R321"/>
      <c r="T321"/>
    </row>
    <row r="322" spans="1:20" x14ac:dyDescent="0.25">
      <c r="A322">
        <v>180</v>
      </c>
      <c r="B322">
        <v>1</v>
      </c>
      <c r="C322" t="s">
        <v>136</v>
      </c>
      <c r="D322" s="35">
        <f t="shared" ref="D322:D385" si="19">J322/$J$546</f>
        <v>2.7596588058203708E-3</v>
      </c>
      <c r="E322">
        <v>2</v>
      </c>
      <c r="F322">
        <v>160491</v>
      </c>
      <c r="G322">
        <v>60</v>
      </c>
      <c r="H322">
        <v>75</v>
      </c>
      <c r="I322" s="3">
        <f t="shared" si="17"/>
        <v>67.5</v>
      </c>
      <c r="J322" s="12">
        <f>(F322-$F$321)/30</f>
        <v>0.36666666666666664</v>
      </c>
      <c r="K322" s="3">
        <f t="shared" ref="K322:K383" si="20">60/(J323-J322)</f>
        <v>180</v>
      </c>
      <c r="P322"/>
      <c r="Q322" s="3"/>
      <c r="R322"/>
      <c r="T322"/>
    </row>
    <row r="323" spans="1:20" x14ac:dyDescent="0.25">
      <c r="A323">
        <v>180</v>
      </c>
      <c r="B323">
        <v>1</v>
      </c>
      <c r="C323" t="s">
        <v>136</v>
      </c>
      <c r="D323" s="35">
        <f t="shared" si="19"/>
        <v>5.2684395383843447E-3</v>
      </c>
      <c r="E323">
        <v>3</v>
      </c>
      <c r="F323">
        <v>160501</v>
      </c>
      <c r="G323">
        <v>75</v>
      </c>
      <c r="H323">
        <v>70</v>
      </c>
      <c r="I323" s="3">
        <f t="shared" si="17"/>
        <v>72.5</v>
      </c>
      <c r="J323" s="12">
        <f t="shared" ref="J323:J386" si="21">(F323-$F$321)/30</f>
        <v>0.7</v>
      </c>
      <c r="K323" s="3">
        <f t="shared" si="20"/>
        <v>163.63636363636363</v>
      </c>
      <c r="P323"/>
      <c r="Q323" s="3"/>
      <c r="R323"/>
      <c r="T323"/>
    </row>
    <row r="324" spans="1:20" x14ac:dyDescent="0.25">
      <c r="A324">
        <v>180</v>
      </c>
      <c r="B324">
        <v>1</v>
      </c>
      <c r="C324" t="s">
        <v>136</v>
      </c>
      <c r="D324" s="35">
        <f t="shared" si="19"/>
        <v>8.0280983442047159E-3</v>
      </c>
      <c r="E324">
        <v>4</v>
      </c>
      <c r="F324">
        <v>160512</v>
      </c>
      <c r="G324">
        <v>75</v>
      </c>
      <c r="H324">
        <v>75</v>
      </c>
      <c r="I324" s="3">
        <f t="shared" si="17"/>
        <v>75</v>
      </c>
      <c r="J324" s="12">
        <f t="shared" si="21"/>
        <v>1.0666666666666667</v>
      </c>
      <c r="K324" s="3">
        <f t="shared" si="20"/>
        <v>180.00000000000003</v>
      </c>
      <c r="P324"/>
      <c r="Q324" s="3"/>
      <c r="R324"/>
      <c r="T324"/>
    </row>
    <row r="325" spans="1:20" x14ac:dyDescent="0.25">
      <c r="A325">
        <v>180</v>
      </c>
      <c r="B325">
        <v>1</v>
      </c>
      <c r="C325" t="s">
        <v>136</v>
      </c>
      <c r="D325" s="35">
        <f t="shared" si="19"/>
        <v>1.0536879076768689E-2</v>
      </c>
      <c r="E325">
        <v>5</v>
      </c>
      <c r="F325">
        <v>160522</v>
      </c>
      <c r="G325">
        <v>75</v>
      </c>
      <c r="H325">
        <v>70</v>
      </c>
      <c r="I325" s="3">
        <f t="shared" si="17"/>
        <v>72.5</v>
      </c>
      <c r="J325" s="12">
        <f t="shared" si="21"/>
        <v>1.4</v>
      </c>
      <c r="K325" s="3">
        <f t="shared" si="20"/>
        <v>163.63636363636363</v>
      </c>
      <c r="P325"/>
      <c r="Q325" s="3"/>
      <c r="R325"/>
      <c r="T325"/>
    </row>
    <row r="326" spans="1:20" x14ac:dyDescent="0.25">
      <c r="A326">
        <v>180</v>
      </c>
      <c r="B326">
        <v>1</v>
      </c>
      <c r="C326" t="s">
        <v>136</v>
      </c>
      <c r="D326" s="35">
        <f t="shared" si="19"/>
        <v>1.329653788258906E-2</v>
      </c>
      <c r="E326">
        <v>6</v>
      </c>
      <c r="F326">
        <v>160533</v>
      </c>
      <c r="G326">
        <v>75</v>
      </c>
      <c r="H326">
        <v>70</v>
      </c>
      <c r="I326" s="3">
        <f t="shared" si="17"/>
        <v>72.5</v>
      </c>
      <c r="J326" s="12">
        <f t="shared" si="21"/>
        <v>1.7666666666666666</v>
      </c>
      <c r="K326" s="3">
        <f t="shared" si="20"/>
        <v>163.63636363636363</v>
      </c>
      <c r="P326"/>
      <c r="Q326" s="3"/>
      <c r="R326"/>
      <c r="T326"/>
    </row>
    <row r="327" spans="1:20" x14ac:dyDescent="0.25">
      <c r="A327">
        <v>180</v>
      </c>
      <c r="B327">
        <v>1</v>
      </c>
      <c r="C327" t="s">
        <v>136</v>
      </c>
      <c r="D327" s="35">
        <f t="shared" si="19"/>
        <v>1.6056196688409432E-2</v>
      </c>
      <c r="E327">
        <v>7</v>
      </c>
      <c r="F327">
        <v>160544</v>
      </c>
      <c r="G327">
        <v>75</v>
      </c>
      <c r="H327">
        <v>70</v>
      </c>
      <c r="I327" s="3">
        <f t="shared" si="17"/>
        <v>72.5</v>
      </c>
      <c r="J327" s="12">
        <f t="shared" si="21"/>
        <v>2.1333333333333333</v>
      </c>
      <c r="K327" s="3">
        <f t="shared" si="20"/>
        <v>163.63636363636363</v>
      </c>
      <c r="P327"/>
      <c r="Q327" s="3"/>
      <c r="R327"/>
      <c r="T327"/>
    </row>
    <row r="328" spans="1:20" x14ac:dyDescent="0.25">
      <c r="A328">
        <v>180</v>
      </c>
      <c r="B328">
        <v>1</v>
      </c>
      <c r="C328" t="s">
        <v>136</v>
      </c>
      <c r="D328" s="35">
        <f t="shared" si="19"/>
        <v>1.8815855494229802E-2</v>
      </c>
      <c r="E328">
        <v>8</v>
      </c>
      <c r="F328">
        <v>160555</v>
      </c>
      <c r="G328">
        <v>75</v>
      </c>
      <c r="H328">
        <v>75</v>
      </c>
      <c r="I328" s="3">
        <f t="shared" si="17"/>
        <v>75</v>
      </c>
      <c r="J328" s="12">
        <f t="shared" si="21"/>
        <v>2.5</v>
      </c>
      <c r="K328" s="3">
        <f t="shared" si="20"/>
        <v>163.63636363636363</v>
      </c>
      <c r="P328"/>
      <c r="Q328" s="3"/>
      <c r="R328"/>
      <c r="T328"/>
    </row>
    <row r="329" spans="1:20" x14ac:dyDescent="0.25">
      <c r="A329">
        <v>180</v>
      </c>
      <c r="B329">
        <v>1</v>
      </c>
      <c r="C329" t="s">
        <v>136</v>
      </c>
      <c r="D329" s="35">
        <f t="shared" si="19"/>
        <v>2.1575514300050176E-2</v>
      </c>
      <c r="E329">
        <v>9</v>
      </c>
      <c r="F329">
        <v>160566</v>
      </c>
      <c r="G329">
        <v>75</v>
      </c>
      <c r="H329">
        <v>70</v>
      </c>
      <c r="I329" s="3">
        <f t="shared" si="17"/>
        <v>72.5</v>
      </c>
      <c r="J329" s="12">
        <f t="shared" si="21"/>
        <v>2.8666666666666667</v>
      </c>
      <c r="K329" s="3">
        <f t="shared" si="20"/>
        <v>163.63636363636363</v>
      </c>
      <c r="P329"/>
      <c r="Q329" s="3"/>
      <c r="R329"/>
      <c r="T329"/>
    </row>
    <row r="330" spans="1:20" x14ac:dyDescent="0.25">
      <c r="A330">
        <v>180</v>
      </c>
      <c r="B330">
        <v>1</v>
      </c>
      <c r="C330" t="s">
        <v>136</v>
      </c>
      <c r="D330" s="35">
        <f t="shared" si="19"/>
        <v>2.4335173105870547E-2</v>
      </c>
      <c r="E330">
        <v>10</v>
      </c>
      <c r="F330">
        <v>160577</v>
      </c>
      <c r="G330">
        <v>75</v>
      </c>
      <c r="H330">
        <v>70</v>
      </c>
      <c r="I330" s="3">
        <f t="shared" si="17"/>
        <v>72.5</v>
      </c>
      <c r="J330" s="12">
        <f t="shared" si="21"/>
        <v>3.2333333333333334</v>
      </c>
      <c r="K330" s="3">
        <f t="shared" si="20"/>
        <v>150.00000000000003</v>
      </c>
      <c r="P330"/>
      <c r="Q330" s="3"/>
      <c r="R330"/>
      <c r="T330"/>
    </row>
    <row r="331" spans="1:20" x14ac:dyDescent="0.25">
      <c r="A331">
        <v>180</v>
      </c>
      <c r="B331">
        <v>1</v>
      </c>
      <c r="C331" t="s">
        <v>136</v>
      </c>
      <c r="D331" s="35">
        <f t="shared" si="19"/>
        <v>2.7345709984947314E-2</v>
      </c>
      <c r="E331">
        <v>11</v>
      </c>
      <c r="F331">
        <v>160589</v>
      </c>
      <c r="G331">
        <v>70</v>
      </c>
      <c r="H331">
        <v>75</v>
      </c>
      <c r="I331" s="3">
        <f t="shared" si="17"/>
        <v>72.5</v>
      </c>
      <c r="J331" s="12">
        <f t="shared" si="21"/>
        <v>3.6333333333333333</v>
      </c>
      <c r="K331" s="3">
        <f t="shared" si="20"/>
        <v>163.63636363636363</v>
      </c>
      <c r="P331"/>
      <c r="Q331" s="3"/>
      <c r="R331"/>
      <c r="T331"/>
    </row>
    <row r="332" spans="1:20" x14ac:dyDescent="0.25">
      <c r="A332">
        <v>180</v>
      </c>
      <c r="B332">
        <v>1</v>
      </c>
      <c r="C332" t="s">
        <v>136</v>
      </c>
      <c r="D332" s="35">
        <f t="shared" si="19"/>
        <v>3.0105368790767684E-2</v>
      </c>
      <c r="E332">
        <v>12</v>
      </c>
      <c r="F332">
        <v>160600</v>
      </c>
      <c r="G332">
        <v>70</v>
      </c>
      <c r="H332">
        <v>70</v>
      </c>
      <c r="I332" s="3">
        <f t="shared" si="17"/>
        <v>70</v>
      </c>
      <c r="J332" s="12">
        <f t="shared" si="21"/>
        <v>4</v>
      </c>
      <c r="K332" s="3">
        <f t="shared" si="20"/>
        <v>149.99999999999986</v>
      </c>
      <c r="P332"/>
      <c r="Q332" s="3"/>
      <c r="R332"/>
      <c r="T332"/>
    </row>
    <row r="333" spans="1:20" x14ac:dyDescent="0.25">
      <c r="A333">
        <v>180</v>
      </c>
      <c r="B333">
        <v>1</v>
      </c>
      <c r="C333" t="s">
        <v>136</v>
      </c>
      <c r="D333" s="35">
        <f t="shared" si="19"/>
        <v>3.3115905669844459E-2</v>
      </c>
      <c r="E333">
        <v>13</v>
      </c>
      <c r="F333">
        <v>160612</v>
      </c>
      <c r="G333">
        <v>70</v>
      </c>
      <c r="H333">
        <v>75</v>
      </c>
      <c r="I333" s="3">
        <f t="shared" si="17"/>
        <v>72.5</v>
      </c>
      <c r="J333" s="12">
        <f t="shared" si="21"/>
        <v>4.4000000000000004</v>
      </c>
      <c r="K333" s="3">
        <f t="shared" si="20"/>
        <v>150.0000000000002</v>
      </c>
      <c r="P333"/>
      <c r="Q333" s="3"/>
      <c r="R333"/>
      <c r="T333"/>
    </row>
    <row r="334" spans="1:20" x14ac:dyDescent="0.25">
      <c r="A334">
        <v>180</v>
      </c>
      <c r="B334">
        <v>1</v>
      </c>
      <c r="C334" t="s">
        <v>136</v>
      </c>
      <c r="D334" s="35">
        <f t="shared" si="19"/>
        <v>3.6126442548921223E-2</v>
      </c>
      <c r="E334">
        <v>14</v>
      </c>
      <c r="F334">
        <v>160624</v>
      </c>
      <c r="G334">
        <v>65</v>
      </c>
      <c r="H334">
        <v>75</v>
      </c>
      <c r="I334" s="3">
        <f t="shared" si="17"/>
        <v>70</v>
      </c>
      <c r="J334" s="12">
        <f t="shared" si="21"/>
        <v>4.8</v>
      </c>
      <c r="K334" s="3">
        <f t="shared" si="20"/>
        <v>149.99999999999986</v>
      </c>
      <c r="P334"/>
      <c r="Q334" s="3"/>
      <c r="R334"/>
      <c r="T334"/>
    </row>
    <row r="335" spans="1:20" x14ac:dyDescent="0.25">
      <c r="A335">
        <v>180</v>
      </c>
      <c r="B335">
        <v>1</v>
      </c>
      <c r="C335" t="s">
        <v>136</v>
      </c>
      <c r="D335" s="35">
        <f t="shared" si="19"/>
        <v>3.9136979427997994E-2</v>
      </c>
      <c r="E335">
        <v>15</v>
      </c>
      <c r="F335">
        <v>160636</v>
      </c>
      <c r="G335">
        <v>60</v>
      </c>
      <c r="H335">
        <v>70</v>
      </c>
      <c r="I335" s="3">
        <f t="shared" si="17"/>
        <v>65</v>
      </c>
      <c r="J335" s="12">
        <f t="shared" si="21"/>
        <v>5.2</v>
      </c>
      <c r="K335" s="3">
        <f t="shared" si="20"/>
        <v>150.0000000000002</v>
      </c>
      <c r="P335"/>
      <c r="Q335" s="3"/>
      <c r="R335"/>
      <c r="T335"/>
    </row>
    <row r="336" spans="1:20" x14ac:dyDescent="0.25">
      <c r="A336">
        <v>180</v>
      </c>
      <c r="B336">
        <v>1</v>
      </c>
      <c r="C336" t="s">
        <v>136</v>
      </c>
      <c r="D336" s="35">
        <f t="shared" si="19"/>
        <v>4.2147516307074757E-2</v>
      </c>
      <c r="E336">
        <v>16</v>
      </c>
      <c r="F336">
        <v>160648</v>
      </c>
      <c r="G336">
        <v>65</v>
      </c>
      <c r="H336">
        <v>70</v>
      </c>
      <c r="I336" s="3">
        <f t="shared" si="17"/>
        <v>67.5</v>
      </c>
      <c r="J336" s="12">
        <f t="shared" si="21"/>
        <v>5.6</v>
      </c>
      <c r="K336" s="3">
        <f t="shared" si="20"/>
        <v>138.4615384615384</v>
      </c>
      <c r="P336"/>
      <c r="Q336" s="3"/>
      <c r="R336"/>
      <c r="T336"/>
    </row>
    <row r="337" spans="1:20" x14ac:dyDescent="0.25">
      <c r="A337">
        <v>180</v>
      </c>
      <c r="B337">
        <v>1</v>
      </c>
      <c r="C337" t="s">
        <v>136</v>
      </c>
      <c r="D337" s="35">
        <f t="shared" si="19"/>
        <v>4.5408931259407925E-2</v>
      </c>
      <c r="E337">
        <v>17</v>
      </c>
      <c r="F337">
        <v>160661</v>
      </c>
      <c r="G337">
        <v>75</v>
      </c>
      <c r="H337">
        <v>75</v>
      </c>
      <c r="I337" s="3">
        <f t="shared" si="17"/>
        <v>75</v>
      </c>
      <c r="J337" s="12">
        <f t="shared" si="21"/>
        <v>6.0333333333333332</v>
      </c>
      <c r="K337" s="3">
        <f t="shared" si="20"/>
        <v>149.99999999999986</v>
      </c>
      <c r="P337"/>
      <c r="Q337" s="3"/>
      <c r="R337"/>
      <c r="T337"/>
    </row>
    <row r="338" spans="1:20" x14ac:dyDescent="0.25">
      <c r="A338">
        <v>180</v>
      </c>
      <c r="B338">
        <v>1</v>
      </c>
      <c r="C338" t="s">
        <v>136</v>
      </c>
      <c r="D338" s="35">
        <f t="shared" si="19"/>
        <v>4.8419468138484696E-2</v>
      </c>
      <c r="E338">
        <v>18</v>
      </c>
      <c r="F338">
        <v>160673</v>
      </c>
      <c r="G338">
        <v>70</v>
      </c>
      <c r="H338">
        <v>75</v>
      </c>
      <c r="I338" s="3">
        <f t="shared" si="17"/>
        <v>72.5</v>
      </c>
      <c r="J338" s="12">
        <f t="shared" si="21"/>
        <v>6.4333333333333336</v>
      </c>
      <c r="K338" s="3">
        <f t="shared" si="20"/>
        <v>138.46153846153868</v>
      </c>
      <c r="P338"/>
      <c r="Q338" s="3"/>
      <c r="R338"/>
      <c r="T338"/>
    </row>
    <row r="339" spans="1:20" x14ac:dyDescent="0.25">
      <c r="A339">
        <v>180</v>
      </c>
      <c r="B339">
        <v>1</v>
      </c>
      <c r="C339" t="s">
        <v>136</v>
      </c>
      <c r="D339" s="35">
        <f t="shared" si="19"/>
        <v>5.1680883090817857E-2</v>
      </c>
      <c r="E339">
        <v>19</v>
      </c>
      <c r="F339">
        <v>160686</v>
      </c>
      <c r="G339">
        <v>75</v>
      </c>
      <c r="H339">
        <v>70</v>
      </c>
      <c r="I339" s="3">
        <f t="shared" si="17"/>
        <v>72.5</v>
      </c>
      <c r="J339" s="12">
        <f t="shared" si="21"/>
        <v>6.8666666666666663</v>
      </c>
      <c r="K339" s="3">
        <f t="shared" si="20"/>
        <v>149.99999999999986</v>
      </c>
      <c r="P339"/>
      <c r="Q339" s="3"/>
      <c r="R339"/>
      <c r="T339"/>
    </row>
    <row r="340" spans="1:20" x14ac:dyDescent="0.25">
      <c r="A340">
        <v>180</v>
      </c>
      <c r="B340">
        <v>1</v>
      </c>
      <c r="C340" t="s">
        <v>136</v>
      </c>
      <c r="D340" s="35">
        <f t="shared" si="19"/>
        <v>5.4691419969894628E-2</v>
      </c>
      <c r="E340">
        <v>20</v>
      </c>
      <c r="F340">
        <v>160698</v>
      </c>
      <c r="G340">
        <v>70</v>
      </c>
      <c r="H340">
        <v>70</v>
      </c>
      <c r="I340" s="3">
        <f t="shared" si="17"/>
        <v>70</v>
      </c>
      <c r="J340" s="12">
        <f t="shared" si="21"/>
        <v>7.2666666666666666</v>
      </c>
      <c r="K340" s="3">
        <f t="shared" si="20"/>
        <v>149.99999999999986</v>
      </c>
      <c r="P340"/>
      <c r="Q340" s="3"/>
      <c r="R340"/>
      <c r="T340"/>
    </row>
    <row r="341" spans="1:20" x14ac:dyDescent="0.25">
      <c r="A341">
        <v>180</v>
      </c>
      <c r="B341">
        <v>1</v>
      </c>
      <c r="C341" t="s">
        <v>136</v>
      </c>
      <c r="D341" s="35">
        <f t="shared" si="19"/>
        <v>5.7701956848971399E-2</v>
      </c>
      <c r="E341">
        <v>21</v>
      </c>
      <c r="F341">
        <v>160710</v>
      </c>
      <c r="G341">
        <v>65</v>
      </c>
      <c r="H341">
        <v>65</v>
      </c>
      <c r="I341" s="3">
        <f t="shared" si="17"/>
        <v>65</v>
      </c>
      <c r="J341" s="12">
        <f t="shared" si="21"/>
        <v>7.666666666666667</v>
      </c>
      <c r="K341" s="3">
        <f t="shared" si="20"/>
        <v>138.46153846153868</v>
      </c>
      <c r="P341"/>
      <c r="Q341" s="3"/>
      <c r="R341"/>
      <c r="T341"/>
    </row>
    <row r="342" spans="1:20" x14ac:dyDescent="0.25">
      <c r="A342">
        <v>180</v>
      </c>
      <c r="B342">
        <v>1</v>
      </c>
      <c r="C342" t="s">
        <v>136</v>
      </c>
      <c r="D342" s="35">
        <f t="shared" si="19"/>
        <v>6.096337180130456E-2</v>
      </c>
      <c r="E342">
        <v>22</v>
      </c>
      <c r="F342">
        <v>160723</v>
      </c>
      <c r="G342">
        <v>70</v>
      </c>
      <c r="H342">
        <v>75</v>
      </c>
      <c r="I342" s="3">
        <f t="shared" si="17"/>
        <v>72.5</v>
      </c>
      <c r="J342" s="12">
        <f t="shared" si="21"/>
        <v>8.1</v>
      </c>
      <c r="K342" s="3">
        <f t="shared" si="20"/>
        <v>138.4615384615384</v>
      </c>
      <c r="P342"/>
      <c r="Q342" s="3"/>
      <c r="R342"/>
      <c r="T342"/>
    </row>
    <row r="343" spans="1:20" x14ac:dyDescent="0.25">
      <c r="A343">
        <v>180</v>
      </c>
      <c r="B343">
        <v>1</v>
      </c>
      <c r="C343" t="s">
        <v>136</v>
      </c>
      <c r="D343" s="35">
        <f t="shared" si="19"/>
        <v>6.4224786753637728E-2</v>
      </c>
      <c r="E343">
        <v>23</v>
      </c>
      <c r="F343">
        <v>160736</v>
      </c>
      <c r="G343">
        <v>70</v>
      </c>
      <c r="H343">
        <v>70</v>
      </c>
      <c r="I343" s="3">
        <f t="shared" si="17"/>
        <v>70</v>
      </c>
      <c r="J343" s="12">
        <f t="shared" si="21"/>
        <v>8.5333333333333332</v>
      </c>
      <c r="K343" s="3">
        <f t="shared" si="20"/>
        <v>149.99999999999986</v>
      </c>
      <c r="P343"/>
      <c r="Q343" s="3"/>
      <c r="R343"/>
      <c r="T343"/>
    </row>
    <row r="344" spans="1:20" x14ac:dyDescent="0.25">
      <c r="A344">
        <v>180</v>
      </c>
      <c r="B344">
        <v>1</v>
      </c>
      <c r="C344" t="s">
        <v>136</v>
      </c>
      <c r="D344" s="35">
        <f t="shared" si="19"/>
        <v>6.7235323632714505E-2</v>
      </c>
      <c r="E344">
        <v>24</v>
      </c>
      <c r="F344">
        <v>160748</v>
      </c>
      <c r="G344">
        <v>70</v>
      </c>
      <c r="H344">
        <v>65</v>
      </c>
      <c r="I344" s="3">
        <f t="shared" si="17"/>
        <v>67.5</v>
      </c>
      <c r="J344" s="12">
        <f t="shared" si="21"/>
        <v>8.9333333333333336</v>
      </c>
      <c r="K344" s="3">
        <f t="shared" si="20"/>
        <v>138.4615384615384</v>
      </c>
      <c r="P344"/>
      <c r="Q344" s="3"/>
      <c r="R344"/>
      <c r="T344"/>
    </row>
    <row r="345" spans="1:20" x14ac:dyDescent="0.25">
      <c r="A345">
        <v>180</v>
      </c>
      <c r="B345">
        <v>1</v>
      </c>
      <c r="C345" t="s">
        <v>136</v>
      </c>
      <c r="D345" s="35">
        <f t="shared" si="19"/>
        <v>7.0496738585047666E-2</v>
      </c>
      <c r="E345">
        <v>25</v>
      </c>
      <c r="F345">
        <v>160761</v>
      </c>
      <c r="G345">
        <v>65</v>
      </c>
      <c r="H345">
        <v>60</v>
      </c>
      <c r="I345" s="3">
        <f t="shared" si="17"/>
        <v>62.5</v>
      </c>
      <c r="J345" s="12">
        <f t="shared" si="21"/>
        <v>9.3666666666666671</v>
      </c>
      <c r="K345" s="3">
        <f t="shared" si="20"/>
        <v>138.4615384615384</v>
      </c>
      <c r="P345"/>
      <c r="Q345" s="3"/>
      <c r="R345"/>
      <c r="T345"/>
    </row>
    <row r="346" spans="1:20" x14ac:dyDescent="0.25">
      <c r="A346">
        <v>180</v>
      </c>
      <c r="B346">
        <v>1</v>
      </c>
      <c r="C346" t="s">
        <v>136</v>
      </c>
      <c r="D346" s="35">
        <f t="shared" si="19"/>
        <v>7.3758153537380827E-2</v>
      </c>
      <c r="E346">
        <v>26</v>
      </c>
      <c r="F346">
        <v>160774</v>
      </c>
      <c r="G346">
        <v>75</v>
      </c>
      <c r="H346">
        <v>70</v>
      </c>
      <c r="I346" s="3">
        <f t="shared" si="17"/>
        <v>72.5</v>
      </c>
      <c r="J346" s="12">
        <f t="shared" si="21"/>
        <v>9.8000000000000007</v>
      </c>
      <c r="K346" s="3">
        <f t="shared" si="20"/>
        <v>138.46153846153896</v>
      </c>
      <c r="P346"/>
      <c r="Q346" s="3"/>
      <c r="R346"/>
      <c r="T346"/>
    </row>
    <row r="347" spans="1:20" x14ac:dyDescent="0.25">
      <c r="A347">
        <v>180</v>
      </c>
      <c r="B347">
        <v>1</v>
      </c>
      <c r="C347" t="s">
        <v>136</v>
      </c>
      <c r="D347" s="35">
        <f t="shared" si="19"/>
        <v>7.7019568489713988E-2</v>
      </c>
      <c r="E347">
        <v>27</v>
      </c>
      <c r="F347">
        <v>160787</v>
      </c>
      <c r="G347">
        <v>75</v>
      </c>
      <c r="H347">
        <v>65</v>
      </c>
      <c r="I347" s="3">
        <f t="shared" si="17"/>
        <v>70</v>
      </c>
      <c r="J347" s="12">
        <f t="shared" si="21"/>
        <v>10.233333333333333</v>
      </c>
      <c r="K347" s="3">
        <f t="shared" si="20"/>
        <v>138.4615384615384</v>
      </c>
      <c r="P347"/>
      <c r="Q347" s="3"/>
      <c r="R347"/>
      <c r="T347"/>
    </row>
    <row r="348" spans="1:20" x14ac:dyDescent="0.25">
      <c r="A348">
        <v>180</v>
      </c>
      <c r="B348">
        <v>1</v>
      </c>
      <c r="C348" t="s">
        <v>136</v>
      </c>
      <c r="D348" s="35">
        <f t="shared" si="19"/>
        <v>8.0280983442047163E-2</v>
      </c>
      <c r="E348">
        <v>28</v>
      </c>
      <c r="F348">
        <v>160800</v>
      </c>
      <c r="G348">
        <v>70</v>
      </c>
      <c r="H348">
        <v>65</v>
      </c>
      <c r="I348" s="3">
        <f t="shared" si="17"/>
        <v>67.5</v>
      </c>
      <c r="J348" s="12">
        <f t="shared" si="21"/>
        <v>10.666666666666666</v>
      </c>
      <c r="K348" s="3">
        <f t="shared" si="20"/>
        <v>138.4615384615384</v>
      </c>
      <c r="P348"/>
      <c r="Q348" s="3"/>
      <c r="R348"/>
      <c r="T348"/>
    </row>
    <row r="349" spans="1:20" x14ac:dyDescent="0.25">
      <c r="A349">
        <v>180</v>
      </c>
      <c r="B349">
        <v>1</v>
      </c>
      <c r="C349" t="s">
        <v>136</v>
      </c>
      <c r="D349" s="35">
        <f t="shared" si="19"/>
        <v>8.3542398394380324E-2</v>
      </c>
      <c r="E349">
        <v>29</v>
      </c>
      <c r="F349">
        <v>160813</v>
      </c>
      <c r="G349">
        <v>65</v>
      </c>
      <c r="H349">
        <v>65</v>
      </c>
      <c r="I349" s="3">
        <f t="shared" si="17"/>
        <v>65</v>
      </c>
      <c r="J349" s="12">
        <f t="shared" si="21"/>
        <v>11.1</v>
      </c>
      <c r="K349" s="3">
        <f t="shared" si="20"/>
        <v>138.4615384615384</v>
      </c>
      <c r="P349"/>
      <c r="Q349" s="3"/>
      <c r="R349"/>
      <c r="T349"/>
    </row>
    <row r="350" spans="1:20" x14ac:dyDescent="0.25">
      <c r="A350">
        <v>180</v>
      </c>
      <c r="B350">
        <v>1</v>
      </c>
      <c r="C350" t="s">
        <v>136</v>
      </c>
      <c r="D350" s="35">
        <f t="shared" si="19"/>
        <v>8.6803813346713485E-2</v>
      </c>
      <c r="E350">
        <v>30</v>
      </c>
      <c r="F350">
        <v>160826</v>
      </c>
      <c r="G350">
        <v>65</v>
      </c>
      <c r="H350">
        <v>60</v>
      </c>
      <c r="I350" s="3">
        <f t="shared" si="17"/>
        <v>62.5</v>
      </c>
      <c r="J350" s="12">
        <f t="shared" si="21"/>
        <v>11.533333333333333</v>
      </c>
      <c r="K350" s="3">
        <f t="shared" si="20"/>
        <v>138.4615384615384</v>
      </c>
      <c r="P350"/>
      <c r="Q350" s="3"/>
      <c r="R350"/>
      <c r="T350"/>
    </row>
    <row r="351" spans="1:20" x14ac:dyDescent="0.25">
      <c r="A351">
        <v>180</v>
      </c>
      <c r="B351">
        <v>1</v>
      </c>
      <c r="C351" t="s">
        <v>136</v>
      </c>
      <c r="D351" s="35">
        <f t="shared" si="19"/>
        <v>9.006522829904666E-2</v>
      </c>
      <c r="E351">
        <v>31</v>
      </c>
      <c r="F351">
        <v>160839</v>
      </c>
      <c r="G351">
        <v>75</v>
      </c>
      <c r="H351">
        <v>60</v>
      </c>
      <c r="I351" s="3">
        <f t="shared" si="17"/>
        <v>67.5</v>
      </c>
      <c r="J351" s="12">
        <f t="shared" si="21"/>
        <v>11.966666666666667</v>
      </c>
      <c r="K351" s="3">
        <f t="shared" si="20"/>
        <v>138.4615384615384</v>
      </c>
      <c r="P351"/>
      <c r="Q351" s="3"/>
      <c r="R351"/>
      <c r="T351"/>
    </row>
    <row r="352" spans="1:20" x14ac:dyDescent="0.25">
      <c r="A352">
        <v>180</v>
      </c>
      <c r="B352">
        <v>1</v>
      </c>
      <c r="C352" t="s">
        <v>136</v>
      </c>
      <c r="D352" s="35">
        <f t="shared" si="19"/>
        <v>9.3326643251379821E-2</v>
      </c>
      <c r="E352">
        <v>32</v>
      </c>
      <c r="F352">
        <v>160852</v>
      </c>
      <c r="G352">
        <v>65</v>
      </c>
      <c r="H352">
        <v>60</v>
      </c>
      <c r="I352" s="3">
        <f t="shared" si="17"/>
        <v>62.5</v>
      </c>
      <c r="J352" s="12">
        <f t="shared" si="21"/>
        <v>12.4</v>
      </c>
      <c r="K352" s="3">
        <f t="shared" si="20"/>
        <v>128.57142857142853</v>
      </c>
      <c r="P352"/>
      <c r="Q352" s="3"/>
      <c r="R352"/>
      <c r="T352"/>
    </row>
    <row r="353" spans="1:20" x14ac:dyDescent="0.25">
      <c r="A353">
        <v>180</v>
      </c>
      <c r="B353">
        <v>1</v>
      </c>
      <c r="C353" t="s">
        <v>136</v>
      </c>
      <c r="D353" s="35">
        <f t="shared" si="19"/>
        <v>9.6838936276969392E-2</v>
      </c>
      <c r="E353">
        <v>33</v>
      </c>
      <c r="F353">
        <v>160866</v>
      </c>
      <c r="G353">
        <v>65</v>
      </c>
      <c r="H353">
        <v>60</v>
      </c>
      <c r="I353" s="3">
        <f t="shared" si="17"/>
        <v>62.5</v>
      </c>
      <c r="J353" s="12">
        <f t="shared" si="21"/>
        <v>12.866666666666667</v>
      </c>
      <c r="K353" s="3">
        <f t="shared" si="20"/>
        <v>138.4615384615384</v>
      </c>
      <c r="P353"/>
      <c r="Q353" s="3"/>
      <c r="R353"/>
      <c r="T353"/>
    </row>
    <row r="354" spans="1:20" x14ac:dyDescent="0.25">
      <c r="A354">
        <v>180</v>
      </c>
      <c r="B354">
        <v>1</v>
      </c>
      <c r="C354" t="s">
        <v>136</v>
      </c>
      <c r="D354" s="35">
        <f t="shared" si="19"/>
        <v>0.10010035122930255</v>
      </c>
      <c r="E354">
        <v>34</v>
      </c>
      <c r="F354">
        <v>160879</v>
      </c>
      <c r="G354">
        <v>65</v>
      </c>
      <c r="H354">
        <v>60</v>
      </c>
      <c r="I354" s="3">
        <f t="shared" si="17"/>
        <v>62.5</v>
      </c>
      <c r="J354" s="12">
        <f t="shared" si="21"/>
        <v>13.3</v>
      </c>
      <c r="K354" s="3">
        <f t="shared" si="20"/>
        <v>138.46153846153896</v>
      </c>
      <c r="P354"/>
      <c r="Q354" s="3"/>
      <c r="R354"/>
      <c r="T354"/>
    </row>
    <row r="355" spans="1:20" x14ac:dyDescent="0.25">
      <c r="A355">
        <v>180</v>
      </c>
      <c r="B355">
        <v>1</v>
      </c>
      <c r="C355" t="s">
        <v>136</v>
      </c>
      <c r="D355" s="35">
        <f t="shared" si="19"/>
        <v>0.10336176618163571</v>
      </c>
      <c r="E355">
        <v>35</v>
      </c>
      <c r="F355">
        <v>160892</v>
      </c>
      <c r="G355">
        <v>65</v>
      </c>
      <c r="H355">
        <v>65</v>
      </c>
      <c r="I355" s="3">
        <f t="shared" si="17"/>
        <v>65</v>
      </c>
      <c r="J355" s="12">
        <f t="shared" si="21"/>
        <v>13.733333333333333</v>
      </c>
      <c r="K355" s="3">
        <f t="shared" si="20"/>
        <v>138.4615384615384</v>
      </c>
      <c r="P355"/>
      <c r="Q355" s="3"/>
      <c r="R355"/>
      <c r="T355"/>
    </row>
    <row r="356" spans="1:20" x14ac:dyDescent="0.25">
      <c r="A356">
        <v>180</v>
      </c>
      <c r="B356">
        <v>1</v>
      </c>
      <c r="C356" t="s">
        <v>136</v>
      </c>
      <c r="D356" s="35">
        <f t="shared" si="19"/>
        <v>0.10662318113396888</v>
      </c>
      <c r="E356">
        <v>36</v>
      </c>
      <c r="F356">
        <v>160905</v>
      </c>
      <c r="G356">
        <v>60</v>
      </c>
      <c r="H356">
        <v>60</v>
      </c>
      <c r="I356" s="3">
        <f t="shared" si="17"/>
        <v>60</v>
      </c>
      <c r="J356" s="12">
        <f t="shared" si="21"/>
        <v>14.166666666666666</v>
      </c>
      <c r="K356" s="3">
        <f t="shared" si="20"/>
        <v>149.99999999999986</v>
      </c>
      <c r="P356"/>
      <c r="Q356" s="3"/>
      <c r="R356"/>
      <c r="T356"/>
    </row>
    <row r="357" spans="1:20" x14ac:dyDescent="0.25">
      <c r="A357">
        <v>180</v>
      </c>
      <c r="B357">
        <v>1</v>
      </c>
      <c r="C357" t="s">
        <v>136</v>
      </c>
      <c r="D357" s="35">
        <f t="shared" si="19"/>
        <v>0.10963371801304565</v>
      </c>
      <c r="E357">
        <v>37</v>
      </c>
      <c r="F357">
        <v>160917</v>
      </c>
      <c r="G357">
        <v>60</v>
      </c>
      <c r="H357">
        <v>65</v>
      </c>
      <c r="I357" s="3">
        <f t="shared" si="17"/>
        <v>62.5</v>
      </c>
      <c r="J357" s="12">
        <f t="shared" si="21"/>
        <v>14.566666666666666</v>
      </c>
      <c r="K357" s="3">
        <f t="shared" si="20"/>
        <v>138.4615384615384</v>
      </c>
      <c r="P357"/>
      <c r="Q357" s="3"/>
      <c r="R357"/>
      <c r="T357"/>
    </row>
    <row r="358" spans="1:20" x14ac:dyDescent="0.25">
      <c r="A358">
        <v>180</v>
      </c>
      <c r="B358">
        <v>1</v>
      </c>
      <c r="C358" t="s">
        <v>136</v>
      </c>
      <c r="D358" s="35">
        <f t="shared" si="19"/>
        <v>0.11289513296537881</v>
      </c>
      <c r="E358">
        <v>38</v>
      </c>
      <c r="F358">
        <v>160930</v>
      </c>
      <c r="G358">
        <v>60</v>
      </c>
      <c r="H358">
        <v>65</v>
      </c>
      <c r="I358" s="3">
        <f t="shared" si="17"/>
        <v>62.5</v>
      </c>
      <c r="J358" s="12">
        <f t="shared" si="21"/>
        <v>15</v>
      </c>
      <c r="K358" s="3">
        <f t="shared" si="20"/>
        <v>128.57142857142853</v>
      </c>
      <c r="P358"/>
      <c r="Q358" s="3"/>
      <c r="R358"/>
      <c r="T358"/>
    </row>
    <row r="359" spans="1:20" x14ac:dyDescent="0.25">
      <c r="A359">
        <v>180</v>
      </c>
      <c r="B359">
        <v>1</v>
      </c>
      <c r="C359" t="s">
        <v>136</v>
      </c>
      <c r="D359" s="35">
        <f t="shared" si="19"/>
        <v>0.11640742599096839</v>
      </c>
      <c r="E359">
        <v>39</v>
      </c>
      <c r="F359">
        <v>160944</v>
      </c>
      <c r="G359">
        <v>65</v>
      </c>
      <c r="H359">
        <v>60</v>
      </c>
      <c r="I359" s="3">
        <f t="shared" si="17"/>
        <v>62.5</v>
      </c>
      <c r="J359" s="12">
        <f t="shared" si="21"/>
        <v>15.466666666666667</v>
      </c>
      <c r="K359" s="3">
        <f t="shared" si="20"/>
        <v>138.4615384615384</v>
      </c>
      <c r="P359"/>
      <c r="Q359" s="3"/>
      <c r="R359"/>
      <c r="T359"/>
    </row>
    <row r="360" spans="1:20" x14ac:dyDescent="0.25">
      <c r="A360">
        <v>180</v>
      </c>
      <c r="B360">
        <v>1</v>
      </c>
      <c r="C360" t="s">
        <v>136</v>
      </c>
      <c r="D360" s="35">
        <f t="shared" si="19"/>
        <v>0.11966884094330155</v>
      </c>
      <c r="E360">
        <v>40</v>
      </c>
      <c r="F360">
        <v>160957</v>
      </c>
      <c r="G360">
        <v>60</v>
      </c>
      <c r="H360">
        <v>65</v>
      </c>
      <c r="I360" s="3">
        <f t="shared" si="17"/>
        <v>62.5</v>
      </c>
      <c r="J360" s="12">
        <f t="shared" si="21"/>
        <v>15.9</v>
      </c>
      <c r="K360" s="3">
        <f t="shared" si="20"/>
        <v>138.46153846153896</v>
      </c>
      <c r="P360"/>
      <c r="Q360" s="3"/>
      <c r="R360"/>
      <c r="T360"/>
    </row>
    <row r="361" spans="1:20" x14ac:dyDescent="0.25">
      <c r="A361">
        <v>180</v>
      </c>
      <c r="B361">
        <v>1</v>
      </c>
      <c r="C361" t="s">
        <v>136</v>
      </c>
      <c r="D361" s="35">
        <f t="shared" si="19"/>
        <v>0.12293025589563471</v>
      </c>
      <c r="E361">
        <v>41</v>
      </c>
      <c r="F361">
        <v>160970</v>
      </c>
      <c r="G361">
        <v>65</v>
      </c>
      <c r="H361">
        <v>60</v>
      </c>
      <c r="I361" s="3">
        <f t="shared" si="17"/>
        <v>62.5</v>
      </c>
      <c r="J361" s="12">
        <f t="shared" si="21"/>
        <v>16.333333333333332</v>
      </c>
      <c r="K361" s="3">
        <f t="shared" si="20"/>
        <v>138.4615384615384</v>
      </c>
      <c r="P361"/>
      <c r="Q361" s="3"/>
      <c r="R361"/>
      <c r="T361"/>
    </row>
    <row r="362" spans="1:20" x14ac:dyDescent="0.25">
      <c r="A362">
        <v>180</v>
      </c>
      <c r="B362">
        <v>1</v>
      </c>
      <c r="C362" t="s">
        <v>136</v>
      </c>
      <c r="D362" s="35">
        <f t="shared" si="19"/>
        <v>0.12619167084796787</v>
      </c>
      <c r="E362">
        <v>42</v>
      </c>
      <c r="F362">
        <v>160983</v>
      </c>
      <c r="G362">
        <v>65</v>
      </c>
      <c r="H362">
        <v>60</v>
      </c>
      <c r="I362" s="3">
        <f t="shared" si="17"/>
        <v>62.5</v>
      </c>
      <c r="J362" s="12">
        <f t="shared" si="21"/>
        <v>16.766666666666666</v>
      </c>
      <c r="K362" s="3">
        <f t="shared" si="20"/>
        <v>138.4615384615384</v>
      </c>
      <c r="P362"/>
      <c r="Q362" s="3"/>
      <c r="R362"/>
      <c r="T362"/>
    </row>
    <row r="363" spans="1:20" x14ac:dyDescent="0.25">
      <c r="A363">
        <v>180</v>
      </c>
      <c r="B363">
        <v>1</v>
      </c>
      <c r="C363" t="s">
        <v>136</v>
      </c>
      <c r="D363" s="35">
        <f t="shared" si="19"/>
        <v>0.12945308580030104</v>
      </c>
      <c r="E363">
        <v>43</v>
      </c>
      <c r="F363">
        <v>160996</v>
      </c>
      <c r="G363">
        <v>55</v>
      </c>
      <c r="H363">
        <v>65</v>
      </c>
      <c r="I363" s="3">
        <f t="shared" si="17"/>
        <v>60</v>
      </c>
      <c r="J363" s="12">
        <f t="shared" si="21"/>
        <v>17.2</v>
      </c>
      <c r="K363" s="3">
        <f t="shared" si="20"/>
        <v>149.9999999999992</v>
      </c>
      <c r="P363"/>
      <c r="Q363" s="3"/>
      <c r="R363"/>
      <c r="T363"/>
    </row>
    <row r="364" spans="1:20" x14ac:dyDescent="0.25">
      <c r="A364">
        <v>180</v>
      </c>
      <c r="B364">
        <v>1</v>
      </c>
      <c r="C364" t="s">
        <v>136</v>
      </c>
      <c r="D364" s="35">
        <f t="shared" si="19"/>
        <v>0.13246362267937783</v>
      </c>
      <c r="E364">
        <v>44</v>
      </c>
      <c r="F364">
        <v>161008</v>
      </c>
      <c r="G364">
        <v>70</v>
      </c>
      <c r="H364">
        <v>60</v>
      </c>
      <c r="I364" s="3">
        <f t="shared" si="17"/>
        <v>65</v>
      </c>
      <c r="J364" s="12">
        <f t="shared" si="21"/>
        <v>17.600000000000001</v>
      </c>
      <c r="K364" s="3">
        <f t="shared" si="20"/>
        <v>138.4615384615384</v>
      </c>
      <c r="P364"/>
      <c r="Q364" s="3"/>
      <c r="R364"/>
      <c r="T364"/>
    </row>
    <row r="365" spans="1:20" x14ac:dyDescent="0.25">
      <c r="A365">
        <v>180</v>
      </c>
      <c r="B365">
        <v>1</v>
      </c>
      <c r="C365" t="s">
        <v>136</v>
      </c>
      <c r="D365" s="35">
        <f t="shared" si="19"/>
        <v>0.13572503763171098</v>
      </c>
      <c r="E365">
        <v>45</v>
      </c>
      <c r="F365">
        <v>161021</v>
      </c>
      <c r="G365">
        <v>65</v>
      </c>
      <c r="H365">
        <v>55</v>
      </c>
      <c r="I365" s="3">
        <f t="shared" si="17"/>
        <v>60</v>
      </c>
      <c r="J365" s="12">
        <f t="shared" si="21"/>
        <v>18.033333333333335</v>
      </c>
      <c r="K365" s="3">
        <f t="shared" si="20"/>
        <v>128.57142857142904</v>
      </c>
      <c r="P365"/>
      <c r="Q365" s="3"/>
      <c r="R365"/>
      <c r="T365"/>
    </row>
    <row r="366" spans="1:20" x14ac:dyDescent="0.25">
      <c r="A366">
        <v>180</v>
      </c>
      <c r="B366">
        <v>1</v>
      </c>
      <c r="C366" t="s">
        <v>136</v>
      </c>
      <c r="D366" s="35">
        <f t="shared" si="19"/>
        <v>0.13923733065730054</v>
      </c>
      <c r="E366">
        <v>46</v>
      </c>
      <c r="F366">
        <v>161035</v>
      </c>
      <c r="G366">
        <v>65</v>
      </c>
      <c r="H366">
        <v>60</v>
      </c>
      <c r="I366" s="3">
        <f t="shared" si="17"/>
        <v>62.5</v>
      </c>
      <c r="J366" s="12">
        <f t="shared" si="21"/>
        <v>18.5</v>
      </c>
      <c r="K366" s="3">
        <f t="shared" si="20"/>
        <v>138.4615384615384</v>
      </c>
      <c r="P366"/>
      <c r="Q366" s="3"/>
      <c r="R366"/>
      <c r="T366"/>
    </row>
    <row r="367" spans="1:20" x14ac:dyDescent="0.25">
      <c r="A367">
        <v>180</v>
      </c>
      <c r="B367">
        <v>1</v>
      </c>
      <c r="C367" t="s">
        <v>136</v>
      </c>
      <c r="D367" s="35">
        <f t="shared" si="19"/>
        <v>0.14249874560963371</v>
      </c>
      <c r="E367">
        <v>47</v>
      </c>
      <c r="F367">
        <v>161048</v>
      </c>
      <c r="G367">
        <v>65</v>
      </c>
      <c r="H367">
        <v>65</v>
      </c>
      <c r="I367" s="3">
        <f t="shared" si="17"/>
        <v>65</v>
      </c>
      <c r="J367" s="12">
        <f t="shared" si="21"/>
        <v>18.933333333333334</v>
      </c>
      <c r="K367" s="3">
        <f t="shared" si="20"/>
        <v>128.57142857142904</v>
      </c>
      <c r="P367"/>
      <c r="Q367" s="3"/>
      <c r="R367"/>
      <c r="T367"/>
    </row>
    <row r="368" spans="1:20" x14ac:dyDescent="0.25">
      <c r="A368">
        <v>180</v>
      </c>
      <c r="B368">
        <v>1</v>
      </c>
      <c r="C368" t="s">
        <v>136</v>
      </c>
      <c r="D368" s="35">
        <f t="shared" si="19"/>
        <v>0.14601103863522327</v>
      </c>
      <c r="E368">
        <v>48</v>
      </c>
      <c r="F368">
        <v>161062</v>
      </c>
      <c r="G368">
        <v>65</v>
      </c>
      <c r="H368">
        <v>60</v>
      </c>
      <c r="I368" s="3">
        <f t="shared" si="17"/>
        <v>62.5</v>
      </c>
      <c r="J368" s="12">
        <f t="shared" si="21"/>
        <v>19.399999999999999</v>
      </c>
      <c r="K368" s="3">
        <f t="shared" si="20"/>
        <v>138.4615384615384</v>
      </c>
      <c r="P368"/>
      <c r="Q368" s="3"/>
      <c r="R368"/>
      <c r="T368"/>
    </row>
    <row r="369" spans="1:20" x14ac:dyDescent="0.25">
      <c r="A369">
        <v>180</v>
      </c>
      <c r="B369">
        <v>1</v>
      </c>
      <c r="C369" t="s">
        <v>136</v>
      </c>
      <c r="D369" s="35">
        <f t="shared" si="19"/>
        <v>0.14927245358755642</v>
      </c>
      <c r="E369">
        <v>49</v>
      </c>
      <c r="F369">
        <v>161075</v>
      </c>
      <c r="G369">
        <v>60</v>
      </c>
      <c r="H369">
        <v>60</v>
      </c>
      <c r="I369" s="3">
        <f t="shared" si="17"/>
        <v>60</v>
      </c>
      <c r="J369" s="12">
        <f t="shared" si="21"/>
        <v>19.833333333333332</v>
      </c>
      <c r="K369" s="3">
        <f t="shared" si="20"/>
        <v>138.4615384615384</v>
      </c>
      <c r="P369"/>
      <c r="Q369" s="3"/>
      <c r="R369"/>
      <c r="T369"/>
    </row>
    <row r="370" spans="1:20" x14ac:dyDescent="0.25">
      <c r="A370">
        <v>180</v>
      </c>
      <c r="B370">
        <v>1</v>
      </c>
      <c r="C370" t="s">
        <v>136</v>
      </c>
      <c r="D370" s="35">
        <f t="shared" si="19"/>
        <v>0.15253386853988959</v>
      </c>
      <c r="E370">
        <v>50</v>
      </c>
      <c r="F370">
        <v>161088</v>
      </c>
      <c r="G370">
        <v>65</v>
      </c>
      <c r="H370">
        <v>55</v>
      </c>
      <c r="I370" s="3">
        <f t="shared" si="17"/>
        <v>60</v>
      </c>
      <c r="J370" s="12">
        <f t="shared" si="21"/>
        <v>20.266666666666666</v>
      </c>
      <c r="K370" s="3">
        <f t="shared" si="20"/>
        <v>138.4615384615384</v>
      </c>
      <c r="P370"/>
      <c r="Q370" s="3"/>
      <c r="R370"/>
      <c r="T370"/>
    </row>
    <row r="371" spans="1:20" x14ac:dyDescent="0.25">
      <c r="A371">
        <v>180</v>
      </c>
      <c r="B371">
        <v>1</v>
      </c>
      <c r="C371" t="s">
        <v>136</v>
      </c>
      <c r="D371" s="35">
        <f t="shared" si="19"/>
        <v>0.15579528349222277</v>
      </c>
      <c r="E371">
        <v>51</v>
      </c>
      <c r="F371">
        <v>161101</v>
      </c>
      <c r="G371">
        <v>65</v>
      </c>
      <c r="H371">
        <v>55</v>
      </c>
      <c r="I371" s="3">
        <f t="shared" si="17"/>
        <v>60</v>
      </c>
      <c r="J371" s="12">
        <f t="shared" si="21"/>
        <v>20.7</v>
      </c>
      <c r="K371" s="3">
        <f t="shared" si="20"/>
        <v>128.57142857142804</v>
      </c>
      <c r="P371"/>
      <c r="Q371" s="3"/>
      <c r="R371"/>
      <c r="T371"/>
    </row>
    <row r="372" spans="1:20" x14ac:dyDescent="0.25">
      <c r="A372">
        <v>180</v>
      </c>
      <c r="B372">
        <v>1</v>
      </c>
      <c r="C372" t="s">
        <v>136</v>
      </c>
      <c r="D372" s="35">
        <f t="shared" si="19"/>
        <v>0.15930757651781235</v>
      </c>
      <c r="E372">
        <v>52</v>
      </c>
      <c r="F372">
        <v>161115</v>
      </c>
      <c r="G372">
        <v>60</v>
      </c>
      <c r="H372">
        <v>60</v>
      </c>
      <c r="I372" s="3">
        <f t="shared" si="17"/>
        <v>60</v>
      </c>
      <c r="J372" s="12">
        <f t="shared" si="21"/>
        <v>21.166666666666668</v>
      </c>
      <c r="K372" s="3">
        <f t="shared" si="20"/>
        <v>138.4615384615384</v>
      </c>
      <c r="P372"/>
      <c r="Q372" s="3"/>
      <c r="R372"/>
      <c r="T372"/>
    </row>
    <row r="373" spans="1:20" x14ac:dyDescent="0.25">
      <c r="A373">
        <v>180</v>
      </c>
      <c r="B373">
        <v>1</v>
      </c>
      <c r="C373" t="s">
        <v>136</v>
      </c>
      <c r="D373" s="35">
        <f t="shared" si="19"/>
        <v>0.1625689914701455</v>
      </c>
      <c r="E373">
        <v>53</v>
      </c>
      <c r="F373">
        <v>161128</v>
      </c>
      <c r="G373">
        <v>55</v>
      </c>
      <c r="H373">
        <v>60</v>
      </c>
      <c r="I373" s="3">
        <f t="shared" si="17"/>
        <v>57.5</v>
      </c>
      <c r="J373" s="12">
        <f t="shared" si="21"/>
        <v>21.6</v>
      </c>
      <c r="K373" s="3">
        <f t="shared" si="20"/>
        <v>120</v>
      </c>
      <c r="P373"/>
      <c r="Q373" s="3"/>
      <c r="R373"/>
      <c r="T373"/>
    </row>
    <row r="374" spans="1:20" x14ac:dyDescent="0.25">
      <c r="A374">
        <v>180</v>
      </c>
      <c r="B374">
        <v>1</v>
      </c>
      <c r="C374" t="s">
        <v>136</v>
      </c>
      <c r="D374" s="35">
        <f t="shared" si="19"/>
        <v>0.16633216256899147</v>
      </c>
      <c r="E374">
        <v>54</v>
      </c>
      <c r="F374">
        <v>161143</v>
      </c>
      <c r="G374">
        <v>60</v>
      </c>
      <c r="H374">
        <v>60</v>
      </c>
      <c r="I374" s="3">
        <f t="shared" si="17"/>
        <v>60</v>
      </c>
      <c r="J374" s="12">
        <f t="shared" si="21"/>
        <v>22.1</v>
      </c>
      <c r="K374" s="3">
        <f t="shared" si="20"/>
        <v>128.57142857142904</v>
      </c>
      <c r="P374"/>
      <c r="Q374" s="3"/>
      <c r="R374"/>
      <c r="T374"/>
    </row>
    <row r="375" spans="1:20" x14ac:dyDescent="0.25">
      <c r="A375">
        <v>180</v>
      </c>
      <c r="B375">
        <v>1</v>
      </c>
      <c r="C375" t="s">
        <v>136</v>
      </c>
      <c r="D375" s="35">
        <f t="shared" si="19"/>
        <v>0.16984445559458103</v>
      </c>
      <c r="E375">
        <v>55</v>
      </c>
      <c r="F375">
        <v>161157</v>
      </c>
      <c r="G375">
        <v>65</v>
      </c>
      <c r="H375">
        <v>60</v>
      </c>
      <c r="I375" s="3">
        <f t="shared" ref="I375:I438" si="22">AVERAGE(G375:H375)</f>
        <v>62.5</v>
      </c>
      <c r="J375" s="12">
        <f t="shared" si="21"/>
        <v>22.566666666666666</v>
      </c>
      <c r="K375" s="3">
        <f t="shared" si="20"/>
        <v>128.57142857142804</v>
      </c>
      <c r="P375"/>
      <c r="Q375" s="3"/>
      <c r="R375"/>
      <c r="T375"/>
    </row>
    <row r="376" spans="1:20" x14ac:dyDescent="0.25">
      <c r="A376">
        <v>180</v>
      </c>
      <c r="B376">
        <v>1</v>
      </c>
      <c r="C376" t="s">
        <v>136</v>
      </c>
      <c r="D376" s="35">
        <f t="shared" si="19"/>
        <v>0.17335674862017059</v>
      </c>
      <c r="E376">
        <v>56</v>
      </c>
      <c r="F376">
        <v>161171</v>
      </c>
      <c r="G376">
        <v>65</v>
      </c>
      <c r="H376">
        <v>60</v>
      </c>
      <c r="I376" s="3">
        <f t="shared" si="22"/>
        <v>62.5</v>
      </c>
      <c r="J376" s="12">
        <f t="shared" si="21"/>
        <v>23.033333333333335</v>
      </c>
      <c r="K376" s="3">
        <f t="shared" si="20"/>
        <v>138.46153846153953</v>
      </c>
      <c r="P376"/>
      <c r="Q376" s="3"/>
      <c r="R376"/>
      <c r="T376"/>
    </row>
    <row r="377" spans="1:20" x14ac:dyDescent="0.25">
      <c r="A377">
        <v>180</v>
      </c>
      <c r="B377">
        <v>1</v>
      </c>
      <c r="C377" t="s">
        <v>136</v>
      </c>
      <c r="D377" s="35">
        <f t="shared" si="19"/>
        <v>0.17661816357250373</v>
      </c>
      <c r="E377">
        <v>57</v>
      </c>
      <c r="F377">
        <v>161184</v>
      </c>
      <c r="G377">
        <v>60</v>
      </c>
      <c r="H377">
        <v>60</v>
      </c>
      <c r="I377" s="3">
        <f t="shared" si="22"/>
        <v>60</v>
      </c>
      <c r="J377" s="12">
        <f t="shared" si="21"/>
        <v>23.466666666666665</v>
      </c>
      <c r="K377" s="3">
        <f t="shared" si="20"/>
        <v>138.4615384615384</v>
      </c>
      <c r="P377"/>
      <c r="Q377" s="3"/>
      <c r="R377"/>
      <c r="T377"/>
    </row>
    <row r="378" spans="1:20" x14ac:dyDescent="0.25">
      <c r="A378">
        <v>180</v>
      </c>
      <c r="B378">
        <v>1</v>
      </c>
      <c r="C378" t="s">
        <v>136</v>
      </c>
      <c r="D378" s="35">
        <f t="shared" si="19"/>
        <v>0.17987957852483691</v>
      </c>
      <c r="E378">
        <v>58</v>
      </c>
      <c r="F378">
        <v>161197</v>
      </c>
      <c r="G378">
        <v>60</v>
      </c>
      <c r="H378">
        <v>60</v>
      </c>
      <c r="I378" s="3">
        <f t="shared" si="22"/>
        <v>60</v>
      </c>
      <c r="J378" s="12">
        <f t="shared" si="21"/>
        <v>23.9</v>
      </c>
      <c r="K378" s="3">
        <f t="shared" si="20"/>
        <v>128.57142857142804</v>
      </c>
      <c r="P378"/>
      <c r="Q378" s="3"/>
      <c r="R378"/>
      <c r="T378"/>
    </row>
    <row r="379" spans="1:20" x14ac:dyDescent="0.25">
      <c r="A379">
        <v>180</v>
      </c>
      <c r="B379">
        <v>1</v>
      </c>
      <c r="C379" t="s">
        <v>136</v>
      </c>
      <c r="D379" s="35">
        <f t="shared" si="19"/>
        <v>0.18339187155042649</v>
      </c>
      <c r="E379">
        <v>59</v>
      </c>
      <c r="F379">
        <v>161211</v>
      </c>
      <c r="G379">
        <v>65</v>
      </c>
      <c r="H379">
        <v>60</v>
      </c>
      <c r="I379" s="3">
        <f t="shared" si="22"/>
        <v>62.5</v>
      </c>
      <c r="J379" s="12">
        <f t="shared" si="21"/>
        <v>24.366666666666667</v>
      </c>
      <c r="K379" s="3">
        <f t="shared" si="20"/>
        <v>138.4615384615384</v>
      </c>
      <c r="P379"/>
      <c r="Q379" s="3"/>
      <c r="R379"/>
      <c r="T379"/>
    </row>
    <row r="380" spans="1:20" x14ac:dyDescent="0.25">
      <c r="A380">
        <v>180</v>
      </c>
      <c r="B380">
        <v>1</v>
      </c>
      <c r="C380" t="s">
        <v>136</v>
      </c>
      <c r="D380" s="35">
        <f t="shared" si="19"/>
        <v>0.18665328650275964</v>
      </c>
      <c r="E380">
        <v>60</v>
      </c>
      <c r="F380">
        <v>161224</v>
      </c>
      <c r="G380">
        <v>60</v>
      </c>
      <c r="H380">
        <v>65</v>
      </c>
      <c r="I380" s="3">
        <f t="shared" si="22"/>
        <v>62.5</v>
      </c>
      <c r="J380" s="12">
        <f t="shared" si="21"/>
        <v>24.8</v>
      </c>
      <c r="K380" s="3">
        <f t="shared" si="20"/>
        <v>128.57142857142904</v>
      </c>
      <c r="P380"/>
      <c r="Q380" s="3"/>
      <c r="R380"/>
      <c r="T380"/>
    </row>
    <row r="381" spans="1:20" x14ac:dyDescent="0.25">
      <c r="A381">
        <v>180</v>
      </c>
      <c r="B381">
        <v>1</v>
      </c>
      <c r="C381" t="s">
        <v>136</v>
      </c>
      <c r="D381" s="35">
        <f t="shared" si="19"/>
        <v>0.1901655795283492</v>
      </c>
      <c r="E381">
        <v>61</v>
      </c>
      <c r="F381">
        <v>161238</v>
      </c>
      <c r="G381">
        <v>45</v>
      </c>
      <c r="H381">
        <v>55</v>
      </c>
      <c r="I381" s="3">
        <f t="shared" si="22"/>
        <v>50</v>
      </c>
      <c r="J381" s="12">
        <f t="shared" si="21"/>
        <v>25.266666666666666</v>
      </c>
      <c r="K381" s="3">
        <f t="shared" si="20"/>
        <v>138.4615384615384</v>
      </c>
      <c r="P381"/>
      <c r="Q381" s="3"/>
      <c r="R381"/>
      <c r="T381"/>
    </row>
    <row r="382" spans="1:20" x14ac:dyDescent="0.25">
      <c r="A382">
        <v>180</v>
      </c>
      <c r="B382">
        <v>1</v>
      </c>
      <c r="C382" t="s">
        <v>136</v>
      </c>
      <c r="D382" s="35">
        <f t="shared" si="19"/>
        <v>0.19342699448068237</v>
      </c>
      <c r="E382">
        <v>62</v>
      </c>
      <c r="F382">
        <v>161251</v>
      </c>
      <c r="G382">
        <v>60</v>
      </c>
      <c r="H382">
        <v>55</v>
      </c>
      <c r="I382" s="3">
        <f t="shared" si="22"/>
        <v>57.5</v>
      </c>
      <c r="J382" s="12">
        <f t="shared" si="21"/>
        <v>25.7</v>
      </c>
      <c r="K382" s="3">
        <f t="shared" si="20"/>
        <v>138.4615384615384</v>
      </c>
      <c r="P382"/>
      <c r="Q382" s="3"/>
      <c r="R382"/>
      <c r="T382"/>
    </row>
    <row r="383" spans="1:20" x14ac:dyDescent="0.25">
      <c r="A383">
        <v>180</v>
      </c>
      <c r="B383">
        <v>1</v>
      </c>
      <c r="C383" t="s">
        <v>136</v>
      </c>
      <c r="D383" s="35">
        <f t="shared" si="19"/>
        <v>0.19668840943301555</v>
      </c>
      <c r="E383">
        <v>63</v>
      </c>
      <c r="F383">
        <v>161264</v>
      </c>
      <c r="G383">
        <v>60</v>
      </c>
      <c r="H383">
        <v>55</v>
      </c>
      <c r="I383" s="3">
        <f t="shared" si="22"/>
        <v>57.5</v>
      </c>
      <c r="J383" s="12">
        <f t="shared" si="21"/>
        <v>26.133333333333333</v>
      </c>
      <c r="K383" s="3">
        <f t="shared" si="20"/>
        <v>128.57142857142804</v>
      </c>
      <c r="P383"/>
      <c r="Q383" s="3"/>
      <c r="R383"/>
      <c r="T383"/>
    </row>
    <row r="384" spans="1:20" x14ac:dyDescent="0.25">
      <c r="A384">
        <v>180</v>
      </c>
      <c r="B384">
        <v>1</v>
      </c>
      <c r="C384" t="s">
        <v>136</v>
      </c>
      <c r="D384" s="35">
        <f t="shared" si="19"/>
        <v>0.20020070245860511</v>
      </c>
      <c r="E384">
        <v>64</v>
      </c>
      <c r="F384">
        <v>161278</v>
      </c>
      <c r="G384">
        <v>60</v>
      </c>
      <c r="H384">
        <v>55</v>
      </c>
      <c r="I384" s="3">
        <f t="shared" si="22"/>
        <v>57.5</v>
      </c>
      <c r="J384" s="12">
        <f t="shared" si="21"/>
        <v>26.6</v>
      </c>
      <c r="K384" s="3">
        <f t="shared" ref="K384:K447" si="23">60/(J385-J384)</f>
        <v>112.5000000000004</v>
      </c>
      <c r="P384"/>
      <c r="Q384" s="3"/>
      <c r="R384"/>
      <c r="T384"/>
    </row>
    <row r="385" spans="1:20" x14ac:dyDescent="0.25">
      <c r="A385">
        <v>180</v>
      </c>
      <c r="B385">
        <v>1</v>
      </c>
      <c r="C385" t="s">
        <v>136</v>
      </c>
      <c r="D385" s="35">
        <f t="shared" si="19"/>
        <v>0.20421475163070746</v>
      </c>
      <c r="E385">
        <v>65</v>
      </c>
      <c r="F385">
        <v>161294</v>
      </c>
      <c r="G385">
        <v>55</v>
      </c>
      <c r="H385">
        <v>55</v>
      </c>
      <c r="I385" s="3">
        <f t="shared" si="22"/>
        <v>55</v>
      </c>
      <c r="J385" s="12">
        <f t="shared" si="21"/>
        <v>27.133333333333333</v>
      </c>
      <c r="K385" s="3">
        <f t="shared" si="23"/>
        <v>138.4615384615384</v>
      </c>
      <c r="P385"/>
      <c r="Q385" s="3"/>
      <c r="R385"/>
      <c r="T385"/>
    </row>
    <row r="386" spans="1:20" x14ac:dyDescent="0.25">
      <c r="A386">
        <v>180</v>
      </c>
      <c r="B386">
        <v>1</v>
      </c>
      <c r="C386" t="s">
        <v>136</v>
      </c>
      <c r="D386" s="35">
        <f t="shared" ref="D386:D449" si="24">J386/$J$546</f>
        <v>0.20747616658304063</v>
      </c>
      <c r="E386">
        <v>66</v>
      </c>
      <c r="F386">
        <v>161307</v>
      </c>
      <c r="G386">
        <v>60</v>
      </c>
      <c r="H386">
        <v>55</v>
      </c>
      <c r="I386" s="3">
        <f t="shared" si="22"/>
        <v>57.5</v>
      </c>
      <c r="J386" s="12">
        <f t="shared" si="21"/>
        <v>27.566666666666666</v>
      </c>
      <c r="K386" s="3">
        <f t="shared" si="23"/>
        <v>99.999999999999758</v>
      </c>
      <c r="P386"/>
      <c r="Q386" s="3"/>
      <c r="R386"/>
      <c r="T386"/>
    </row>
    <row r="387" spans="1:20" x14ac:dyDescent="0.25">
      <c r="A387">
        <v>180</v>
      </c>
      <c r="B387">
        <v>1</v>
      </c>
      <c r="C387" t="s">
        <v>136</v>
      </c>
      <c r="D387" s="35">
        <f t="shared" si="24"/>
        <v>0.21199197190165578</v>
      </c>
      <c r="E387">
        <v>67</v>
      </c>
      <c r="F387">
        <v>161325</v>
      </c>
      <c r="G387">
        <v>60</v>
      </c>
      <c r="H387">
        <v>55</v>
      </c>
      <c r="I387" s="3">
        <f t="shared" si="22"/>
        <v>57.5</v>
      </c>
      <c r="J387" s="12">
        <f t="shared" ref="J387:J546" si="25">(F387-$F$321)/30</f>
        <v>28.166666666666668</v>
      </c>
      <c r="K387" s="3">
        <f t="shared" si="23"/>
        <v>138.4615384615384</v>
      </c>
      <c r="P387"/>
      <c r="Q387" s="3"/>
      <c r="R387"/>
      <c r="T387"/>
    </row>
    <row r="388" spans="1:20" x14ac:dyDescent="0.25">
      <c r="A388">
        <v>180</v>
      </c>
      <c r="B388">
        <v>1</v>
      </c>
      <c r="C388" t="s">
        <v>136</v>
      </c>
      <c r="D388" s="35">
        <f t="shared" si="24"/>
        <v>0.21525338685398895</v>
      </c>
      <c r="E388">
        <v>68</v>
      </c>
      <c r="F388">
        <v>161338</v>
      </c>
      <c r="G388">
        <v>55</v>
      </c>
      <c r="H388">
        <v>50</v>
      </c>
      <c r="I388" s="3">
        <f t="shared" si="22"/>
        <v>52.5</v>
      </c>
      <c r="J388" s="12">
        <f t="shared" si="25"/>
        <v>28.6</v>
      </c>
      <c r="K388" s="3">
        <f t="shared" si="23"/>
        <v>128.57142857142904</v>
      </c>
      <c r="P388"/>
      <c r="Q388" s="3"/>
      <c r="R388"/>
      <c r="T388"/>
    </row>
    <row r="389" spans="1:20" x14ac:dyDescent="0.25">
      <c r="A389">
        <v>180</v>
      </c>
      <c r="B389">
        <v>1</v>
      </c>
      <c r="C389" t="s">
        <v>138</v>
      </c>
      <c r="D389" s="35">
        <f t="shared" si="24"/>
        <v>0.21876567987957851</v>
      </c>
      <c r="E389">
        <v>1</v>
      </c>
      <c r="F389">
        <v>161352</v>
      </c>
      <c r="G389">
        <v>50</v>
      </c>
      <c r="H389">
        <v>50</v>
      </c>
      <c r="I389" s="3">
        <f t="shared" si="22"/>
        <v>50</v>
      </c>
      <c r="J389" s="12">
        <f t="shared" si="25"/>
        <v>29.066666666666666</v>
      </c>
      <c r="K389" s="3">
        <f t="shared" si="23"/>
        <v>150.00000000000054</v>
      </c>
      <c r="P389"/>
      <c r="Q389" s="3"/>
      <c r="R389"/>
      <c r="T389"/>
    </row>
    <row r="390" spans="1:20" x14ac:dyDescent="0.25">
      <c r="A390">
        <v>180</v>
      </c>
      <c r="B390">
        <v>1</v>
      </c>
      <c r="C390" t="s">
        <v>138</v>
      </c>
      <c r="D390" s="35">
        <f t="shared" si="24"/>
        <v>0.22177621675865528</v>
      </c>
      <c r="E390">
        <v>2</v>
      </c>
      <c r="F390">
        <v>161364</v>
      </c>
      <c r="H390">
        <v>50</v>
      </c>
      <c r="I390" s="3">
        <f t="shared" si="22"/>
        <v>50</v>
      </c>
      <c r="J390" s="12">
        <f t="shared" si="25"/>
        <v>29.466666666666665</v>
      </c>
      <c r="K390" s="3">
        <f t="shared" si="23"/>
        <v>138.4615384615384</v>
      </c>
      <c r="P390"/>
      <c r="Q390" s="3"/>
      <c r="R390"/>
      <c r="T390"/>
    </row>
    <row r="391" spans="1:20" x14ac:dyDescent="0.25">
      <c r="A391">
        <v>180</v>
      </c>
      <c r="B391">
        <v>1</v>
      </c>
      <c r="C391" t="s">
        <v>138</v>
      </c>
      <c r="D391" s="35">
        <f t="shared" si="24"/>
        <v>0.22503763171098842</v>
      </c>
      <c r="E391">
        <v>3</v>
      </c>
      <c r="F391">
        <v>161377</v>
      </c>
      <c r="H391">
        <v>45</v>
      </c>
      <c r="I391" s="3">
        <f t="shared" si="22"/>
        <v>45</v>
      </c>
      <c r="J391" s="12">
        <f t="shared" si="25"/>
        <v>29.9</v>
      </c>
      <c r="K391" s="3">
        <f t="shared" si="23"/>
        <v>163.63636363636343</v>
      </c>
      <c r="P391"/>
      <c r="Q391" s="3"/>
      <c r="R391"/>
      <c r="T391"/>
    </row>
    <row r="392" spans="1:20" x14ac:dyDescent="0.25">
      <c r="A392">
        <v>180</v>
      </c>
      <c r="B392">
        <v>1</v>
      </c>
      <c r="C392" t="s">
        <v>138</v>
      </c>
      <c r="D392" s="35">
        <f t="shared" si="24"/>
        <v>0.2277972905168088</v>
      </c>
      <c r="E392">
        <v>4</v>
      </c>
      <c r="F392">
        <v>161388</v>
      </c>
      <c r="G392">
        <v>45</v>
      </c>
      <c r="H392">
        <v>40</v>
      </c>
      <c r="I392" s="3">
        <f t="shared" si="22"/>
        <v>42.5</v>
      </c>
      <c r="J392" s="12">
        <f t="shared" si="25"/>
        <v>30.266666666666666</v>
      </c>
      <c r="K392" s="3">
        <f t="shared" si="23"/>
        <v>149.9999999999992</v>
      </c>
      <c r="P392"/>
      <c r="Q392" s="3"/>
      <c r="R392"/>
      <c r="T392"/>
    </row>
    <row r="393" spans="1:20" x14ac:dyDescent="0.25">
      <c r="A393">
        <v>180</v>
      </c>
      <c r="B393">
        <v>1</v>
      </c>
      <c r="C393" t="s">
        <v>138</v>
      </c>
      <c r="D393" s="35">
        <f t="shared" si="24"/>
        <v>0.2308078273958856</v>
      </c>
      <c r="E393">
        <v>5</v>
      </c>
      <c r="F393">
        <v>161400</v>
      </c>
      <c r="H393">
        <v>45</v>
      </c>
      <c r="I393" s="3">
        <f t="shared" si="22"/>
        <v>45</v>
      </c>
      <c r="J393" s="12">
        <f t="shared" si="25"/>
        <v>30.666666666666668</v>
      </c>
      <c r="K393" s="3">
        <f t="shared" si="23"/>
        <v>150.00000000000054</v>
      </c>
      <c r="P393"/>
      <c r="Q393" s="3"/>
      <c r="R393"/>
      <c r="T393"/>
    </row>
    <row r="394" spans="1:20" x14ac:dyDescent="0.25">
      <c r="A394">
        <v>180</v>
      </c>
      <c r="B394">
        <v>1</v>
      </c>
      <c r="C394" t="s">
        <v>138</v>
      </c>
      <c r="D394" s="35">
        <f t="shared" si="24"/>
        <v>0.23381836427496236</v>
      </c>
      <c r="E394">
        <v>6</v>
      </c>
      <c r="F394">
        <v>161412</v>
      </c>
      <c r="H394">
        <v>40</v>
      </c>
      <c r="I394" s="3">
        <f t="shared" si="22"/>
        <v>40</v>
      </c>
      <c r="J394" s="12">
        <f t="shared" si="25"/>
        <v>31.066666666666666</v>
      </c>
      <c r="K394" s="3">
        <f t="shared" si="23"/>
        <v>128.57142857142804</v>
      </c>
      <c r="P394"/>
      <c r="Q394" s="3"/>
      <c r="R394"/>
      <c r="T394"/>
    </row>
    <row r="395" spans="1:20" x14ac:dyDescent="0.25">
      <c r="A395">
        <v>180</v>
      </c>
      <c r="B395">
        <v>1</v>
      </c>
      <c r="C395" t="s">
        <v>138</v>
      </c>
      <c r="D395" s="35">
        <f t="shared" si="24"/>
        <v>0.23733065730055192</v>
      </c>
      <c r="E395">
        <v>7</v>
      </c>
      <c r="F395">
        <v>161426</v>
      </c>
      <c r="H395">
        <v>45</v>
      </c>
      <c r="I395" s="3">
        <f t="shared" si="22"/>
        <v>45</v>
      </c>
      <c r="J395" s="12">
        <f t="shared" si="25"/>
        <v>31.533333333333335</v>
      </c>
      <c r="K395" s="3">
        <f t="shared" si="23"/>
        <v>150.00000000000054</v>
      </c>
      <c r="P395"/>
      <c r="Q395" s="3"/>
      <c r="R395"/>
      <c r="T395"/>
    </row>
    <row r="396" spans="1:20" x14ac:dyDescent="0.25">
      <c r="A396">
        <v>180</v>
      </c>
      <c r="B396">
        <v>1</v>
      </c>
      <c r="C396" t="s">
        <v>138</v>
      </c>
      <c r="D396" s="35">
        <f t="shared" si="24"/>
        <v>0.24034119417962868</v>
      </c>
      <c r="E396">
        <v>8</v>
      </c>
      <c r="F396">
        <v>161438</v>
      </c>
      <c r="H396">
        <v>45</v>
      </c>
      <c r="I396" s="3">
        <f t="shared" si="22"/>
        <v>45</v>
      </c>
      <c r="J396" s="12">
        <f t="shared" si="25"/>
        <v>31.933333333333334</v>
      </c>
      <c r="K396" s="3">
        <f t="shared" si="23"/>
        <v>149.9999999999992</v>
      </c>
      <c r="P396"/>
      <c r="Q396" s="3"/>
      <c r="R396"/>
      <c r="T396"/>
    </row>
    <row r="397" spans="1:20" x14ac:dyDescent="0.25">
      <c r="A397">
        <v>180</v>
      </c>
      <c r="B397">
        <v>1</v>
      </c>
      <c r="C397" t="s">
        <v>138</v>
      </c>
      <c r="D397" s="35">
        <f t="shared" si="24"/>
        <v>0.24335173105870547</v>
      </c>
      <c r="E397">
        <v>9</v>
      </c>
      <c r="F397">
        <v>161450</v>
      </c>
      <c r="G397">
        <v>45</v>
      </c>
      <c r="H397">
        <v>45</v>
      </c>
      <c r="I397" s="3">
        <f t="shared" si="22"/>
        <v>45</v>
      </c>
      <c r="J397" s="12">
        <f t="shared" si="25"/>
        <v>32.333333333333336</v>
      </c>
      <c r="K397" s="3">
        <f t="shared" si="23"/>
        <v>138.46153846153953</v>
      </c>
      <c r="P397"/>
      <c r="Q397" s="3"/>
      <c r="R397"/>
      <c r="T397"/>
    </row>
    <row r="398" spans="1:20" x14ac:dyDescent="0.25">
      <c r="A398">
        <v>180</v>
      </c>
      <c r="B398">
        <v>1</v>
      </c>
      <c r="C398" t="s">
        <v>138</v>
      </c>
      <c r="D398" s="35">
        <f t="shared" si="24"/>
        <v>0.24661314601103862</v>
      </c>
      <c r="E398">
        <v>10</v>
      </c>
      <c r="F398">
        <v>161463</v>
      </c>
      <c r="H398">
        <v>50</v>
      </c>
      <c r="I398" s="3">
        <f t="shared" si="22"/>
        <v>50</v>
      </c>
      <c r="J398" s="12">
        <f t="shared" si="25"/>
        <v>32.766666666666666</v>
      </c>
      <c r="K398" s="3">
        <f t="shared" si="23"/>
        <v>150.00000000000054</v>
      </c>
      <c r="P398"/>
      <c r="Q398" s="3"/>
      <c r="R398"/>
      <c r="T398"/>
    </row>
    <row r="399" spans="1:20" x14ac:dyDescent="0.25">
      <c r="A399">
        <v>180</v>
      </c>
      <c r="B399">
        <v>1</v>
      </c>
      <c r="C399" t="s">
        <v>138</v>
      </c>
      <c r="D399" s="35">
        <f t="shared" si="24"/>
        <v>0.24962368289011538</v>
      </c>
      <c r="E399">
        <v>11</v>
      </c>
      <c r="F399">
        <v>161475</v>
      </c>
      <c r="G399">
        <v>45</v>
      </c>
      <c r="H399">
        <v>40</v>
      </c>
      <c r="I399" s="3">
        <f t="shared" si="22"/>
        <v>42.5</v>
      </c>
      <c r="J399" s="12">
        <f t="shared" si="25"/>
        <v>33.166666666666664</v>
      </c>
      <c r="K399" s="3">
        <f t="shared" si="23"/>
        <v>163.63636363636343</v>
      </c>
      <c r="P399"/>
      <c r="Q399" s="3"/>
      <c r="R399"/>
      <c r="T399"/>
    </row>
    <row r="400" spans="1:20" x14ac:dyDescent="0.25">
      <c r="A400">
        <v>180</v>
      </c>
      <c r="B400">
        <v>1</v>
      </c>
      <c r="C400" t="s">
        <v>138</v>
      </c>
      <c r="D400" s="35">
        <f t="shared" si="24"/>
        <v>0.25238334169593574</v>
      </c>
      <c r="E400">
        <v>12</v>
      </c>
      <c r="F400">
        <v>161486</v>
      </c>
      <c r="G400">
        <v>40</v>
      </c>
      <c r="H400">
        <v>45</v>
      </c>
      <c r="I400" s="3">
        <f t="shared" si="22"/>
        <v>42.5</v>
      </c>
      <c r="J400" s="12">
        <f t="shared" si="25"/>
        <v>33.533333333333331</v>
      </c>
      <c r="K400" s="3">
        <f t="shared" si="23"/>
        <v>150.00000000000054</v>
      </c>
      <c r="P400"/>
      <c r="Q400" s="3"/>
      <c r="R400"/>
      <c r="T400"/>
    </row>
    <row r="401" spans="1:20" x14ac:dyDescent="0.25">
      <c r="A401">
        <v>180</v>
      </c>
      <c r="B401">
        <v>1</v>
      </c>
      <c r="C401" t="s">
        <v>138</v>
      </c>
      <c r="D401" s="35">
        <f t="shared" si="24"/>
        <v>0.2553938785750125</v>
      </c>
      <c r="E401">
        <v>13</v>
      </c>
      <c r="F401">
        <v>161498</v>
      </c>
      <c r="G401">
        <v>35</v>
      </c>
      <c r="H401">
        <v>45</v>
      </c>
      <c r="I401" s="3">
        <f t="shared" si="22"/>
        <v>40</v>
      </c>
      <c r="J401" s="12">
        <f t="shared" si="25"/>
        <v>33.93333333333333</v>
      </c>
      <c r="K401" s="3">
        <f t="shared" si="23"/>
        <v>120</v>
      </c>
      <c r="P401"/>
      <c r="Q401" s="3"/>
      <c r="R401"/>
      <c r="T401"/>
    </row>
    <row r="402" spans="1:20" x14ac:dyDescent="0.25">
      <c r="A402">
        <v>180</v>
      </c>
      <c r="B402">
        <v>1</v>
      </c>
      <c r="C402" t="s">
        <v>138</v>
      </c>
      <c r="D402" s="35">
        <f t="shared" si="24"/>
        <v>0.25915704967385844</v>
      </c>
      <c r="E402">
        <v>14</v>
      </c>
      <c r="F402">
        <v>161513</v>
      </c>
      <c r="G402">
        <v>40</v>
      </c>
      <c r="H402">
        <v>50</v>
      </c>
      <c r="I402" s="3">
        <f t="shared" si="22"/>
        <v>45</v>
      </c>
      <c r="J402" s="12">
        <f t="shared" si="25"/>
        <v>34.43333333333333</v>
      </c>
      <c r="K402" s="3">
        <f t="shared" si="23"/>
        <v>94.73684210526217</v>
      </c>
      <c r="P402"/>
      <c r="Q402" s="3"/>
      <c r="R402"/>
      <c r="T402"/>
    </row>
    <row r="403" spans="1:20" x14ac:dyDescent="0.25">
      <c r="A403">
        <v>180</v>
      </c>
      <c r="B403">
        <v>1</v>
      </c>
      <c r="C403" t="s">
        <v>138</v>
      </c>
      <c r="D403" s="35">
        <f t="shared" si="24"/>
        <v>0.26392373306573008</v>
      </c>
      <c r="E403">
        <v>15</v>
      </c>
      <c r="F403">
        <v>161532</v>
      </c>
      <c r="H403">
        <v>35</v>
      </c>
      <c r="I403" s="3">
        <f t="shared" si="22"/>
        <v>35</v>
      </c>
      <c r="J403" s="12">
        <f t="shared" si="25"/>
        <v>35.06666666666667</v>
      </c>
      <c r="K403" s="3">
        <f t="shared" si="23"/>
        <v>163.63636363636658</v>
      </c>
      <c r="P403"/>
      <c r="Q403" s="3"/>
      <c r="R403"/>
      <c r="T403"/>
    </row>
    <row r="404" spans="1:20" x14ac:dyDescent="0.25">
      <c r="A404">
        <v>180</v>
      </c>
      <c r="B404">
        <v>1</v>
      </c>
      <c r="C404" t="s">
        <v>138</v>
      </c>
      <c r="D404" s="35">
        <f t="shared" si="24"/>
        <v>0.26668339187155038</v>
      </c>
      <c r="E404">
        <v>16</v>
      </c>
      <c r="F404">
        <v>161543</v>
      </c>
      <c r="G404">
        <v>55</v>
      </c>
      <c r="H404">
        <v>50</v>
      </c>
      <c r="I404" s="3">
        <f t="shared" si="22"/>
        <v>52.5</v>
      </c>
      <c r="J404" s="12">
        <f t="shared" si="25"/>
        <v>35.43333333333333</v>
      </c>
      <c r="K404" s="3">
        <f t="shared" si="23"/>
        <v>163.63636363636343</v>
      </c>
      <c r="P404"/>
      <c r="Q404" s="3"/>
      <c r="R404"/>
      <c r="T404"/>
    </row>
    <row r="405" spans="1:20" x14ac:dyDescent="0.25">
      <c r="A405">
        <v>180</v>
      </c>
      <c r="B405">
        <v>1</v>
      </c>
      <c r="C405" t="s">
        <v>138</v>
      </c>
      <c r="D405" s="35">
        <f t="shared" si="24"/>
        <v>0.26944305067737079</v>
      </c>
      <c r="E405">
        <v>17</v>
      </c>
      <c r="F405">
        <v>161554</v>
      </c>
      <c r="G405">
        <v>45</v>
      </c>
      <c r="H405">
        <v>45</v>
      </c>
      <c r="I405" s="3">
        <f t="shared" si="22"/>
        <v>45</v>
      </c>
      <c r="J405" s="12">
        <f t="shared" si="25"/>
        <v>35.799999999999997</v>
      </c>
      <c r="K405" s="3">
        <f t="shared" si="23"/>
        <v>163.63636363636343</v>
      </c>
      <c r="P405"/>
      <c r="Q405" s="3"/>
      <c r="R405"/>
      <c r="T405"/>
    </row>
    <row r="406" spans="1:20" x14ac:dyDescent="0.25">
      <c r="A406">
        <v>180</v>
      </c>
      <c r="B406">
        <v>1</v>
      </c>
      <c r="C406" t="s">
        <v>138</v>
      </c>
      <c r="D406" s="35">
        <f t="shared" si="24"/>
        <v>0.27220270948319114</v>
      </c>
      <c r="E406">
        <v>18</v>
      </c>
      <c r="F406">
        <v>161565</v>
      </c>
      <c r="H406">
        <v>45</v>
      </c>
      <c r="I406" s="3">
        <f t="shared" si="22"/>
        <v>45</v>
      </c>
      <c r="J406" s="12">
        <f t="shared" si="25"/>
        <v>36.166666666666664</v>
      </c>
      <c r="K406" s="3">
        <f t="shared" si="23"/>
        <v>41.860465116278959</v>
      </c>
      <c r="P406"/>
      <c r="Q406" s="3"/>
      <c r="R406"/>
      <c r="T406"/>
    </row>
    <row r="407" spans="1:20" x14ac:dyDescent="0.25">
      <c r="A407">
        <v>180</v>
      </c>
      <c r="B407">
        <v>1</v>
      </c>
      <c r="C407" t="s">
        <v>138</v>
      </c>
      <c r="D407" s="35">
        <f t="shared" si="24"/>
        <v>0.28299046663321625</v>
      </c>
      <c r="E407">
        <v>19</v>
      </c>
      <c r="F407">
        <v>161608</v>
      </c>
      <c r="G407">
        <v>50</v>
      </c>
      <c r="H407">
        <v>50</v>
      </c>
      <c r="I407" s="3">
        <f t="shared" si="22"/>
        <v>50</v>
      </c>
      <c r="J407" s="12">
        <f t="shared" si="25"/>
        <v>37.6</v>
      </c>
      <c r="K407" s="3">
        <f t="shared" si="23"/>
        <v>64.285714285714519</v>
      </c>
      <c r="P407"/>
      <c r="Q407" s="3"/>
      <c r="R407"/>
      <c r="T407"/>
    </row>
    <row r="408" spans="1:20" x14ac:dyDescent="0.25">
      <c r="A408">
        <v>180</v>
      </c>
      <c r="B408">
        <v>1</v>
      </c>
      <c r="C408" t="s">
        <v>138</v>
      </c>
      <c r="D408" s="35">
        <f t="shared" si="24"/>
        <v>0.29001505268439537</v>
      </c>
      <c r="E408">
        <v>20</v>
      </c>
      <c r="F408">
        <v>161636</v>
      </c>
      <c r="G408">
        <v>55</v>
      </c>
      <c r="H408">
        <v>55</v>
      </c>
      <c r="I408" s="3">
        <f t="shared" si="22"/>
        <v>55</v>
      </c>
      <c r="J408" s="12">
        <f t="shared" si="25"/>
        <v>38.533333333333331</v>
      </c>
      <c r="K408" s="3">
        <f t="shared" si="23"/>
        <v>150.00000000000054</v>
      </c>
      <c r="P408"/>
      <c r="Q408" s="3"/>
      <c r="R408"/>
      <c r="T408"/>
    </row>
    <row r="409" spans="1:20" x14ac:dyDescent="0.25">
      <c r="A409">
        <v>180</v>
      </c>
      <c r="B409">
        <v>1</v>
      </c>
      <c r="C409" t="s">
        <v>138</v>
      </c>
      <c r="D409" s="35">
        <f t="shared" si="24"/>
        <v>0.29302558956347213</v>
      </c>
      <c r="E409">
        <v>21</v>
      </c>
      <c r="F409">
        <v>161648</v>
      </c>
      <c r="G409">
        <v>50</v>
      </c>
      <c r="H409">
        <v>50</v>
      </c>
      <c r="I409" s="3">
        <f t="shared" si="22"/>
        <v>50</v>
      </c>
      <c r="J409" s="12">
        <f t="shared" si="25"/>
        <v>38.93333333333333</v>
      </c>
      <c r="K409" s="3">
        <f t="shared" si="23"/>
        <v>163.63636363636343</v>
      </c>
      <c r="P409"/>
      <c r="Q409" s="3"/>
      <c r="R409"/>
      <c r="T409"/>
    </row>
    <row r="410" spans="1:20" x14ac:dyDescent="0.25">
      <c r="A410">
        <v>180</v>
      </c>
      <c r="B410">
        <v>1</v>
      </c>
      <c r="C410" t="s">
        <v>138</v>
      </c>
      <c r="D410" s="35">
        <f t="shared" si="24"/>
        <v>0.29578524836929249</v>
      </c>
      <c r="E410">
        <v>22</v>
      </c>
      <c r="F410">
        <v>161659</v>
      </c>
      <c r="G410">
        <v>40</v>
      </c>
      <c r="H410">
        <v>40</v>
      </c>
      <c r="I410" s="3">
        <f t="shared" si="22"/>
        <v>40</v>
      </c>
      <c r="J410" s="12">
        <f t="shared" si="25"/>
        <v>39.299999999999997</v>
      </c>
      <c r="K410" s="3">
        <f t="shared" si="23"/>
        <v>163.63636363636343</v>
      </c>
      <c r="P410"/>
      <c r="Q410" s="3"/>
      <c r="R410"/>
      <c r="T410"/>
    </row>
    <row r="411" spans="1:20" x14ac:dyDescent="0.25">
      <c r="A411">
        <v>180</v>
      </c>
      <c r="B411">
        <v>1</v>
      </c>
      <c r="C411" t="s">
        <v>138</v>
      </c>
      <c r="D411" s="35">
        <f t="shared" si="24"/>
        <v>0.29854490717511284</v>
      </c>
      <c r="E411">
        <v>23</v>
      </c>
      <c r="F411">
        <v>161670</v>
      </c>
      <c r="G411">
        <v>40</v>
      </c>
      <c r="H411">
        <v>45</v>
      </c>
      <c r="I411" s="3">
        <f t="shared" si="22"/>
        <v>42.5</v>
      </c>
      <c r="J411" s="12">
        <f t="shared" si="25"/>
        <v>39.666666666666664</v>
      </c>
      <c r="K411" s="3">
        <f t="shared" si="23"/>
        <v>163.63636363636343</v>
      </c>
      <c r="P411"/>
      <c r="Q411" s="3"/>
      <c r="R411"/>
      <c r="T411"/>
    </row>
    <row r="412" spans="1:20" x14ac:dyDescent="0.25">
      <c r="A412">
        <v>180</v>
      </c>
      <c r="B412">
        <v>1</v>
      </c>
      <c r="C412" t="s">
        <v>138</v>
      </c>
      <c r="D412" s="35">
        <f t="shared" si="24"/>
        <v>0.30130456598093325</v>
      </c>
      <c r="E412">
        <v>24</v>
      </c>
      <c r="F412">
        <v>161681</v>
      </c>
      <c r="G412">
        <v>40</v>
      </c>
      <c r="H412">
        <v>45</v>
      </c>
      <c r="I412" s="3">
        <f t="shared" si="22"/>
        <v>42.5</v>
      </c>
      <c r="J412" s="12">
        <f t="shared" si="25"/>
        <v>40.033333333333331</v>
      </c>
      <c r="K412" s="3">
        <f t="shared" si="23"/>
        <v>150.00000000000054</v>
      </c>
      <c r="P412"/>
      <c r="Q412" s="3"/>
      <c r="R412"/>
      <c r="T412"/>
    </row>
    <row r="413" spans="1:20" x14ac:dyDescent="0.25">
      <c r="A413">
        <v>180</v>
      </c>
      <c r="B413">
        <v>1</v>
      </c>
      <c r="C413" t="s">
        <v>138</v>
      </c>
      <c r="D413" s="35">
        <f t="shared" si="24"/>
        <v>0.30431510286001001</v>
      </c>
      <c r="E413">
        <v>25</v>
      </c>
      <c r="F413">
        <v>161693</v>
      </c>
      <c r="H413">
        <v>40</v>
      </c>
      <c r="I413" s="3">
        <f t="shared" si="22"/>
        <v>40</v>
      </c>
      <c r="J413" s="12">
        <f t="shared" si="25"/>
        <v>40.43333333333333</v>
      </c>
      <c r="K413" s="3">
        <f t="shared" si="23"/>
        <v>163.63636363636343</v>
      </c>
      <c r="P413"/>
      <c r="Q413" s="3"/>
      <c r="R413"/>
      <c r="T413"/>
    </row>
    <row r="414" spans="1:20" x14ac:dyDescent="0.25">
      <c r="A414">
        <v>180</v>
      </c>
      <c r="B414">
        <v>1</v>
      </c>
      <c r="C414" t="s">
        <v>138</v>
      </c>
      <c r="D414" s="35">
        <f t="shared" si="24"/>
        <v>0.30707476166583036</v>
      </c>
      <c r="E414">
        <v>26</v>
      </c>
      <c r="F414">
        <v>161704</v>
      </c>
      <c r="H414">
        <v>45</v>
      </c>
      <c r="I414" s="3">
        <f t="shared" si="22"/>
        <v>45</v>
      </c>
      <c r="J414" s="12">
        <f t="shared" si="25"/>
        <v>40.799999999999997</v>
      </c>
      <c r="K414" s="3">
        <f t="shared" si="23"/>
        <v>163.63636363636343</v>
      </c>
      <c r="P414"/>
      <c r="Q414" s="3"/>
      <c r="R414"/>
      <c r="T414"/>
    </row>
    <row r="415" spans="1:20" x14ac:dyDescent="0.25">
      <c r="A415">
        <v>180</v>
      </c>
      <c r="B415">
        <v>1</v>
      </c>
      <c r="C415" t="s">
        <v>138</v>
      </c>
      <c r="D415" s="35">
        <f t="shared" si="24"/>
        <v>0.30983442047165072</v>
      </c>
      <c r="E415">
        <v>27</v>
      </c>
      <c r="F415">
        <v>161715</v>
      </c>
      <c r="G415">
        <v>45</v>
      </c>
      <c r="H415">
        <v>45</v>
      </c>
      <c r="I415" s="3">
        <f t="shared" si="22"/>
        <v>45</v>
      </c>
      <c r="J415" s="12">
        <f t="shared" si="25"/>
        <v>41.166666666666664</v>
      </c>
      <c r="K415" s="3">
        <f t="shared" si="23"/>
        <v>128.57142857142804</v>
      </c>
      <c r="P415"/>
      <c r="Q415" s="3"/>
      <c r="R415"/>
      <c r="T415"/>
    </row>
    <row r="416" spans="1:20" x14ac:dyDescent="0.25">
      <c r="A416">
        <v>180</v>
      </c>
      <c r="B416">
        <v>1</v>
      </c>
      <c r="C416" t="s">
        <v>138</v>
      </c>
      <c r="D416" s="35">
        <f t="shared" si="24"/>
        <v>0.3133467134972403</v>
      </c>
      <c r="E416">
        <v>28</v>
      </c>
      <c r="F416">
        <v>161729</v>
      </c>
      <c r="G416">
        <v>45</v>
      </c>
      <c r="H416">
        <v>50</v>
      </c>
      <c r="I416" s="3">
        <f t="shared" si="22"/>
        <v>47.5</v>
      </c>
      <c r="J416" s="12">
        <f t="shared" si="25"/>
        <v>41.633333333333333</v>
      </c>
      <c r="K416" s="3">
        <f t="shared" si="23"/>
        <v>150.00000000000054</v>
      </c>
      <c r="P416"/>
      <c r="Q416" s="3"/>
      <c r="R416"/>
      <c r="T416"/>
    </row>
    <row r="417" spans="1:20" x14ac:dyDescent="0.25">
      <c r="A417">
        <v>180</v>
      </c>
      <c r="B417">
        <v>1</v>
      </c>
      <c r="C417" t="s">
        <v>138</v>
      </c>
      <c r="D417" s="35">
        <f t="shared" si="24"/>
        <v>0.31635725037631707</v>
      </c>
      <c r="E417">
        <v>29</v>
      </c>
      <c r="F417">
        <v>161741</v>
      </c>
      <c r="G417">
        <v>35</v>
      </c>
      <c r="H417">
        <v>45</v>
      </c>
      <c r="I417" s="3">
        <f t="shared" si="22"/>
        <v>40</v>
      </c>
      <c r="J417" s="12">
        <f t="shared" si="25"/>
        <v>42.033333333333331</v>
      </c>
      <c r="K417" s="3">
        <f t="shared" si="23"/>
        <v>150.00000000000054</v>
      </c>
      <c r="P417"/>
      <c r="Q417" s="3"/>
      <c r="R417"/>
      <c r="T417"/>
    </row>
    <row r="418" spans="1:20" x14ac:dyDescent="0.25">
      <c r="A418">
        <v>180</v>
      </c>
      <c r="B418">
        <v>1</v>
      </c>
      <c r="C418" t="s">
        <v>138</v>
      </c>
      <c r="D418" s="35">
        <f t="shared" si="24"/>
        <v>0.31936778725539383</v>
      </c>
      <c r="E418">
        <v>30</v>
      </c>
      <c r="F418">
        <v>161753</v>
      </c>
      <c r="G418">
        <v>50</v>
      </c>
      <c r="H418">
        <v>45</v>
      </c>
      <c r="I418" s="3">
        <f t="shared" si="22"/>
        <v>47.5</v>
      </c>
      <c r="J418" s="12">
        <f t="shared" si="25"/>
        <v>42.43333333333333</v>
      </c>
      <c r="K418" s="3">
        <f t="shared" si="23"/>
        <v>149.99999999999787</v>
      </c>
      <c r="P418"/>
      <c r="Q418" s="3"/>
      <c r="R418"/>
      <c r="T418"/>
    </row>
    <row r="419" spans="1:20" x14ac:dyDescent="0.25">
      <c r="A419">
        <v>180</v>
      </c>
      <c r="B419">
        <v>1</v>
      </c>
      <c r="C419" t="s">
        <v>138</v>
      </c>
      <c r="D419" s="35">
        <f t="shared" si="24"/>
        <v>0.32237832413447065</v>
      </c>
      <c r="E419">
        <v>31</v>
      </c>
      <c r="F419">
        <v>161765</v>
      </c>
      <c r="G419">
        <v>50</v>
      </c>
      <c r="H419">
        <v>50</v>
      </c>
      <c r="I419" s="3">
        <f t="shared" si="22"/>
        <v>50</v>
      </c>
      <c r="J419" s="12">
        <f t="shared" si="25"/>
        <v>42.833333333333336</v>
      </c>
      <c r="K419" s="3">
        <f t="shared" si="23"/>
        <v>163.63636363636343</v>
      </c>
      <c r="P419"/>
      <c r="Q419" s="3"/>
      <c r="R419"/>
      <c r="T419"/>
    </row>
    <row r="420" spans="1:20" x14ac:dyDescent="0.25">
      <c r="A420">
        <v>180</v>
      </c>
      <c r="B420">
        <v>1</v>
      </c>
      <c r="C420" t="s">
        <v>138</v>
      </c>
      <c r="D420" s="35">
        <f t="shared" si="24"/>
        <v>0.325137982940291</v>
      </c>
      <c r="E420">
        <v>32</v>
      </c>
      <c r="F420">
        <v>161776</v>
      </c>
      <c r="G420">
        <v>45</v>
      </c>
      <c r="H420">
        <v>40</v>
      </c>
      <c r="I420" s="3">
        <f t="shared" si="22"/>
        <v>42.5</v>
      </c>
      <c r="J420" s="12">
        <f t="shared" si="25"/>
        <v>43.2</v>
      </c>
      <c r="K420" s="3">
        <f t="shared" si="23"/>
        <v>150.00000000000054</v>
      </c>
      <c r="P420"/>
      <c r="Q420" s="3"/>
      <c r="R420"/>
      <c r="T420"/>
    </row>
    <row r="421" spans="1:20" x14ac:dyDescent="0.25">
      <c r="A421">
        <v>180</v>
      </c>
      <c r="B421">
        <v>1</v>
      </c>
      <c r="C421" t="s">
        <v>138</v>
      </c>
      <c r="D421" s="35">
        <f t="shared" si="24"/>
        <v>0.32814851981936777</v>
      </c>
      <c r="E421">
        <v>33</v>
      </c>
      <c r="F421">
        <v>161788</v>
      </c>
      <c r="H421">
        <v>45</v>
      </c>
      <c r="I421" s="3">
        <f t="shared" si="22"/>
        <v>45</v>
      </c>
      <c r="J421" s="12">
        <f t="shared" si="25"/>
        <v>43.6</v>
      </c>
      <c r="K421" s="3">
        <f t="shared" si="23"/>
        <v>105.88235294117717</v>
      </c>
      <c r="P421"/>
      <c r="Q421" s="3"/>
      <c r="R421"/>
      <c r="T421"/>
    </row>
    <row r="422" spans="1:20" x14ac:dyDescent="0.25">
      <c r="A422">
        <v>180</v>
      </c>
      <c r="B422">
        <v>1</v>
      </c>
      <c r="C422" t="s">
        <v>138</v>
      </c>
      <c r="D422" s="35">
        <f t="shared" si="24"/>
        <v>0.33241344706472653</v>
      </c>
      <c r="E422">
        <v>34</v>
      </c>
      <c r="F422">
        <v>161805</v>
      </c>
      <c r="G422">
        <v>50</v>
      </c>
      <c r="H422">
        <v>45</v>
      </c>
      <c r="I422" s="3">
        <f t="shared" si="22"/>
        <v>47.5</v>
      </c>
      <c r="J422" s="12">
        <f t="shared" si="25"/>
        <v>44.166666666666664</v>
      </c>
      <c r="K422" s="3">
        <f t="shared" si="23"/>
        <v>149.99999999999787</v>
      </c>
      <c r="P422"/>
      <c r="Q422" s="3"/>
      <c r="R422"/>
      <c r="T422"/>
    </row>
    <row r="423" spans="1:20" x14ac:dyDescent="0.25">
      <c r="A423">
        <v>180</v>
      </c>
      <c r="B423">
        <v>1</v>
      </c>
      <c r="C423" t="s">
        <v>138</v>
      </c>
      <c r="D423" s="35">
        <f t="shared" si="24"/>
        <v>0.33542398394380329</v>
      </c>
      <c r="E423">
        <v>35</v>
      </c>
      <c r="F423">
        <v>161817</v>
      </c>
      <c r="G423">
        <v>50</v>
      </c>
      <c r="H423">
        <v>50</v>
      </c>
      <c r="I423" s="3">
        <f t="shared" si="22"/>
        <v>50</v>
      </c>
      <c r="J423" s="12">
        <f t="shared" si="25"/>
        <v>44.56666666666667</v>
      </c>
      <c r="K423" s="3">
        <f t="shared" si="23"/>
        <v>163.63636363636658</v>
      </c>
      <c r="P423"/>
      <c r="Q423" s="3"/>
      <c r="R423"/>
      <c r="T423"/>
    </row>
    <row r="424" spans="1:20" x14ac:dyDescent="0.25">
      <c r="A424">
        <v>180</v>
      </c>
      <c r="B424">
        <v>1</v>
      </c>
      <c r="C424" t="s">
        <v>138</v>
      </c>
      <c r="D424" s="35">
        <f t="shared" si="24"/>
        <v>0.33818364274962365</v>
      </c>
      <c r="E424">
        <v>36</v>
      </c>
      <c r="F424">
        <v>161828</v>
      </c>
      <c r="G424">
        <v>30</v>
      </c>
      <c r="H424">
        <v>35</v>
      </c>
      <c r="I424" s="3">
        <f t="shared" si="22"/>
        <v>32.5</v>
      </c>
      <c r="J424" s="12">
        <f t="shared" si="25"/>
        <v>44.93333333333333</v>
      </c>
      <c r="K424" s="3">
        <f t="shared" si="23"/>
        <v>163.63636363636343</v>
      </c>
      <c r="P424"/>
      <c r="Q424" s="3"/>
      <c r="R424"/>
      <c r="T424"/>
    </row>
    <row r="425" spans="1:20" x14ac:dyDescent="0.25">
      <c r="A425">
        <v>180</v>
      </c>
      <c r="B425">
        <v>1</v>
      </c>
      <c r="C425" t="s">
        <v>138</v>
      </c>
      <c r="D425" s="35">
        <f t="shared" si="24"/>
        <v>0.340943301555444</v>
      </c>
      <c r="E425">
        <v>37</v>
      </c>
      <c r="F425">
        <v>161839</v>
      </c>
      <c r="G425">
        <v>35</v>
      </c>
      <c r="H425">
        <v>35</v>
      </c>
      <c r="I425" s="3">
        <f t="shared" si="22"/>
        <v>35</v>
      </c>
      <c r="J425" s="12">
        <f t="shared" si="25"/>
        <v>45.3</v>
      </c>
      <c r="K425" s="3">
        <f t="shared" si="23"/>
        <v>149.99999999999787</v>
      </c>
      <c r="P425"/>
      <c r="Q425" s="3"/>
      <c r="R425"/>
      <c r="T425"/>
    </row>
    <row r="426" spans="1:20" x14ac:dyDescent="0.25">
      <c r="A426">
        <v>180</v>
      </c>
      <c r="B426">
        <v>1</v>
      </c>
      <c r="C426" t="s">
        <v>138</v>
      </c>
      <c r="D426" s="35">
        <f t="shared" si="24"/>
        <v>0.34395383843452082</v>
      </c>
      <c r="E426">
        <v>38</v>
      </c>
      <c r="F426">
        <v>161851</v>
      </c>
      <c r="H426">
        <v>40</v>
      </c>
      <c r="I426" s="3">
        <f t="shared" si="22"/>
        <v>40</v>
      </c>
      <c r="J426" s="12">
        <f t="shared" si="25"/>
        <v>45.7</v>
      </c>
      <c r="K426" s="3">
        <f t="shared" si="23"/>
        <v>150.00000000000054</v>
      </c>
      <c r="P426"/>
      <c r="Q426" s="3"/>
      <c r="R426"/>
      <c r="T426"/>
    </row>
    <row r="427" spans="1:20" x14ac:dyDescent="0.25">
      <c r="A427">
        <v>180</v>
      </c>
      <c r="B427">
        <v>1</v>
      </c>
      <c r="C427" t="s">
        <v>138</v>
      </c>
      <c r="D427" s="35">
        <f t="shared" si="24"/>
        <v>0.34696437531359758</v>
      </c>
      <c r="E427">
        <v>39</v>
      </c>
      <c r="F427">
        <v>161863</v>
      </c>
      <c r="G427">
        <v>45</v>
      </c>
      <c r="H427">
        <v>40</v>
      </c>
      <c r="I427" s="3">
        <f t="shared" si="22"/>
        <v>42.5</v>
      </c>
      <c r="J427" s="12">
        <f t="shared" si="25"/>
        <v>46.1</v>
      </c>
      <c r="K427" s="3">
        <f t="shared" si="23"/>
        <v>163.63636363636343</v>
      </c>
      <c r="P427"/>
      <c r="Q427" s="3"/>
      <c r="R427"/>
      <c r="T427"/>
    </row>
    <row r="428" spans="1:20" x14ac:dyDescent="0.25">
      <c r="A428">
        <v>180</v>
      </c>
      <c r="B428">
        <v>1</v>
      </c>
      <c r="C428" t="s">
        <v>138</v>
      </c>
      <c r="D428" s="35">
        <f t="shared" si="24"/>
        <v>0.34972403411941794</v>
      </c>
      <c r="E428">
        <v>40</v>
      </c>
      <c r="F428">
        <v>161874</v>
      </c>
      <c r="G428">
        <v>35</v>
      </c>
      <c r="H428">
        <v>55</v>
      </c>
      <c r="I428" s="3">
        <f t="shared" si="22"/>
        <v>45</v>
      </c>
      <c r="J428" s="12">
        <f t="shared" si="25"/>
        <v>46.466666666666669</v>
      </c>
      <c r="K428" s="3">
        <f t="shared" si="23"/>
        <v>150.00000000000054</v>
      </c>
      <c r="P428"/>
      <c r="Q428" s="3"/>
      <c r="R428"/>
      <c r="T428"/>
    </row>
    <row r="429" spans="1:20" x14ac:dyDescent="0.25">
      <c r="A429">
        <v>180</v>
      </c>
      <c r="B429">
        <v>1</v>
      </c>
      <c r="C429" t="s">
        <v>138</v>
      </c>
      <c r="D429" s="35">
        <f t="shared" si="24"/>
        <v>0.3527345709984947</v>
      </c>
      <c r="E429">
        <v>41</v>
      </c>
      <c r="F429">
        <v>161886</v>
      </c>
      <c r="H429">
        <v>45</v>
      </c>
      <c r="I429" s="3">
        <f t="shared" si="22"/>
        <v>45</v>
      </c>
      <c r="J429" s="12">
        <f t="shared" si="25"/>
        <v>46.866666666666667</v>
      </c>
      <c r="K429" s="3">
        <f t="shared" si="23"/>
        <v>150.00000000000054</v>
      </c>
      <c r="P429"/>
      <c r="Q429" s="3"/>
      <c r="R429"/>
      <c r="T429"/>
    </row>
    <row r="430" spans="1:20" x14ac:dyDescent="0.25">
      <c r="A430">
        <v>180</v>
      </c>
      <c r="B430">
        <v>1</v>
      </c>
      <c r="C430" t="s">
        <v>138</v>
      </c>
      <c r="D430" s="35">
        <f t="shared" si="24"/>
        <v>0.35574510787757146</v>
      </c>
      <c r="E430">
        <v>42</v>
      </c>
      <c r="F430">
        <v>161898</v>
      </c>
      <c r="H430">
        <v>45</v>
      </c>
      <c r="I430" s="3">
        <f t="shared" si="22"/>
        <v>45</v>
      </c>
      <c r="J430" s="12">
        <f t="shared" si="25"/>
        <v>47.266666666666666</v>
      </c>
      <c r="K430" s="3">
        <f t="shared" si="23"/>
        <v>163.63636363636343</v>
      </c>
      <c r="P430"/>
      <c r="Q430" s="3"/>
      <c r="R430"/>
      <c r="T430"/>
    </row>
    <row r="431" spans="1:20" x14ac:dyDescent="0.25">
      <c r="A431">
        <v>180</v>
      </c>
      <c r="B431">
        <v>1</v>
      </c>
      <c r="C431" t="s">
        <v>138</v>
      </c>
      <c r="D431" s="35">
        <f t="shared" si="24"/>
        <v>0.35850476668339187</v>
      </c>
      <c r="E431">
        <v>43</v>
      </c>
      <c r="F431">
        <v>161909</v>
      </c>
      <c r="G431">
        <v>50</v>
      </c>
      <c r="H431">
        <v>45</v>
      </c>
      <c r="I431" s="3">
        <f t="shared" si="22"/>
        <v>47.5</v>
      </c>
      <c r="J431" s="12">
        <f t="shared" si="25"/>
        <v>47.633333333333333</v>
      </c>
      <c r="K431" s="3">
        <f t="shared" si="23"/>
        <v>163.63636363636343</v>
      </c>
      <c r="P431"/>
      <c r="Q431" s="3"/>
      <c r="R431"/>
      <c r="T431"/>
    </row>
    <row r="432" spans="1:20" x14ac:dyDescent="0.25">
      <c r="A432">
        <v>180</v>
      </c>
      <c r="B432">
        <v>1</v>
      </c>
      <c r="C432" t="s">
        <v>138</v>
      </c>
      <c r="D432" s="35">
        <f t="shared" si="24"/>
        <v>0.36126442548921223</v>
      </c>
      <c r="E432">
        <v>44</v>
      </c>
      <c r="F432">
        <v>161920</v>
      </c>
      <c r="G432">
        <v>35</v>
      </c>
      <c r="H432">
        <v>30</v>
      </c>
      <c r="I432" s="3">
        <f t="shared" si="22"/>
        <v>32.5</v>
      </c>
      <c r="J432" s="12">
        <f t="shared" si="25"/>
        <v>48</v>
      </c>
      <c r="K432" s="3">
        <f t="shared" si="23"/>
        <v>150.00000000000054</v>
      </c>
      <c r="P432"/>
      <c r="Q432" s="3"/>
      <c r="R432"/>
      <c r="T432"/>
    </row>
    <row r="433" spans="1:20" x14ac:dyDescent="0.25">
      <c r="A433">
        <v>180</v>
      </c>
      <c r="B433">
        <v>1</v>
      </c>
      <c r="C433" t="s">
        <v>138</v>
      </c>
      <c r="D433" s="35">
        <f t="shared" si="24"/>
        <v>0.36427496236828899</v>
      </c>
      <c r="E433">
        <v>45</v>
      </c>
      <c r="F433">
        <v>161932</v>
      </c>
      <c r="H433">
        <v>40</v>
      </c>
      <c r="I433" s="3">
        <f t="shared" si="22"/>
        <v>40</v>
      </c>
      <c r="J433" s="12">
        <f t="shared" si="25"/>
        <v>48.4</v>
      </c>
      <c r="K433" s="3">
        <f t="shared" si="23"/>
        <v>163.63636363636343</v>
      </c>
      <c r="P433"/>
      <c r="Q433" s="3"/>
      <c r="R433"/>
      <c r="T433"/>
    </row>
    <row r="434" spans="1:20" x14ac:dyDescent="0.25">
      <c r="A434">
        <v>180</v>
      </c>
      <c r="B434">
        <v>1</v>
      </c>
      <c r="C434" t="s">
        <v>138</v>
      </c>
      <c r="D434" s="35">
        <f t="shared" si="24"/>
        <v>0.36703462117410934</v>
      </c>
      <c r="E434">
        <v>46</v>
      </c>
      <c r="F434">
        <v>161943</v>
      </c>
      <c r="G434">
        <v>45</v>
      </c>
      <c r="H434">
        <v>40</v>
      </c>
      <c r="I434" s="3">
        <f t="shared" si="22"/>
        <v>42.5</v>
      </c>
      <c r="J434" s="12">
        <f t="shared" si="25"/>
        <v>48.766666666666666</v>
      </c>
      <c r="K434" s="3">
        <f t="shared" si="23"/>
        <v>150.00000000000054</v>
      </c>
      <c r="P434"/>
      <c r="Q434" s="3"/>
      <c r="R434"/>
      <c r="T434"/>
    </row>
    <row r="435" spans="1:20" x14ac:dyDescent="0.25">
      <c r="A435">
        <v>180</v>
      </c>
      <c r="B435">
        <v>1</v>
      </c>
      <c r="C435" t="s">
        <v>138</v>
      </c>
      <c r="D435" s="35">
        <f t="shared" si="24"/>
        <v>0.37004515805318611</v>
      </c>
      <c r="E435">
        <v>47</v>
      </c>
      <c r="F435">
        <v>161955</v>
      </c>
      <c r="G435">
        <v>40</v>
      </c>
      <c r="H435">
        <v>40</v>
      </c>
      <c r="I435" s="3">
        <f t="shared" si="22"/>
        <v>40</v>
      </c>
      <c r="J435" s="12">
        <f t="shared" si="25"/>
        <v>49.166666666666664</v>
      </c>
      <c r="K435" s="3">
        <f t="shared" si="23"/>
        <v>163.63636363636343</v>
      </c>
      <c r="P435"/>
      <c r="Q435" s="3"/>
      <c r="R435"/>
      <c r="T435"/>
    </row>
    <row r="436" spans="1:20" x14ac:dyDescent="0.25">
      <c r="A436">
        <v>180</v>
      </c>
      <c r="B436">
        <v>1</v>
      </c>
      <c r="C436" t="s">
        <v>138</v>
      </c>
      <c r="D436" s="35">
        <f t="shared" si="24"/>
        <v>0.37280481685900646</v>
      </c>
      <c r="E436">
        <v>48</v>
      </c>
      <c r="F436">
        <v>161966</v>
      </c>
      <c r="G436">
        <v>35</v>
      </c>
      <c r="H436">
        <v>45</v>
      </c>
      <c r="I436" s="3">
        <f t="shared" si="22"/>
        <v>40</v>
      </c>
      <c r="J436" s="12">
        <f t="shared" si="25"/>
        <v>49.533333333333331</v>
      </c>
      <c r="K436" s="3">
        <f t="shared" si="23"/>
        <v>179.99999999999872</v>
      </c>
      <c r="P436"/>
      <c r="Q436" s="3"/>
      <c r="R436"/>
      <c r="T436"/>
    </row>
    <row r="437" spans="1:20" x14ac:dyDescent="0.25">
      <c r="A437">
        <v>180</v>
      </c>
      <c r="B437">
        <v>1</v>
      </c>
      <c r="C437" t="s">
        <v>138</v>
      </c>
      <c r="D437" s="35">
        <f t="shared" si="24"/>
        <v>0.37531359759157046</v>
      </c>
      <c r="E437">
        <v>49</v>
      </c>
      <c r="F437">
        <v>161976</v>
      </c>
      <c r="G437">
        <v>50</v>
      </c>
      <c r="H437">
        <v>45</v>
      </c>
      <c r="I437" s="3">
        <f t="shared" si="22"/>
        <v>47.5</v>
      </c>
      <c r="J437" s="12">
        <f t="shared" si="25"/>
        <v>49.866666666666667</v>
      </c>
      <c r="K437" s="3">
        <f t="shared" si="23"/>
        <v>150.00000000000054</v>
      </c>
      <c r="P437"/>
      <c r="Q437" s="3"/>
      <c r="R437"/>
      <c r="T437"/>
    </row>
    <row r="438" spans="1:20" x14ac:dyDescent="0.25">
      <c r="A438">
        <v>180</v>
      </c>
      <c r="B438">
        <v>1</v>
      </c>
      <c r="C438" t="s">
        <v>138</v>
      </c>
      <c r="D438" s="35">
        <f t="shared" si="24"/>
        <v>0.37832413447064722</v>
      </c>
      <c r="E438">
        <v>50</v>
      </c>
      <c r="F438">
        <v>161988</v>
      </c>
      <c r="G438">
        <v>45</v>
      </c>
      <c r="H438">
        <v>45</v>
      </c>
      <c r="I438" s="3">
        <f t="shared" si="22"/>
        <v>45</v>
      </c>
      <c r="J438" s="12">
        <f t="shared" si="25"/>
        <v>50.266666666666666</v>
      </c>
      <c r="K438" s="3">
        <f t="shared" si="23"/>
        <v>78.26086956521749</v>
      </c>
      <c r="P438"/>
      <c r="Q438" s="3"/>
      <c r="R438"/>
      <c r="T438"/>
    </row>
    <row r="439" spans="1:20" x14ac:dyDescent="0.25">
      <c r="A439">
        <v>180</v>
      </c>
      <c r="B439">
        <v>1</v>
      </c>
      <c r="C439" t="s">
        <v>138</v>
      </c>
      <c r="D439" s="35">
        <f t="shared" si="24"/>
        <v>0.38409433015554439</v>
      </c>
      <c r="E439">
        <v>51</v>
      </c>
      <c r="F439">
        <v>162011</v>
      </c>
      <c r="G439">
        <v>55</v>
      </c>
      <c r="H439">
        <v>50</v>
      </c>
      <c r="I439" s="3">
        <f t="shared" ref="I439:I502" si="26">AVERAGE(G439:H439)</f>
        <v>52.5</v>
      </c>
      <c r="J439" s="12">
        <f t="shared" si="25"/>
        <v>51.033333333333331</v>
      </c>
      <c r="K439" s="3">
        <f t="shared" si="23"/>
        <v>163.63636363636343</v>
      </c>
      <c r="P439"/>
      <c r="Q439" s="3"/>
      <c r="R439"/>
      <c r="T439"/>
    </row>
    <row r="440" spans="1:20" x14ac:dyDescent="0.25">
      <c r="A440">
        <v>180</v>
      </c>
      <c r="B440">
        <v>1</v>
      </c>
      <c r="C440" t="s">
        <v>138</v>
      </c>
      <c r="D440" s="35">
        <f t="shared" si="24"/>
        <v>0.38685398896136475</v>
      </c>
      <c r="E440">
        <v>52</v>
      </c>
      <c r="F440">
        <v>162022</v>
      </c>
      <c r="G440">
        <v>50</v>
      </c>
      <c r="H440">
        <v>50</v>
      </c>
      <c r="I440" s="3">
        <f t="shared" si="26"/>
        <v>50</v>
      </c>
      <c r="J440" s="12">
        <f t="shared" si="25"/>
        <v>51.4</v>
      </c>
      <c r="K440" s="3">
        <f t="shared" si="23"/>
        <v>163.63636363636343</v>
      </c>
      <c r="P440"/>
      <c r="Q440" s="3"/>
      <c r="R440"/>
      <c r="T440"/>
    </row>
    <row r="441" spans="1:20" x14ac:dyDescent="0.25">
      <c r="A441">
        <v>180</v>
      </c>
      <c r="B441">
        <v>1</v>
      </c>
      <c r="C441" t="s">
        <v>138</v>
      </c>
      <c r="D441" s="35">
        <f t="shared" si="24"/>
        <v>0.3896136477671851</v>
      </c>
      <c r="E441">
        <v>53</v>
      </c>
      <c r="F441">
        <v>162033</v>
      </c>
      <c r="G441">
        <v>35</v>
      </c>
      <c r="H441">
        <v>40</v>
      </c>
      <c r="I441" s="3">
        <f t="shared" si="26"/>
        <v>37.5</v>
      </c>
      <c r="J441" s="12">
        <f t="shared" si="25"/>
        <v>51.766666666666666</v>
      </c>
      <c r="K441" s="3">
        <f t="shared" si="23"/>
        <v>150.00000000000054</v>
      </c>
      <c r="P441"/>
      <c r="Q441" s="3"/>
      <c r="R441"/>
      <c r="T441"/>
    </row>
    <row r="442" spans="1:20" x14ac:dyDescent="0.25">
      <c r="A442">
        <v>180</v>
      </c>
      <c r="B442">
        <v>1</v>
      </c>
      <c r="C442" t="s">
        <v>138</v>
      </c>
      <c r="D442" s="35">
        <f t="shared" si="24"/>
        <v>0.39262418464626186</v>
      </c>
      <c r="E442">
        <v>54</v>
      </c>
      <c r="F442">
        <v>162045</v>
      </c>
      <c r="H442">
        <v>40</v>
      </c>
      <c r="I442" s="3">
        <f t="shared" si="26"/>
        <v>40</v>
      </c>
      <c r="J442" s="12">
        <f t="shared" si="25"/>
        <v>52.166666666666664</v>
      </c>
      <c r="K442" s="3">
        <f t="shared" si="23"/>
        <v>163.63636363636343</v>
      </c>
      <c r="P442"/>
      <c r="Q442" s="3"/>
      <c r="R442"/>
      <c r="T442"/>
    </row>
    <row r="443" spans="1:20" x14ac:dyDescent="0.25">
      <c r="A443">
        <v>180</v>
      </c>
      <c r="B443">
        <v>1</v>
      </c>
      <c r="C443" t="s">
        <v>138</v>
      </c>
      <c r="D443" s="35">
        <f t="shared" si="24"/>
        <v>0.39538384345208227</v>
      </c>
      <c r="E443">
        <v>55</v>
      </c>
      <c r="F443">
        <v>162056</v>
      </c>
      <c r="G443">
        <v>40</v>
      </c>
      <c r="H443">
        <v>45</v>
      </c>
      <c r="I443" s="3">
        <f t="shared" si="26"/>
        <v>42.5</v>
      </c>
      <c r="J443" s="12">
        <f t="shared" si="25"/>
        <v>52.533333333333331</v>
      </c>
      <c r="K443" s="3">
        <f t="shared" si="23"/>
        <v>120</v>
      </c>
      <c r="P443"/>
      <c r="Q443" s="3"/>
      <c r="R443"/>
      <c r="T443"/>
    </row>
    <row r="444" spans="1:20" x14ac:dyDescent="0.25">
      <c r="A444">
        <v>180</v>
      </c>
      <c r="B444">
        <v>1</v>
      </c>
      <c r="C444" t="s">
        <v>138</v>
      </c>
      <c r="D444" s="35">
        <f t="shared" si="24"/>
        <v>0.39914701455092821</v>
      </c>
      <c r="E444">
        <v>56</v>
      </c>
      <c r="F444">
        <v>162071</v>
      </c>
      <c r="H444">
        <v>45</v>
      </c>
      <c r="I444" s="3">
        <f t="shared" si="26"/>
        <v>45</v>
      </c>
      <c r="J444" s="12">
        <f t="shared" si="25"/>
        <v>53.033333333333331</v>
      </c>
      <c r="K444" s="3">
        <f t="shared" si="23"/>
        <v>150.00000000000054</v>
      </c>
      <c r="P444"/>
      <c r="Q444" s="3"/>
      <c r="R444"/>
      <c r="T444"/>
    </row>
    <row r="445" spans="1:20" x14ac:dyDescent="0.25">
      <c r="A445">
        <v>180</v>
      </c>
      <c r="B445">
        <v>1</v>
      </c>
      <c r="C445" t="s">
        <v>138</v>
      </c>
      <c r="D445" s="35">
        <f t="shared" si="24"/>
        <v>0.40215755143000498</v>
      </c>
      <c r="E445">
        <v>57</v>
      </c>
      <c r="F445">
        <v>162083</v>
      </c>
      <c r="H445">
        <v>45</v>
      </c>
      <c r="I445" s="3">
        <f t="shared" si="26"/>
        <v>45</v>
      </c>
      <c r="J445" s="12">
        <f t="shared" si="25"/>
        <v>53.43333333333333</v>
      </c>
      <c r="K445" s="3">
        <f t="shared" si="23"/>
        <v>163.63636363636343</v>
      </c>
      <c r="P445"/>
      <c r="Q445" s="3"/>
      <c r="R445"/>
      <c r="T445"/>
    </row>
    <row r="446" spans="1:20" x14ac:dyDescent="0.25">
      <c r="A446">
        <v>180</v>
      </c>
      <c r="B446">
        <v>1</v>
      </c>
      <c r="C446" t="s">
        <v>138</v>
      </c>
      <c r="D446" s="35">
        <f t="shared" si="24"/>
        <v>0.40491721023582533</v>
      </c>
      <c r="E446">
        <v>58</v>
      </c>
      <c r="F446">
        <v>162094</v>
      </c>
      <c r="G446">
        <v>45</v>
      </c>
      <c r="H446">
        <v>40</v>
      </c>
      <c r="I446" s="3">
        <f t="shared" si="26"/>
        <v>42.5</v>
      </c>
      <c r="J446" s="12">
        <f t="shared" si="25"/>
        <v>53.8</v>
      </c>
      <c r="K446" s="3">
        <f t="shared" si="23"/>
        <v>138.46153846153726</v>
      </c>
      <c r="P446"/>
      <c r="Q446" s="3"/>
      <c r="R446"/>
      <c r="T446"/>
    </row>
    <row r="447" spans="1:20" x14ac:dyDescent="0.25">
      <c r="A447">
        <v>180</v>
      </c>
      <c r="B447">
        <v>1</v>
      </c>
      <c r="C447" t="s">
        <v>138</v>
      </c>
      <c r="D447" s="35">
        <f t="shared" si="24"/>
        <v>0.40817862518815856</v>
      </c>
      <c r="E447">
        <v>59</v>
      </c>
      <c r="F447">
        <v>162107</v>
      </c>
      <c r="H447">
        <v>45</v>
      </c>
      <c r="I447" s="3">
        <f t="shared" si="26"/>
        <v>45</v>
      </c>
      <c r="J447" s="12">
        <f t="shared" si="25"/>
        <v>54.233333333333334</v>
      </c>
      <c r="K447" s="3">
        <f t="shared" si="23"/>
        <v>78.26086956521749</v>
      </c>
      <c r="P447"/>
      <c r="Q447" s="3"/>
      <c r="R447"/>
      <c r="T447"/>
    </row>
    <row r="448" spans="1:20" x14ac:dyDescent="0.25">
      <c r="A448">
        <v>180</v>
      </c>
      <c r="B448">
        <v>1</v>
      </c>
      <c r="C448" t="s">
        <v>138</v>
      </c>
      <c r="D448" s="35">
        <f t="shared" si="24"/>
        <v>0.41394882087305568</v>
      </c>
      <c r="E448">
        <v>60</v>
      </c>
      <c r="F448">
        <v>162130</v>
      </c>
      <c r="G448">
        <v>50</v>
      </c>
      <c r="H448">
        <v>55</v>
      </c>
      <c r="I448" s="3">
        <f t="shared" si="26"/>
        <v>52.5</v>
      </c>
      <c r="J448" s="12">
        <f t="shared" si="25"/>
        <v>55</v>
      </c>
      <c r="K448" s="3">
        <f t="shared" ref="K448:K511" si="27">60/(J449-J448)</f>
        <v>150.00000000000054</v>
      </c>
      <c r="P448"/>
      <c r="Q448" s="3"/>
      <c r="R448"/>
      <c r="T448"/>
    </row>
    <row r="449" spans="1:20" x14ac:dyDescent="0.25">
      <c r="A449">
        <v>180</v>
      </c>
      <c r="B449">
        <v>1</v>
      </c>
      <c r="C449" t="s">
        <v>138</v>
      </c>
      <c r="D449" s="35">
        <f t="shared" si="24"/>
        <v>0.41695935775213244</v>
      </c>
      <c r="E449">
        <v>61</v>
      </c>
      <c r="F449">
        <v>162142</v>
      </c>
      <c r="G449">
        <v>55</v>
      </c>
      <c r="H449">
        <v>50</v>
      </c>
      <c r="I449" s="3">
        <f t="shared" si="26"/>
        <v>52.5</v>
      </c>
      <c r="J449" s="12">
        <f t="shared" si="25"/>
        <v>55.4</v>
      </c>
      <c r="K449" s="3">
        <f t="shared" si="27"/>
        <v>163.63636363636343</v>
      </c>
      <c r="P449"/>
      <c r="Q449" s="3"/>
      <c r="R449"/>
      <c r="T449"/>
    </row>
    <row r="450" spans="1:20" x14ac:dyDescent="0.25">
      <c r="A450">
        <v>180</v>
      </c>
      <c r="B450">
        <v>1</v>
      </c>
      <c r="C450" t="s">
        <v>138</v>
      </c>
      <c r="D450" s="35">
        <f t="shared" ref="D450:D513" si="28">J450/$J$546</f>
        <v>0.4197190165579528</v>
      </c>
      <c r="E450">
        <v>62</v>
      </c>
      <c r="F450">
        <v>162153</v>
      </c>
      <c r="G450">
        <v>45</v>
      </c>
      <c r="H450">
        <v>50</v>
      </c>
      <c r="I450" s="3">
        <f t="shared" si="26"/>
        <v>47.5</v>
      </c>
      <c r="J450" s="12">
        <f t="shared" si="25"/>
        <v>55.766666666666666</v>
      </c>
      <c r="K450" s="3">
        <f t="shared" si="27"/>
        <v>163.63636363636343</v>
      </c>
      <c r="P450"/>
      <c r="Q450" s="3"/>
      <c r="R450"/>
      <c r="T450"/>
    </row>
    <row r="451" spans="1:20" x14ac:dyDescent="0.25">
      <c r="A451">
        <v>180</v>
      </c>
      <c r="B451">
        <v>1</v>
      </c>
      <c r="C451" t="s">
        <v>138</v>
      </c>
      <c r="D451" s="35">
        <f t="shared" si="28"/>
        <v>0.4224786753637732</v>
      </c>
      <c r="E451">
        <v>63</v>
      </c>
      <c r="F451">
        <v>162164</v>
      </c>
      <c r="H451">
        <v>40</v>
      </c>
      <c r="I451" s="3">
        <f t="shared" si="26"/>
        <v>40</v>
      </c>
      <c r="J451" s="12">
        <f t="shared" si="25"/>
        <v>56.133333333333333</v>
      </c>
      <c r="K451" s="3">
        <f t="shared" si="27"/>
        <v>120</v>
      </c>
      <c r="P451"/>
      <c r="Q451" s="3"/>
      <c r="R451"/>
      <c r="T451"/>
    </row>
    <row r="452" spans="1:20" x14ac:dyDescent="0.25">
      <c r="A452">
        <v>180</v>
      </c>
      <c r="B452">
        <v>1</v>
      </c>
      <c r="C452" t="s">
        <v>138</v>
      </c>
      <c r="D452" s="35">
        <f t="shared" si="28"/>
        <v>0.42624184646261914</v>
      </c>
      <c r="E452">
        <v>64</v>
      </c>
      <c r="F452">
        <v>162179</v>
      </c>
      <c r="G452">
        <v>40</v>
      </c>
      <c r="H452">
        <v>40</v>
      </c>
      <c r="I452" s="3">
        <f t="shared" si="26"/>
        <v>40</v>
      </c>
      <c r="J452" s="12">
        <f t="shared" si="25"/>
        <v>56.633333333333333</v>
      </c>
      <c r="K452" s="3">
        <f t="shared" si="27"/>
        <v>163.63636363636343</v>
      </c>
      <c r="P452"/>
      <c r="Q452" s="3"/>
      <c r="R452"/>
      <c r="T452"/>
    </row>
    <row r="453" spans="1:20" x14ac:dyDescent="0.25">
      <c r="A453">
        <v>180</v>
      </c>
      <c r="B453">
        <v>1</v>
      </c>
      <c r="C453" t="s">
        <v>138</v>
      </c>
      <c r="D453" s="35">
        <f t="shared" si="28"/>
        <v>0.4290015052684395</v>
      </c>
      <c r="E453">
        <v>65</v>
      </c>
      <c r="F453">
        <v>162190</v>
      </c>
      <c r="G453">
        <v>45</v>
      </c>
      <c r="H453">
        <v>50</v>
      </c>
      <c r="I453" s="3">
        <f t="shared" si="26"/>
        <v>47.5</v>
      </c>
      <c r="J453" s="12">
        <f t="shared" si="25"/>
        <v>57</v>
      </c>
      <c r="K453" s="3">
        <f t="shared" si="27"/>
        <v>163.63636363636343</v>
      </c>
      <c r="P453"/>
      <c r="Q453" s="3"/>
      <c r="R453"/>
      <c r="T453"/>
    </row>
    <row r="454" spans="1:20" x14ac:dyDescent="0.25">
      <c r="A454">
        <v>180</v>
      </c>
      <c r="B454">
        <v>1</v>
      </c>
      <c r="C454" t="s">
        <v>138</v>
      </c>
      <c r="D454" s="35">
        <f t="shared" si="28"/>
        <v>0.43176116407425991</v>
      </c>
      <c r="E454">
        <v>66</v>
      </c>
      <c r="F454">
        <v>162201</v>
      </c>
      <c r="G454">
        <v>35</v>
      </c>
      <c r="H454">
        <v>40</v>
      </c>
      <c r="I454" s="3">
        <f t="shared" si="26"/>
        <v>37.5</v>
      </c>
      <c r="J454" s="12">
        <f t="shared" si="25"/>
        <v>57.366666666666667</v>
      </c>
      <c r="K454" s="3">
        <f t="shared" si="27"/>
        <v>163.63636363636343</v>
      </c>
      <c r="P454"/>
      <c r="Q454" s="3"/>
      <c r="R454"/>
      <c r="T454"/>
    </row>
    <row r="455" spans="1:20" x14ac:dyDescent="0.25">
      <c r="A455">
        <v>180</v>
      </c>
      <c r="B455">
        <v>1</v>
      </c>
      <c r="C455" t="s">
        <v>138</v>
      </c>
      <c r="D455" s="35">
        <f t="shared" si="28"/>
        <v>0.43452082288008026</v>
      </c>
      <c r="E455">
        <v>67</v>
      </c>
      <c r="F455">
        <v>162212</v>
      </c>
      <c r="H455">
        <v>40</v>
      </c>
      <c r="I455" s="3">
        <f t="shared" si="26"/>
        <v>40</v>
      </c>
      <c r="J455" s="12">
        <f t="shared" si="25"/>
        <v>57.733333333333334</v>
      </c>
      <c r="K455" s="3">
        <f t="shared" si="27"/>
        <v>128.57142857142804</v>
      </c>
      <c r="P455"/>
      <c r="Q455" s="3"/>
      <c r="R455"/>
      <c r="T455"/>
    </row>
    <row r="456" spans="1:20" x14ac:dyDescent="0.25">
      <c r="A456">
        <v>180</v>
      </c>
      <c r="B456">
        <v>1</v>
      </c>
      <c r="C456" t="s">
        <v>138</v>
      </c>
      <c r="D456" s="35">
        <f t="shared" si="28"/>
        <v>0.43803311590566985</v>
      </c>
      <c r="E456">
        <v>68</v>
      </c>
      <c r="F456">
        <v>162226</v>
      </c>
      <c r="H456">
        <v>30</v>
      </c>
      <c r="I456" s="3">
        <f t="shared" si="26"/>
        <v>30</v>
      </c>
      <c r="J456" s="12">
        <f t="shared" si="25"/>
        <v>58.2</v>
      </c>
      <c r="K456" s="3">
        <f t="shared" si="27"/>
        <v>163.63636363636343</v>
      </c>
      <c r="P456"/>
      <c r="Q456" s="3"/>
      <c r="R456"/>
      <c r="T456"/>
    </row>
    <row r="457" spans="1:20" x14ac:dyDescent="0.25">
      <c r="A457">
        <v>180</v>
      </c>
      <c r="B457">
        <v>1</v>
      </c>
      <c r="C457" t="s">
        <v>138</v>
      </c>
      <c r="D457" s="35">
        <f t="shared" si="28"/>
        <v>0.4407927747114902</v>
      </c>
      <c r="E457">
        <v>69</v>
      </c>
      <c r="F457">
        <v>162237</v>
      </c>
      <c r="H457">
        <v>40</v>
      </c>
      <c r="I457" s="3">
        <f t="shared" si="26"/>
        <v>40</v>
      </c>
      <c r="J457" s="12">
        <f t="shared" si="25"/>
        <v>58.56666666666667</v>
      </c>
      <c r="K457" s="3">
        <f t="shared" si="27"/>
        <v>120</v>
      </c>
      <c r="P457"/>
      <c r="Q457" s="3"/>
      <c r="R457"/>
      <c r="T457"/>
    </row>
    <row r="458" spans="1:20" x14ac:dyDescent="0.25">
      <c r="A458">
        <v>180</v>
      </c>
      <c r="B458">
        <v>1</v>
      </c>
      <c r="C458" t="s">
        <v>138</v>
      </c>
      <c r="D458" s="35">
        <f t="shared" si="28"/>
        <v>0.44455594581033619</v>
      </c>
      <c r="E458">
        <v>70</v>
      </c>
      <c r="F458">
        <v>162252</v>
      </c>
      <c r="G458">
        <v>45</v>
      </c>
      <c r="H458">
        <v>45</v>
      </c>
      <c r="I458" s="3">
        <f t="shared" si="26"/>
        <v>45</v>
      </c>
      <c r="J458" s="12">
        <f t="shared" si="25"/>
        <v>59.06666666666667</v>
      </c>
      <c r="K458" s="3">
        <f t="shared" si="27"/>
        <v>150.00000000000054</v>
      </c>
      <c r="P458"/>
      <c r="Q458" s="3"/>
      <c r="R458"/>
      <c r="T458"/>
    </row>
    <row r="459" spans="1:20" x14ac:dyDescent="0.25">
      <c r="A459">
        <v>180</v>
      </c>
      <c r="B459">
        <v>1</v>
      </c>
      <c r="C459" t="s">
        <v>138</v>
      </c>
      <c r="D459" s="35">
        <f t="shared" si="28"/>
        <v>0.44756648268941296</v>
      </c>
      <c r="E459">
        <v>71</v>
      </c>
      <c r="F459">
        <v>162264</v>
      </c>
      <c r="G459">
        <v>45</v>
      </c>
      <c r="H459">
        <v>50</v>
      </c>
      <c r="I459" s="3">
        <f t="shared" si="26"/>
        <v>47.5</v>
      </c>
      <c r="J459" s="12">
        <f t="shared" si="25"/>
        <v>59.466666666666669</v>
      </c>
      <c r="K459" s="3">
        <f t="shared" si="27"/>
        <v>138.46153846153953</v>
      </c>
      <c r="P459"/>
      <c r="Q459" s="3"/>
      <c r="R459"/>
      <c r="T459"/>
    </row>
    <row r="460" spans="1:20" x14ac:dyDescent="0.25">
      <c r="A460">
        <v>180</v>
      </c>
      <c r="B460">
        <v>1</v>
      </c>
      <c r="C460" t="s">
        <v>138</v>
      </c>
      <c r="D460" s="35">
        <f t="shared" si="28"/>
        <v>0.45082789764174608</v>
      </c>
      <c r="E460">
        <v>72</v>
      </c>
      <c r="F460">
        <v>162277</v>
      </c>
      <c r="G460">
        <v>50</v>
      </c>
      <c r="H460">
        <v>50</v>
      </c>
      <c r="I460" s="3">
        <f t="shared" si="26"/>
        <v>50</v>
      </c>
      <c r="J460" s="12">
        <f t="shared" si="25"/>
        <v>59.9</v>
      </c>
      <c r="K460" s="3">
        <f t="shared" si="27"/>
        <v>150.00000000000054</v>
      </c>
      <c r="P460"/>
      <c r="Q460" s="3"/>
      <c r="R460"/>
      <c r="T460"/>
    </row>
    <row r="461" spans="1:20" x14ac:dyDescent="0.25">
      <c r="A461">
        <v>180</v>
      </c>
      <c r="B461">
        <v>1</v>
      </c>
      <c r="C461" t="s">
        <v>138</v>
      </c>
      <c r="D461" s="35">
        <f t="shared" si="28"/>
        <v>0.45383843452082284</v>
      </c>
      <c r="E461">
        <v>73</v>
      </c>
      <c r="F461">
        <v>162289</v>
      </c>
      <c r="G461">
        <v>45</v>
      </c>
      <c r="H461">
        <v>45</v>
      </c>
      <c r="I461" s="3">
        <f t="shared" si="26"/>
        <v>45</v>
      </c>
      <c r="J461" s="12">
        <f t="shared" si="25"/>
        <v>60.3</v>
      </c>
      <c r="K461" s="3">
        <f t="shared" si="27"/>
        <v>149.99999999999787</v>
      </c>
      <c r="P461"/>
      <c r="Q461" s="3"/>
      <c r="R461"/>
      <c r="T461"/>
    </row>
    <row r="462" spans="1:20" x14ac:dyDescent="0.25">
      <c r="A462">
        <v>180</v>
      </c>
      <c r="B462">
        <v>1</v>
      </c>
      <c r="C462" t="s">
        <v>138</v>
      </c>
      <c r="D462" s="35">
        <f t="shared" si="28"/>
        <v>0.45684897139989966</v>
      </c>
      <c r="E462">
        <v>74</v>
      </c>
      <c r="F462">
        <v>162301</v>
      </c>
      <c r="H462">
        <v>45</v>
      </c>
      <c r="I462" s="3">
        <f t="shared" si="26"/>
        <v>45</v>
      </c>
      <c r="J462" s="12">
        <f t="shared" si="25"/>
        <v>60.7</v>
      </c>
      <c r="K462" s="3">
        <f t="shared" si="27"/>
        <v>163.63636363636343</v>
      </c>
      <c r="P462"/>
      <c r="Q462" s="3"/>
      <c r="R462"/>
      <c r="T462"/>
    </row>
    <row r="463" spans="1:20" x14ac:dyDescent="0.25">
      <c r="A463">
        <v>180</v>
      </c>
      <c r="B463">
        <v>1</v>
      </c>
      <c r="C463" t="s">
        <v>138</v>
      </c>
      <c r="D463" s="35">
        <f t="shared" si="28"/>
        <v>0.45960863020572001</v>
      </c>
      <c r="E463">
        <v>75</v>
      </c>
      <c r="F463">
        <v>162312</v>
      </c>
      <c r="G463">
        <v>45</v>
      </c>
      <c r="H463">
        <v>45</v>
      </c>
      <c r="I463" s="3">
        <f t="shared" si="26"/>
        <v>45</v>
      </c>
      <c r="J463" s="12">
        <f t="shared" si="25"/>
        <v>61.06666666666667</v>
      </c>
      <c r="K463" s="3">
        <f t="shared" si="27"/>
        <v>138.46153846153953</v>
      </c>
      <c r="P463"/>
      <c r="Q463" s="3"/>
      <c r="R463"/>
      <c r="T463"/>
    </row>
    <row r="464" spans="1:20" x14ac:dyDescent="0.25">
      <c r="A464">
        <v>180</v>
      </c>
      <c r="B464">
        <v>1</v>
      </c>
      <c r="C464" t="s">
        <v>138</v>
      </c>
      <c r="D464" s="35">
        <f t="shared" si="28"/>
        <v>0.46287004515805313</v>
      </c>
      <c r="E464">
        <v>76</v>
      </c>
      <c r="F464">
        <v>162325</v>
      </c>
      <c r="G464">
        <v>50</v>
      </c>
      <c r="H464">
        <v>45</v>
      </c>
      <c r="I464" s="3">
        <f t="shared" si="26"/>
        <v>47.5</v>
      </c>
      <c r="J464" s="12">
        <f t="shared" si="25"/>
        <v>61.5</v>
      </c>
      <c r="K464" s="3">
        <f t="shared" si="27"/>
        <v>120</v>
      </c>
      <c r="P464"/>
      <c r="Q464" s="3"/>
      <c r="R464"/>
      <c r="T464"/>
    </row>
    <row r="465" spans="1:20" x14ac:dyDescent="0.25">
      <c r="A465">
        <v>180</v>
      </c>
      <c r="B465">
        <v>1</v>
      </c>
      <c r="C465" t="s">
        <v>138</v>
      </c>
      <c r="D465" s="35">
        <f t="shared" si="28"/>
        <v>0.46663321625689913</v>
      </c>
      <c r="E465">
        <v>77</v>
      </c>
      <c r="F465">
        <v>162340</v>
      </c>
      <c r="H465">
        <v>50</v>
      </c>
      <c r="I465" s="3">
        <f t="shared" si="26"/>
        <v>50</v>
      </c>
      <c r="J465" s="12">
        <f t="shared" si="25"/>
        <v>62</v>
      </c>
      <c r="K465" s="3">
        <f t="shared" si="27"/>
        <v>150.00000000000054</v>
      </c>
      <c r="P465"/>
      <c r="Q465" s="3"/>
      <c r="R465"/>
      <c r="T465"/>
    </row>
    <row r="466" spans="1:20" x14ac:dyDescent="0.25">
      <c r="A466">
        <v>180</v>
      </c>
      <c r="B466">
        <v>1</v>
      </c>
      <c r="C466" t="s">
        <v>138</v>
      </c>
      <c r="D466" s="35">
        <f t="shared" si="28"/>
        <v>0.46964375313597589</v>
      </c>
      <c r="E466">
        <v>78</v>
      </c>
      <c r="F466">
        <v>162352</v>
      </c>
      <c r="G466">
        <v>45</v>
      </c>
      <c r="H466">
        <v>40</v>
      </c>
      <c r="I466" s="3">
        <f t="shared" si="26"/>
        <v>42.5</v>
      </c>
      <c r="J466" s="12">
        <f t="shared" si="25"/>
        <v>62.4</v>
      </c>
      <c r="K466" s="3">
        <f t="shared" si="27"/>
        <v>163.63636363636343</v>
      </c>
      <c r="P466"/>
      <c r="Q466" s="3"/>
      <c r="R466"/>
      <c r="T466"/>
    </row>
    <row r="467" spans="1:20" x14ac:dyDescent="0.25">
      <c r="A467">
        <v>180</v>
      </c>
      <c r="B467">
        <v>1</v>
      </c>
      <c r="C467" t="s">
        <v>138</v>
      </c>
      <c r="D467" s="35">
        <f t="shared" si="28"/>
        <v>0.47240341194179625</v>
      </c>
      <c r="E467">
        <v>79</v>
      </c>
      <c r="F467">
        <v>162363</v>
      </c>
      <c r="G467">
        <v>50</v>
      </c>
      <c r="H467">
        <v>45</v>
      </c>
      <c r="I467" s="3">
        <f t="shared" si="26"/>
        <v>47.5</v>
      </c>
      <c r="J467" s="12">
        <f t="shared" si="25"/>
        <v>62.766666666666666</v>
      </c>
      <c r="K467" s="3">
        <f t="shared" si="27"/>
        <v>163.63636363636343</v>
      </c>
      <c r="P467"/>
      <c r="Q467" s="3"/>
      <c r="R467"/>
      <c r="T467"/>
    </row>
    <row r="468" spans="1:20" x14ac:dyDescent="0.25">
      <c r="A468">
        <v>180</v>
      </c>
      <c r="B468">
        <v>1</v>
      </c>
      <c r="C468" t="s">
        <v>138</v>
      </c>
      <c r="D468" s="35">
        <f t="shared" si="28"/>
        <v>0.4751630707476166</v>
      </c>
      <c r="E468">
        <v>80</v>
      </c>
      <c r="F468">
        <v>162374</v>
      </c>
      <c r="H468">
        <v>40</v>
      </c>
      <c r="I468" s="3">
        <f t="shared" si="26"/>
        <v>40</v>
      </c>
      <c r="J468" s="12">
        <f t="shared" si="25"/>
        <v>63.133333333333333</v>
      </c>
      <c r="K468" s="3">
        <f t="shared" si="27"/>
        <v>150.00000000000054</v>
      </c>
      <c r="P468"/>
      <c r="Q468" s="3"/>
      <c r="R468"/>
      <c r="T468"/>
    </row>
    <row r="469" spans="1:20" x14ac:dyDescent="0.25">
      <c r="A469">
        <v>180</v>
      </c>
      <c r="B469">
        <v>1</v>
      </c>
      <c r="C469" t="s">
        <v>138</v>
      </c>
      <c r="D469" s="35">
        <f t="shared" si="28"/>
        <v>0.47817360762669336</v>
      </c>
      <c r="E469">
        <v>81</v>
      </c>
      <c r="F469">
        <v>162386</v>
      </c>
      <c r="H469">
        <v>45</v>
      </c>
      <c r="I469" s="3">
        <f t="shared" si="26"/>
        <v>45</v>
      </c>
      <c r="J469" s="12">
        <f t="shared" si="25"/>
        <v>63.533333333333331</v>
      </c>
      <c r="K469" s="3">
        <f t="shared" si="27"/>
        <v>163.63636363636343</v>
      </c>
      <c r="P469"/>
      <c r="Q469" s="3"/>
      <c r="R469"/>
      <c r="T469"/>
    </row>
    <row r="470" spans="1:20" x14ac:dyDescent="0.25">
      <c r="A470">
        <v>180</v>
      </c>
      <c r="B470">
        <v>1</v>
      </c>
      <c r="C470" t="s">
        <v>138</v>
      </c>
      <c r="D470" s="35">
        <f t="shared" si="28"/>
        <v>0.48093326643251377</v>
      </c>
      <c r="E470">
        <v>82</v>
      </c>
      <c r="F470">
        <v>162397</v>
      </c>
      <c r="H470">
        <v>45</v>
      </c>
      <c r="I470" s="3">
        <f t="shared" si="26"/>
        <v>45</v>
      </c>
      <c r="J470" s="12">
        <f t="shared" si="25"/>
        <v>63.9</v>
      </c>
      <c r="K470" s="3">
        <f t="shared" si="27"/>
        <v>150.00000000000054</v>
      </c>
      <c r="P470"/>
      <c r="Q470" s="3"/>
      <c r="R470"/>
      <c r="T470"/>
    </row>
    <row r="471" spans="1:20" x14ac:dyDescent="0.25">
      <c r="A471">
        <v>180</v>
      </c>
      <c r="B471">
        <v>1</v>
      </c>
      <c r="C471" t="s">
        <v>138</v>
      </c>
      <c r="D471" s="35">
        <f t="shared" si="28"/>
        <v>0.48394380331159054</v>
      </c>
      <c r="E471">
        <v>83</v>
      </c>
      <c r="F471">
        <v>162409</v>
      </c>
      <c r="H471">
        <v>40</v>
      </c>
      <c r="I471" s="3">
        <f t="shared" si="26"/>
        <v>40</v>
      </c>
      <c r="J471" s="12">
        <f t="shared" si="25"/>
        <v>64.3</v>
      </c>
      <c r="K471" s="3">
        <f t="shared" si="27"/>
        <v>138.46153846153726</v>
      </c>
      <c r="P471"/>
      <c r="Q471" s="3"/>
      <c r="R471"/>
      <c r="T471"/>
    </row>
    <row r="472" spans="1:20" x14ac:dyDescent="0.25">
      <c r="A472">
        <v>180</v>
      </c>
      <c r="B472">
        <v>1</v>
      </c>
      <c r="C472" t="s">
        <v>138</v>
      </c>
      <c r="D472" s="35">
        <f t="shared" si="28"/>
        <v>0.48720521826392371</v>
      </c>
      <c r="E472">
        <v>84</v>
      </c>
      <c r="F472">
        <v>162422</v>
      </c>
      <c r="G472">
        <v>50</v>
      </c>
      <c r="H472">
        <v>45</v>
      </c>
      <c r="I472" s="3">
        <f t="shared" si="26"/>
        <v>47.5</v>
      </c>
      <c r="J472" s="12">
        <f t="shared" si="25"/>
        <v>64.733333333333334</v>
      </c>
      <c r="K472" s="3">
        <f t="shared" si="27"/>
        <v>149.99999999999787</v>
      </c>
      <c r="P472"/>
      <c r="Q472" s="3"/>
      <c r="R472"/>
      <c r="T472"/>
    </row>
    <row r="473" spans="1:20" x14ac:dyDescent="0.25">
      <c r="A473">
        <v>180</v>
      </c>
      <c r="B473">
        <v>1</v>
      </c>
      <c r="C473" t="s">
        <v>138</v>
      </c>
      <c r="D473" s="35">
        <f t="shared" si="28"/>
        <v>0.49021575514300053</v>
      </c>
      <c r="E473">
        <v>85</v>
      </c>
      <c r="F473">
        <v>162434</v>
      </c>
      <c r="G473">
        <v>45</v>
      </c>
      <c r="H473">
        <v>55</v>
      </c>
      <c r="I473" s="3">
        <f t="shared" si="26"/>
        <v>50</v>
      </c>
      <c r="J473" s="12">
        <f t="shared" si="25"/>
        <v>65.13333333333334</v>
      </c>
      <c r="K473" s="3">
        <f t="shared" si="27"/>
        <v>150.00000000000321</v>
      </c>
      <c r="P473"/>
      <c r="Q473" s="3"/>
      <c r="R473"/>
      <c r="T473"/>
    </row>
    <row r="474" spans="1:20" x14ac:dyDescent="0.25">
      <c r="A474">
        <v>180</v>
      </c>
      <c r="B474">
        <v>1</v>
      </c>
      <c r="C474" t="s">
        <v>138</v>
      </c>
      <c r="D474" s="35">
        <f t="shared" si="28"/>
        <v>0.49322629202207724</v>
      </c>
      <c r="E474">
        <v>86</v>
      </c>
      <c r="F474">
        <v>162446</v>
      </c>
      <c r="G474">
        <v>40</v>
      </c>
      <c r="H474">
        <v>50</v>
      </c>
      <c r="I474" s="3">
        <f t="shared" si="26"/>
        <v>45</v>
      </c>
      <c r="J474" s="12">
        <f t="shared" si="25"/>
        <v>65.533333333333331</v>
      </c>
      <c r="K474" s="3">
        <f t="shared" si="27"/>
        <v>163.63636363636024</v>
      </c>
      <c r="P474"/>
      <c r="Q474" s="3"/>
      <c r="R474"/>
      <c r="T474"/>
    </row>
    <row r="475" spans="1:20" x14ac:dyDescent="0.25">
      <c r="A475">
        <v>180</v>
      </c>
      <c r="B475">
        <v>1</v>
      </c>
      <c r="C475" t="s">
        <v>138</v>
      </c>
      <c r="D475" s="35">
        <f t="shared" si="28"/>
        <v>0.49598595082789765</v>
      </c>
      <c r="E475">
        <v>87</v>
      </c>
      <c r="F475">
        <v>162457</v>
      </c>
      <c r="H475">
        <v>45</v>
      </c>
      <c r="I475" s="3">
        <f t="shared" si="26"/>
        <v>45</v>
      </c>
      <c r="J475" s="12">
        <f t="shared" si="25"/>
        <v>65.900000000000006</v>
      </c>
      <c r="K475" s="3">
        <f t="shared" si="27"/>
        <v>163.63636363636658</v>
      </c>
      <c r="P475"/>
      <c r="Q475" s="3"/>
      <c r="R475"/>
      <c r="T475"/>
    </row>
    <row r="476" spans="1:20" x14ac:dyDescent="0.25">
      <c r="A476">
        <v>180</v>
      </c>
      <c r="B476">
        <v>1</v>
      </c>
      <c r="C476" t="s">
        <v>138</v>
      </c>
      <c r="D476" s="35">
        <f t="shared" si="28"/>
        <v>0.498745609633718</v>
      </c>
      <c r="E476">
        <v>88</v>
      </c>
      <c r="F476">
        <v>162468</v>
      </c>
      <c r="G476">
        <v>45</v>
      </c>
      <c r="H476">
        <v>40</v>
      </c>
      <c r="I476" s="3">
        <f t="shared" si="26"/>
        <v>42.5</v>
      </c>
      <c r="J476" s="12">
        <f t="shared" si="25"/>
        <v>66.266666666666666</v>
      </c>
      <c r="K476" s="3">
        <f t="shared" si="27"/>
        <v>58.064516129032363</v>
      </c>
      <c r="P476"/>
      <c r="Q476" s="3"/>
      <c r="R476"/>
      <c r="T476"/>
    </row>
    <row r="477" spans="1:20" x14ac:dyDescent="0.25">
      <c r="A477">
        <v>180</v>
      </c>
      <c r="B477">
        <v>1</v>
      </c>
      <c r="C477" t="s">
        <v>138</v>
      </c>
      <c r="D477" s="35">
        <f t="shared" si="28"/>
        <v>0.50652282990466624</v>
      </c>
      <c r="E477">
        <v>89</v>
      </c>
      <c r="F477">
        <v>162499</v>
      </c>
      <c r="G477">
        <v>40</v>
      </c>
      <c r="H477">
        <v>45</v>
      </c>
      <c r="I477" s="3">
        <f t="shared" si="26"/>
        <v>42.5</v>
      </c>
      <c r="J477" s="12">
        <f t="shared" si="25"/>
        <v>67.3</v>
      </c>
      <c r="K477" s="3">
        <f t="shared" si="27"/>
        <v>163.63636363636024</v>
      </c>
      <c r="P477"/>
      <c r="Q477" s="3"/>
      <c r="R477"/>
      <c r="T477"/>
    </row>
    <row r="478" spans="1:20" x14ac:dyDescent="0.25">
      <c r="A478">
        <v>180</v>
      </c>
      <c r="B478">
        <v>1</v>
      </c>
      <c r="C478" t="s">
        <v>138</v>
      </c>
      <c r="D478" s="35">
        <f t="shared" si="28"/>
        <v>0.50928248871048676</v>
      </c>
      <c r="E478">
        <v>90</v>
      </c>
      <c r="F478">
        <v>162510</v>
      </c>
      <c r="G478">
        <v>35</v>
      </c>
      <c r="H478">
        <v>45</v>
      </c>
      <c r="I478" s="3">
        <f t="shared" si="26"/>
        <v>40</v>
      </c>
      <c r="J478" s="12">
        <f t="shared" si="25"/>
        <v>67.666666666666671</v>
      </c>
      <c r="K478" s="3">
        <f t="shared" si="27"/>
        <v>112.5000000000004</v>
      </c>
      <c r="P478"/>
      <c r="Q478" s="3"/>
      <c r="R478"/>
      <c r="T478"/>
    </row>
    <row r="479" spans="1:20" x14ac:dyDescent="0.25">
      <c r="A479">
        <v>180</v>
      </c>
      <c r="B479">
        <v>1</v>
      </c>
      <c r="C479" t="s">
        <v>138</v>
      </c>
      <c r="D479" s="35">
        <f t="shared" si="28"/>
        <v>0.513296537882589</v>
      </c>
      <c r="E479">
        <v>91</v>
      </c>
      <c r="F479">
        <v>162526</v>
      </c>
      <c r="G479">
        <v>55</v>
      </c>
      <c r="H479">
        <v>50</v>
      </c>
      <c r="I479" s="3">
        <f t="shared" si="26"/>
        <v>52.5</v>
      </c>
      <c r="J479" s="12">
        <f t="shared" si="25"/>
        <v>68.2</v>
      </c>
      <c r="K479" s="3">
        <f t="shared" si="27"/>
        <v>150.00000000000321</v>
      </c>
      <c r="P479"/>
      <c r="Q479" s="3"/>
      <c r="R479"/>
      <c r="T479"/>
    </row>
    <row r="480" spans="1:20" x14ac:dyDescent="0.25">
      <c r="A480">
        <v>180</v>
      </c>
      <c r="B480">
        <v>1</v>
      </c>
      <c r="C480" t="s">
        <v>138</v>
      </c>
      <c r="D480" s="35">
        <f t="shared" si="28"/>
        <v>0.51630707476166571</v>
      </c>
      <c r="E480">
        <v>92</v>
      </c>
      <c r="F480">
        <v>162538</v>
      </c>
      <c r="G480">
        <v>45</v>
      </c>
      <c r="H480">
        <v>40</v>
      </c>
      <c r="I480" s="3">
        <f t="shared" si="26"/>
        <v>42.5</v>
      </c>
      <c r="J480" s="12">
        <f t="shared" si="25"/>
        <v>68.599999999999994</v>
      </c>
      <c r="K480" s="3">
        <f t="shared" si="27"/>
        <v>163.63636363636024</v>
      </c>
      <c r="P480"/>
      <c r="Q480" s="3"/>
      <c r="R480"/>
      <c r="T480"/>
    </row>
    <row r="481" spans="1:20" x14ac:dyDescent="0.25">
      <c r="A481">
        <v>180</v>
      </c>
      <c r="B481">
        <v>1</v>
      </c>
      <c r="C481" t="s">
        <v>138</v>
      </c>
      <c r="D481" s="35">
        <f t="shared" si="28"/>
        <v>0.51906673356748623</v>
      </c>
      <c r="E481">
        <v>93</v>
      </c>
      <c r="F481">
        <v>162549</v>
      </c>
      <c r="G481">
        <v>40</v>
      </c>
      <c r="H481">
        <v>35</v>
      </c>
      <c r="I481" s="3">
        <f t="shared" si="26"/>
        <v>37.5</v>
      </c>
      <c r="J481" s="12">
        <f t="shared" si="25"/>
        <v>68.966666666666669</v>
      </c>
      <c r="K481" s="3">
        <f t="shared" si="27"/>
        <v>180.00000000000256</v>
      </c>
      <c r="P481"/>
      <c r="Q481" s="3"/>
      <c r="R481"/>
      <c r="T481"/>
    </row>
    <row r="482" spans="1:20" x14ac:dyDescent="0.25">
      <c r="A482">
        <v>180</v>
      </c>
      <c r="B482">
        <v>1</v>
      </c>
      <c r="C482" t="s">
        <v>138</v>
      </c>
      <c r="D482" s="35">
        <f t="shared" si="28"/>
        <v>0.52157551430005011</v>
      </c>
      <c r="E482">
        <v>94</v>
      </c>
      <c r="F482">
        <v>162559</v>
      </c>
      <c r="G482">
        <v>30</v>
      </c>
      <c r="H482">
        <v>45</v>
      </c>
      <c r="I482" s="3">
        <f t="shared" si="26"/>
        <v>37.5</v>
      </c>
      <c r="J482" s="12">
        <f t="shared" si="25"/>
        <v>69.3</v>
      </c>
      <c r="K482" s="3">
        <f t="shared" si="27"/>
        <v>179.99999999999488</v>
      </c>
      <c r="P482"/>
      <c r="Q482" s="3"/>
      <c r="R482"/>
      <c r="T482"/>
    </row>
    <row r="483" spans="1:20" x14ac:dyDescent="0.25">
      <c r="A483">
        <v>180</v>
      </c>
      <c r="B483">
        <v>1</v>
      </c>
      <c r="C483" t="s">
        <v>138</v>
      </c>
      <c r="D483" s="35">
        <f t="shared" si="28"/>
        <v>0.52408429503261422</v>
      </c>
      <c r="E483">
        <v>95</v>
      </c>
      <c r="F483">
        <v>162569</v>
      </c>
      <c r="G483">
        <v>45</v>
      </c>
      <c r="H483">
        <v>50</v>
      </c>
      <c r="I483" s="3">
        <f t="shared" si="26"/>
        <v>47.5</v>
      </c>
      <c r="J483" s="12">
        <f t="shared" si="25"/>
        <v>69.63333333333334</v>
      </c>
      <c r="K483" s="3">
        <f t="shared" si="27"/>
        <v>150.00000000000321</v>
      </c>
      <c r="P483"/>
      <c r="Q483" s="3"/>
      <c r="R483"/>
      <c r="T483"/>
    </row>
    <row r="484" spans="1:20" x14ac:dyDescent="0.25">
      <c r="A484">
        <v>180</v>
      </c>
      <c r="B484">
        <v>1</v>
      </c>
      <c r="C484" t="s">
        <v>138</v>
      </c>
      <c r="D484" s="35">
        <f t="shared" si="28"/>
        <v>0.52709483191169082</v>
      </c>
      <c r="E484">
        <v>96</v>
      </c>
      <c r="F484">
        <v>162581</v>
      </c>
      <c r="H484">
        <v>35</v>
      </c>
      <c r="I484" s="3">
        <f t="shared" si="26"/>
        <v>35</v>
      </c>
      <c r="J484" s="12">
        <f t="shared" si="25"/>
        <v>70.033333333333331</v>
      </c>
      <c r="K484" s="3">
        <f t="shared" si="27"/>
        <v>180.00000000000256</v>
      </c>
      <c r="P484"/>
      <c r="Q484" s="3"/>
      <c r="R484"/>
      <c r="T484"/>
    </row>
    <row r="485" spans="1:20" x14ac:dyDescent="0.25">
      <c r="A485">
        <v>180</v>
      </c>
      <c r="B485">
        <v>1</v>
      </c>
      <c r="C485" t="s">
        <v>138</v>
      </c>
      <c r="D485" s="35">
        <f t="shared" si="28"/>
        <v>0.52960361264425482</v>
      </c>
      <c r="E485">
        <v>97</v>
      </c>
      <c r="F485">
        <v>162591</v>
      </c>
      <c r="G485">
        <v>35</v>
      </c>
      <c r="H485">
        <v>40</v>
      </c>
      <c r="I485" s="3">
        <f t="shared" si="26"/>
        <v>37.5</v>
      </c>
      <c r="J485" s="12">
        <f t="shared" si="25"/>
        <v>70.36666666666666</v>
      </c>
      <c r="K485" s="3">
        <f t="shared" si="27"/>
        <v>163.63636363636024</v>
      </c>
      <c r="P485"/>
      <c r="Q485" s="3"/>
      <c r="R485"/>
      <c r="T485"/>
    </row>
    <row r="486" spans="1:20" x14ac:dyDescent="0.25">
      <c r="A486">
        <v>180</v>
      </c>
      <c r="B486">
        <v>1</v>
      </c>
      <c r="C486" t="s">
        <v>138</v>
      </c>
      <c r="D486" s="35">
        <f t="shared" si="28"/>
        <v>0.53236327145007523</v>
      </c>
      <c r="E486">
        <v>98</v>
      </c>
      <c r="F486">
        <v>162602</v>
      </c>
      <c r="H486">
        <v>40</v>
      </c>
      <c r="I486" s="3">
        <f t="shared" si="26"/>
        <v>40</v>
      </c>
      <c r="J486" s="12">
        <f t="shared" si="25"/>
        <v>70.733333333333334</v>
      </c>
      <c r="K486" s="3">
        <f t="shared" si="27"/>
        <v>200.0000000000019</v>
      </c>
      <c r="P486"/>
      <c r="Q486" s="3"/>
      <c r="R486"/>
      <c r="T486"/>
    </row>
    <row r="487" spans="1:20" x14ac:dyDescent="0.25">
      <c r="A487">
        <v>180</v>
      </c>
      <c r="B487">
        <v>1</v>
      </c>
      <c r="C487" t="s">
        <v>138</v>
      </c>
      <c r="D487" s="35">
        <f t="shared" si="28"/>
        <v>0.53462117410938281</v>
      </c>
      <c r="E487">
        <v>99</v>
      </c>
      <c r="F487">
        <v>162611</v>
      </c>
      <c r="G487">
        <v>45</v>
      </c>
      <c r="H487">
        <v>40</v>
      </c>
      <c r="I487" s="3">
        <f t="shared" si="26"/>
        <v>42.5</v>
      </c>
      <c r="J487" s="12">
        <f t="shared" si="25"/>
        <v>71.033333333333331</v>
      </c>
      <c r="K487" s="3">
        <f t="shared" si="27"/>
        <v>163.63636363636024</v>
      </c>
      <c r="P487"/>
      <c r="Q487" s="3"/>
      <c r="R487"/>
      <c r="T487"/>
    </row>
    <row r="488" spans="1:20" x14ac:dyDescent="0.25">
      <c r="A488">
        <v>180</v>
      </c>
      <c r="B488">
        <v>1</v>
      </c>
      <c r="C488" t="s">
        <v>138</v>
      </c>
      <c r="D488" s="35">
        <f t="shared" si="28"/>
        <v>0.53738083291520322</v>
      </c>
      <c r="E488">
        <v>100</v>
      </c>
      <c r="F488">
        <v>162622</v>
      </c>
      <c r="G488">
        <v>45</v>
      </c>
      <c r="H488">
        <v>40</v>
      </c>
      <c r="I488" s="3">
        <f t="shared" si="26"/>
        <v>42.5</v>
      </c>
      <c r="J488" s="12">
        <f t="shared" si="25"/>
        <v>71.400000000000006</v>
      </c>
      <c r="K488" s="3">
        <f t="shared" si="27"/>
        <v>163.63636363636658</v>
      </c>
      <c r="P488"/>
      <c r="Q488" s="3"/>
      <c r="R488"/>
      <c r="T488"/>
    </row>
    <row r="489" spans="1:20" x14ac:dyDescent="0.25">
      <c r="A489">
        <v>180</v>
      </c>
      <c r="B489">
        <v>1</v>
      </c>
      <c r="C489" t="s">
        <v>138</v>
      </c>
      <c r="D489" s="35">
        <f t="shared" si="28"/>
        <v>0.54014049172102352</v>
      </c>
      <c r="E489">
        <v>101</v>
      </c>
      <c r="F489">
        <v>162633</v>
      </c>
      <c r="H489">
        <v>40</v>
      </c>
      <c r="I489" s="3">
        <f t="shared" si="26"/>
        <v>40</v>
      </c>
      <c r="J489" s="12">
        <f t="shared" si="25"/>
        <v>71.766666666666666</v>
      </c>
      <c r="K489" s="3">
        <f t="shared" si="27"/>
        <v>149.99999999999787</v>
      </c>
      <c r="P489"/>
      <c r="Q489" s="3"/>
      <c r="R489"/>
      <c r="T489"/>
    </row>
    <row r="490" spans="1:20" x14ac:dyDescent="0.25">
      <c r="A490">
        <v>180</v>
      </c>
      <c r="B490">
        <v>1</v>
      </c>
      <c r="C490" t="s">
        <v>138</v>
      </c>
      <c r="D490" s="35">
        <f t="shared" si="28"/>
        <v>0.54315102860010034</v>
      </c>
      <c r="E490">
        <v>102</v>
      </c>
      <c r="F490">
        <v>162645</v>
      </c>
      <c r="G490">
        <v>45</v>
      </c>
      <c r="H490">
        <v>40</v>
      </c>
      <c r="I490" s="3">
        <f t="shared" si="26"/>
        <v>42.5</v>
      </c>
      <c r="J490" s="12">
        <f t="shared" si="25"/>
        <v>72.166666666666671</v>
      </c>
      <c r="K490" s="3">
        <f t="shared" si="27"/>
        <v>150.00000000000321</v>
      </c>
      <c r="P490"/>
      <c r="Q490" s="3"/>
      <c r="R490"/>
      <c r="T490"/>
    </row>
    <row r="491" spans="1:20" x14ac:dyDescent="0.25">
      <c r="A491">
        <v>180</v>
      </c>
      <c r="B491">
        <v>1</v>
      </c>
      <c r="C491" t="s">
        <v>138</v>
      </c>
      <c r="D491" s="35">
        <f t="shared" si="28"/>
        <v>0.54616156547917705</v>
      </c>
      <c r="E491">
        <v>103</v>
      </c>
      <c r="F491">
        <v>162657</v>
      </c>
      <c r="G491">
        <v>45</v>
      </c>
      <c r="H491">
        <v>40</v>
      </c>
      <c r="I491" s="3">
        <f t="shared" si="26"/>
        <v>42.5</v>
      </c>
      <c r="J491" s="12">
        <f t="shared" si="25"/>
        <v>72.566666666666663</v>
      </c>
      <c r="K491" s="3">
        <f t="shared" si="27"/>
        <v>163.63636363636024</v>
      </c>
      <c r="P491"/>
      <c r="Q491" s="3"/>
      <c r="R491"/>
      <c r="T491"/>
    </row>
    <row r="492" spans="1:20" x14ac:dyDescent="0.25">
      <c r="A492">
        <v>180</v>
      </c>
      <c r="B492">
        <v>1</v>
      </c>
      <c r="C492" t="s">
        <v>138</v>
      </c>
      <c r="D492" s="35">
        <f t="shared" si="28"/>
        <v>0.54892122428499746</v>
      </c>
      <c r="E492">
        <v>104</v>
      </c>
      <c r="F492">
        <v>162668</v>
      </c>
      <c r="G492">
        <v>40</v>
      </c>
      <c r="H492">
        <v>40</v>
      </c>
      <c r="I492" s="3">
        <f t="shared" si="26"/>
        <v>40</v>
      </c>
      <c r="J492" s="12">
        <f t="shared" si="25"/>
        <v>72.933333333333337</v>
      </c>
      <c r="K492" s="3">
        <f t="shared" si="27"/>
        <v>180.00000000000256</v>
      </c>
      <c r="P492"/>
      <c r="Q492" s="3"/>
      <c r="R492"/>
      <c r="T492"/>
    </row>
    <row r="493" spans="1:20" x14ac:dyDescent="0.25">
      <c r="A493">
        <v>180</v>
      </c>
      <c r="B493">
        <v>1</v>
      </c>
      <c r="C493" t="s">
        <v>138</v>
      </c>
      <c r="D493" s="35">
        <f t="shared" si="28"/>
        <v>0.55143000501756145</v>
      </c>
      <c r="E493">
        <v>105</v>
      </c>
      <c r="F493">
        <v>162678</v>
      </c>
      <c r="G493">
        <v>40</v>
      </c>
      <c r="H493">
        <v>40</v>
      </c>
      <c r="I493" s="3">
        <f t="shared" si="26"/>
        <v>40</v>
      </c>
      <c r="J493" s="12">
        <f t="shared" si="25"/>
        <v>73.266666666666666</v>
      </c>
      <c r="K493" s="3">
        <f t="shared" si="27"/>
        <v>149.99999999999787</v>
      </c>
      <c r="P493"/>
      <c r="Q493" s="3"/>
      <c r="R493"/>
      <c r="T493"/>
    </row>
    <row r="494" spans="1:20" x14ac:dyDescent="0.25">
      <c r="A494">
        <v>180</v>
      </c>
      <c r="B494">
        <v>1</v>
      </c>
      <c r="C494" t="s">
        <v>138</v>
      </c>
      <c r="D494" s="35">
        <f t="shared" si="28"/>
        <v>0.55444054189663827</v>
      </c>
      <c r="E494">
        <v>106</v>
      </c>
      <c r="F494">
        <v>162690</v>
      </c>
      <c r="H494">
        <v>35</v>
      </c>
      <c r="I494" s="3">
        <f t="shared" si="26"/>
        <v>35</v>
      </c>
      <c r="J494" s="12">
        <f t="shared" si="25"/>
        <v>73.666666666666671</v>
      </c>
      <c r="K494" s="3">
        <f t="shared" si="27"/>
        <v>200.0000000000019</v>
      </c>
      <c r="P494"/>
      <c r="Q494" s="3"/>
      <c r="R494"/>
      <c r="T494"/>
    </row>
    <row r="495" spans="1:20" x14ac:dyDescent="0.25">
      <c r="A495">
        <v>180</v>
      </c>
      <c r="B495">
        <v>1</v>
      </c>
      <c r="C495" t="s">
        <v>138</v>
      </c>
      <c r="D495" s="35">
        <f t="shared" si="28"/>
        <v>0.55669844455594575</v>
      </c>
      <c r="E495">
        <v>107</v>
      </c>
      <c r="F495">
        <v>162699</v>
      </c>
      <c r="G495">
        <v>45</v>
      </c>
      <c r="H495">
        <v>35</v>
      </c>
      <c r="I495" s="3">
        <f t="shared" si="26"/>
        <v>40</v>
      </c>
      <c r="J495" s="12">
        <f t="shared" si="25"/>
        <v>73.966666666666669</v>
      </c>
      <c r="K495" s="3">
        <f t="shared" si="27"/>
        <v>200.0000000000019</v>
      </c>
      <c r="P495"/>
      <c r="Q495" s="3"/>
      <c r="R495"/>
      <c r="T495"/>
    </row>
    <row r="496" spans="1:20" x14ac:dyDescent="0.25">
      <c r="A496">
        <v>180</v>
      </c>
      <c r="B496">
        <v>1</v>
      </c>
      <c r="C496" t="s">
        <v>138</v>
      </c>
      <c r="D496" s="35">
        <f t="shared" si="28"/>
        <v>0.55895634721525334</v>
      </c>
      <c r="E496">
        <v>108</v>
      </c>
      <c r="F496">
        <v>162708</v>
      </c>
      <c r="G496">
        <v>45</v>
      </c>
      <c r="H496">
        <v>50</v>
      </c>
      <c r="I496" s="3">
        <f t="shared" si="26"/>
        <v>47.5</v>
      </c>
      <c r="J496" s="12">
        <f t="shared" si="25"/>
        <v>74.266666666666666</v>
      </c>
      <c r="K496" s="3">
        <f t="shared" si="27"/>
        <v>200.0000000000019</v>
      </c>
      <c r="P496"/>
      <c r="Q496" s="3"/>
      <c r="R496"/>
      <c r="T496"/>
    </row>
    <row r="497" spans="1:20" x14ac:dyDescent="0.25">
      <c r="A497">
        <v>180</v>
      </c>
      <c r="B497">
        <v>1</v>
      </c>
      <c r="C497" t="s">
        <v>138</v>
      </c>
      <c r="D497" s="35">
        <f t="shared" si="28"/>
        <v>0.56121424987456092</v>
      </c>
      <c r="E497">
        <v>109</v>
      </c>
      <c r="F497">
        <v>162717</v>
      </c>
      <c r="G497">
        <v>40</v>
      </c>
      <c r="H497">
        <v>40</v>
      </c>
      <c r="I497" s="3">
        <f t="shared" si="26"/>
        <v>40</v>
      </c>
      <c r="J497" s="12">
        <f t="shared" si="25"/>
        <v>74.566666666666663</v>
      </c>
      <c r="K497" s="3">
        <f t="shared" si="27"/>
        <v>200.0000000000019</v>
      </c>
      <c r="P497"/>
      <c r="Q497" s="3"/>
      <c r="R497"/>
      <c r="T497"/>
    </row>
    <row r="498" spans="1:20" x14ac:dyDescent="0.25">
      <c r="A498">
        <v>180</v>
      </c>
      <c r="B498">
        <v>1</v>
      </c>
      <c r="C498" t="s">
        <v>138</v>
      </c>
      <c r="D498" s="35">
        <f t="shared" si="28"/>
        <v>0.56347215253386851</v>
      </c>
      <c r="E498">
        <v>110</v>
      </c>
      <c r="F498">
        <v>162726</v>
      </c>
      <c r="G498">
        <v>45</v>
      </c>
      <c r="H498">
        <v>40</v>
      </c>
      <c r="I498" s="3">
        <f t="shared" si="26"/>
        <v>42.5</v>
      </c>
      <c r="J498" s="12">
        <f t="shared" si="25"/>
        <v>74.86666666666666</v>
      </c>
      <c r="K498" s="3">
        <f t="shared" si="27"/>
        <v>179.99999999999488</v>
      </c>
      <c r="P498"/>
      <c r="Q498" s="3"/>
      <c r="R498"/>
      <c r="T498"/>
    </row>
    <row r="499" spans="1:20" x14ac:dyDescent="0.25">
      <c r="A499">
        <v>180</v>
      </c>
      <c r="B499">
        <v>1</v>
      </c>
      <c r="C499" t="s">
        <v>138</v>
      </c>
      <c r="D499" s="35">
        <f t="shared" si="28"/>
        <v>0.56598093326643251</v>
      </c>
      <c r="E499">
        <v>111</v>
      </c>
      <c r="F499">
        <v>162736</v>
      </c>
      <c r="G499">
        <v>45</v>
      </c>
      <c r="H499">
        <v>40</v>
      </c>
      <c r="I499" s="3">
        <f t="shared" si="26"/>
        <v>42.5</v>
      </c>
      <c r="J499" s="12">
        <f t="shared" si="25"/>
        <v>75.2</v>
      </c>
      <c r="K499" s="3">
        <f t="shared" si="27"/>
        <v>180.00000000000256</v>
      </c>
      <c r="P499"/>
      <c r="Q499" s="3"/>
      <c r="R499"/>
      <c r="T499"/>
    </row>
    <row r="500" spans="1:20" x14ac:dyDescent="0.25">
      <c r="A500">
        <v>180</v>
      </c>
      <c r="B500">
        <v>1</v>
      </c>
      <c r="C500" t="s">
        <v>138</v>
      </c>
      <c r="D500" s="35">
        <f t="shared" si="28"/>
        <v>0.56848971399899639</v>
      </c>
      <c r="E500">
        <v>112</v>
      </c>
      <c r="F500">
        <v>162746</v>
      </c>
      <c r="G500">
        <v>35</v>
      </c>
      <c r="H500">
        <v>40</v>
      </c>
      <c r="I500" s="3">
        <f t="shared" si="26"/>
        <v>37.5</v>
      </c>
      <c r="J500" s="12">
        <f t="shared" si="25"/>
        <v>75.533333333333331</v>
      </c>
      <c r="K500" s="3">
        <f t="shared" si="27"/>
        <v>200.0000000000019</v>
      </c>
      <c r="P500"/>
      <c r="Q500" s="3"/>
      <c r="R500"/>
      <c r="T500"/>
    </row>
    <row r="501" spans="1:20" x14ac:dyDescent="0.25">
      <c r="A501">
        <v>180</v>
      </c>
      <c r="B501">
        <v>1</v>
      </c>
      <c r="C501" t="s">
        <v>138</v>
      </c>
      <c r="D501" s="35">
        <f t="shared" si="28"/>
        <v>0.57074761665830398</v>
      </c>
      <c r="E501">
        <v>113</v>
      </c>
      <c r="F501">
        <v>162755</v>
      </c>
      <c r="H501">
        <v>40</v>
      </c>
      <c r="I501" s="3">
        <f t="shared" si="26"/>
        <v>40</v>
      </c>
      <c r="J501" s="12">
        <f t="shared" si="25"/>
        <v>75.833333333333329</v>
      </c>
      <c r="K501" s="3">
        <f t="shared" si="27"/>
        <v>163.63636363636024</v>
      </c>
      <c r="P501"/>
      <c r="Q501" s="3"/>
      <c r="R501"/>
      <c r="T501"/>
    </row>
    <row r="502" spans="1:20" x14ac:dyDescent="0.25">
      <c r="A502">
        <v>180</v>
      </c>
      <c r="B502">
        <v>1</v>
      </c>
      <c r="C502" t="s">
        <v>138</v>
      </c>
      <c r="D502" s="35">
        <f t="shared" si="28"/>
        <v>0.57350727546412439</v>
      </c>
      <c r="E502">
        <v>114</v>
      </c>
      <c r="F502">
        <v>162766</v>
      </c>
      <c r="G502">
        <v>40</v>
      </c>
      <c r="H502">
        <v>45</v>
      </c>
      <c r="I502" s="3">
        <f t="shared" si="26"/>
        <v>42.5</v>
      </c>
      <c r="J502" s="12">
        <f t="shared" si="25"/>
        <v>76.2</v>
      </c>
      <c r="K502" s="3">
        <f t="shared" si="27"/>
        <v>200.0000000000019</v>
      </c>
      <c r="P502"/>
      <c r="Q502" s="3"/>
      <c r="R502"/>
      <c r="T502"/>
    </row>
    <row r="503" spans="1:20" x14ac:dyDescent="0.25">
      <c r="A503">
        <v>180</v>
      </c>
      <c r="B503">
        <v>1</v>
      </c>
      <c r="C503" t="s">
        <v>138</v>
      </c>
      <c r="D503" s="35">
        <f t="shared" si="28"/>
        <v>0.57576517812343198</v>
      </c>
      <c r="E503">
        <v>115</v>
      </c>
      <c r="F503">
        <v>162775</v>
      </c>
      <c r="H503">
        <v>35</v>
      </c>
      <c r="I503" s="3">
        <f t="shared" ref="I503:I566" si="29">AVERAGE(G503:H503)</f>
        <v>35</v>
      </c>
      <c r="J503" s="12">
        <f t="shared" si="25"/>
        <v>76.5</v>
      </c>
      <c r="K503" s="3">
        <f t="shared" si="27"/>
        <v>180.00000000000256</v>
      </c>
      <c r="P503"/>
      <c r="Q503" s="3"/>
      <c r="R503"/>
      <c r="T503"/>
    </row>
    <row r="504" spans="1:20" x14ac:dyDescent="0.25">
      <c r="A504">
        <v>180</v>
      </c>
      <c r="B504">
        <v>1</v>
      </c>
      <c r="C504" t="s">
        <v>138</v>
      </c>
      <c r="D504" s="35">
        <f t="shared" si="28"/>
        <v>0.57827395885599586</v>
      </c>
      <c r="E504">
        <v>116</v>
      </c>
      <c r="F504">
        <v>162785</v>
      </c>
      <c r="H504">
        <v>35</v>
      </c>
      <c r="I504" s="3">
        <f t="shared" si="29"/>
        <v>35</v>
      </c>
      <c r="J504" s="12">
        <f t="shared" si="25"/>
        <v>76.833333333333329</v>
      </c>
      <c r="K504" s="3">
        <f t="shared" si="27"/>
        <v>163.63636363636024</v>
      </c>
      <c r="P504"/>
      <c r="Q504" s="3"/>
      <c r="R504"/>
      <c r="T504"/>
    </row>
    <row r="505" spans="1:20" x14ac:dyDescent="0.25">
      <c r="A505">
        <v>180</v>
      </c>
      <c r="B505">
        <v>1</v>
      </c>
      <c r="C505" t="s">
        <v>138</v>
      </c>
      <c r="D505" s="35">
        <f t="shared" si="28"/>
        <v>0.58103361766181638</v>
      </c>
      <c r="E505">
        <v>117</v>
      </c>
      <c r="F505">
        <v>162796</v>
      </c>
      <c r="G505">
        <v>40</v>
      </c>
      <c r="H505">
        <v>45</v>
      </c>
      <c r="I505" s="3">
        <f t="shared" si="29"/>
        <v>42.5</v>
      </c>
      <c r="J505" s="12">
        <f t="shared" si="25"/>
        <v>77.2</v>
      </c>
      <c r="K505" s="3">
        <f t="shared" si="27"/>
        <v>180.00000000000256</v>
      </c>
      <c r="P505"/>
      <c r="Q505" s="3"/>
      <c r="R505"/>
      <c r="T505"/>
    </row>
    <row r="506" spans="1:20" x14ac:dyDescent="0.25">
      <c r="A506">
        <v>180</v>
      </c>
      <c r="B506">
        <v>1</v>
      </c>
      <c r="C506" t="s">
        <v>138</v>
      </c>
      <c r="D506" s="35">
        <f t="shared" si="28"/>
        <v>0.58354239839438027</v>
      </c>
      <c r="E506">
        <v>118</v>
      </c>
      <c r="F506">
        <v>162806</v>
      </c>
      <c r="G506">
        <v>40</v>
      </c>
      <c r="H506">
        <v>40</v>
      </c>
      <c r="I506" s="3">
        <f t="shared" si="29"/>
        <v>40</v>
      </c>
      <c r="J506" s="12">
        <f t="shared" si="25"/>
        <v>77.533333333333331</v>
      </c>
      <c r="K506" s="3">
        <f t="shared" si="27"/>
        <v>180.00000000000256</v>
      </c>
      <c r="P506"/>
      <c r="Q506" s="3"/>
      <c r="R506"/>
      <c r="T506"/>
    </row>
    <row r="507" spans="1:20" x14ac:dyDescent="0.25">
      <c r="A507">
        <v>180</v>
      </c>
      <c r="B507">
        <v>1</v>
      </c>
      <c r="C507" t="s">
        <v>138</v>
      </c>
      <c r="D507" s="35">
        <f t="shared" si="28"/>
        <v>0.58605117912694427</v>
      </c>
      <c r="E507">
        <v>119</v>
      </c>
      <c r="F507">
        <v>162816</v>
      </c>
      <c r="G507">
        <v>50</v>
      </c>
      <c r="H507">
        <v>40</v>
      </c>
      <c r="I507" s="3">
        <f t="shared" si="29"/>
        <v>45</v>
      </c>
      <c r="J507" s="12">
        <f t="shared" si="25"/>
        <v>77.86666666666666</v>
      </c>
      <c r="K507" s="3">
        <f t="shared" si="27"/>
        <v>81.818181818181714</v>
      </c>
      <c r="P507"/>
      <c r="Q507" s="3"/>
      <c r="R507"/>
      <c r="T507"/>
    </row>
    <row r="508" spans="1:20" x14ac:dyDescent="0.25">
      <c r="A508">
        <v>180</v>
      </c>
      <c r="B508">
        <v>1</v>
      </c>
      <c r="C508" t="s">
        <v>138</v>
      </c>
      <c r="D508" s="35">
        <f t="shared" si="28"/>
        <v>0.59157049673858497</v>
      </c>
      <c r="E508">
        <v>120</v>
      </c>
      <c r="F508">
        <v>162838</v>
      </c>
      <c r="G508">
        <v>45</v>
      </c>
      <c r="H508">
        <v>50</v>
      </c>
      <c r="I508" s="3">
        <f t="shared" si="29"/>
        <v>47.5</v>
      </c>
      <c r="J508" s="12">
        <f t="shared" si="25"/>
        <v>78.599999999999994</v>
      </c>
      <c r="K508" s="3">
        <f t="shared" si="27"/>
        <v>163.63636363636024</v>
      </c>
      <c r="P508"/>
      <c r="Q508" s="3"/>
      <c r="R508"/>
      <c r="T508"/>
    </row>
    <row r="509" spans="1:20" x14ac:dyDescent="0.25">
      <c r="A509">
        <v>180</v>
      </c>
      <c r="B509">
        <v>1</v>
      </c>
      <c r="C509" t="s">
        <v>138</v>
      </c>
      <c r="D509" s="35">
        <f t="shared" si="28"/>
        <v>0.59433015554440538</v>
      </c>
      <c r="E509">
        <v>121</v>
      </c>
      <c r="F509">
        <v>162849</v>
      </c>
      <c r="G509">
        <v>35</v>
      </c>
      <c r="H509">
        <v>30</v>
      </c>
      <c r="I509" s="3">
        <f t="shared" si="29"/>
        <v>32.5</v>
      </c>
      <c r="J509" s="12">
        <f t="shared" si="25"/>
        <v>78.966666666666669</v>
      </c>
      <c r="K509" s="3">
        <f t="shared" si="27"/>
        <v>163.63636363636658</v>
      </c>
      <c r="P509"/>
      <c r="Q509" s="3"/>
      <c r="R509"/>
      <c r="T509"/>
    </row>
    <row r="510" spans="1:20" x14ac:dyDescent="0.25">
      <c r="A510">
        <v>180</v>
      </c>
      <c r="B510">
        <v>1</v>
      </c>
      <c r="C510" t="s">
        <v>138</v>
      </c>
      <c r="D510" s="35">
        <f t="shared" si="28"/>
        <v>0.59708981435022568</v>
      </c>
      <c r="E510">
        <v>122</v>
      </c>
      <c r="F510">
        <v>162860</v>
      </c>
      <c r="G510">
        <v>35</v>
      </c>
      <c r="H510">
        <v>40</v>
      </c>
      <c r="I510" s="3">
        <f t="shared" si="29"/>
        <v>37.5</v>
      </c>
      <c r="J510" s="12">
        <f t="shared" si="25"/>
        <v>79.333333333333329</v>
      </c>
      <c r="K510" s="3">
        <f t="shared" si="27"/>
        <v>149.99999999999787</v>
      </c>
      <c r="P510"/>
      <c r="Q510" s="3"/>
      <c r="R510"/>
      <c r="T510"/>
    </row>
    <row r="511" spans="1:20" x14ac:dyDescent="0.25">
      <c r="A511">
        <v>180</v>
      </c>
      <c r="B511">
        <v>1</v>
      </c>
      <c r="C511" t="s">
        <v>138</v>
      </c>
      <c r="D511" s="35">
        <f t="shared" si="28"/>
        <v>0.6001003512293025</v>
      </c>
      <c r="E511">
        <v>123</v>
      </c>
      <c r="F511">
        <v>162872</v>
      </c>
      <c r="G511">
        <v>35</v>
      </c>
      <c r="H511">
        <v>35</v>
      </c>
      <c r="I511" s="3">
        <f t="shared" si="29"/>
        <v>35</v>
      </c>
      <c r="J511" s="12">
        <f t="shared" si="25"/>
        <v>79.733333333333334</v>
      </c>
      <c r="K511" s="3">
        <f t="shared" si="27"/>
        <v>149.99999999999787</v>
      </c>
      <c r="P511"/>
      <c r="Q511" s="3"/>
      <c r="R511"/>
      <c r="T511"/>
    </row>
    <row r="512" spans="1:20" x14ac:dyDescent="0.25">
      <c r="A512">
        <v>180</v>
      </c>
      <c r="B512">
        <v>1</v>
      </c>
      <c r="C512" t="s">
        <v>138</v>
      </c>
      <c r="D512" s="35">
        <f t="shared" si="28"/>
        <v>0.60311088810837932</v>
      </c>
      <c r="E512">
        <v>124</v>
      </c>
      <c r="F512">
        <v>162884</v>
      </c>
      <c r="H512">
        <v>50</v>
      </c>
      <c r="I512" s="3">
        <f t="shared" si="29"/>
        <v>50</v>
      </c>
      <c r="J512" s="12">
        <f t="shared" si="25"/>
        <v>80.13333333333334</v>
      </c>
      <c r="K512" s="3">
        <f t="shared" ref="K512:K575" si="30">60/(J513-J512)</f>
        <v>200.0000000000019</v>
      </c>
      <c r="P512"/>
      <c r="Q512" s="3"/>
      <c r="R512"/>
      <c r="T512"/>
    </row>
    <row r="513" spans="1:20" x14ac:dyDescent="0.25">
      <c r="A513">
        <v>180</v>
      </c>
      <c r="B513">
        <v>1</v>
      </c>
      <c r="C513" t="s">
        <v>138</v>
      </c>
      <c r="D513" s="35">
        <f t="shared" si="28"/>
        <v>0.6053687907676869</v>
      </c>
      <c r="E513">
        <v>125</v>
      </c>
      <c r="F513">
        <v>162893</v>
      </c>
      <c r="G513">
        <v>30</v>
      </c>
      <c r="H513">
        <v>35</v>
      </c>
      <c r="I513" s="3">
        <f t="shared" si="29"/>
        <v>32.5</v>
      </c>
      <c r="J513" s="12">
        <f t="shared" si="25"/>
        <v>80.433333333333337</v>
      </c>
      <c r="K513" s="3">
        <f t="shared" si="30"/>
        <v>163.63636363636658</v>
      </c>
      <c r="P513"/>
      <c r="Q513" s="3"/>
      <c r="R513"/>
      <c r="T513"/>
    </row>
    <row r="514" spans="1:20" x14ac:dyDescent="0.25">
      <c r="A514">
        <v>180</v>
      </c>
      <c r="B514">
        <v>1</v>
      </c>
      <c r="C514" t="s">
        <v>138</v>
      </c>
      <c r="D514" s="35">
        <f t="shared" ref="D514:D546" si="31">J514/$J$546</f>
        <v>0.6081284495735072</v>
      </c>
      <c r="E514">
        <v>126</v>
      </c>
      <c r="F514">
        <v>162904</v>
      </c>
      <c r="G514">
        <v>35</v>
      </c>
      <c r="H514">
        <v>45</v>
      </c>
      <c r="I514" s="3">
        <f t="shared" si="29"/>
        <v>40</v>
      </c>
      <c r="J514" s="12">
        <f t="shared" si="25"/>
        <v>80.8</v>
      </c>
      <c r="K514" s="3">
        <f t="shared" si="30"/>
        <v>163.63636363636024</v>
      </c>
      <c r="P514"/>
      <c r="Q514" s="3"/>
      <c r="R514"/>
      <c r="T514"/>
    </row>
    <row r="515" spans="1:20" x14ac:dyDescent="0.25">
      <c r="A515">
        <v>180</v>
      </c>
      <c r="B515">
        <v>1</v>
      </c>
      <c r="C515" t="s">
        <v>138</v>
      </c>
      <c r="D515" s="35">
        <f t="shared" si="31"/>
        <v>0.61088810837932761</v>
      </c>
      <c r="E515">
        <v>127</v>
      </c>
      <c r="F515">
        <v>162915</v>
      </c>
      <c r="G515">
        <v>50</v>
      </c>
      <c r="H515">
        <v>45</v>
      </c>
      <c r="I515" s="3">
        <f t="shared" si="29"/>
        <v>47.5</v>
      </c>
      <c r="J515" s="12">
        <f t="shared" si="25"/>
        <v>81.166666666666671</v>
      </c>
      <c r="K515" s="3">
        <f t="shared" si="30"/>
        <v>75.00000000000027</v>
      </c>
      <c r="P515"/>
      <c r="Q515" s="3"/>
      <c r="R515"/>
      <c r="T515"/>
    </row>
    <row r="516" spans="1:20" x14ac:dyDescent="0.25">
      <c r="A516">
        <v>180</v>
      </c>
      <c r="B516">
        <v>1</v>
      </c>
      <c r="C516" t="s">
        <v>138</v>
      </c>
      <c r="D516" s="35">
        <f t="shared" si="31"/>
        <v>0.61690918213748114</v>
      </c>
      <c r="E516">
        <v>128</v>
      </c>
      <c r="F516">
        <v>162939</v>
      </c>
      <c r="G516">
        <v>45</v>
      </c>
      <c r="H516">
        <v>50</v>
      </c>
      <c r="I516" s="3">
        <f t="shared" si="29"/>
        <v>47.5</v>
      </c>
      <c r="J516" s="12">
        <f t="shared" si="25"/>
        <v>81.966666666666669</v>
      </c>
      <c r="K516" s="3">
        <f t="shared" si="30"/>
        <v>128.57142857142804</v>
      </c>
      <c r="P516"/>
      <c r="Q516" s="3"/>
      <c r="R516"/>
      <c r="T516"/>
    </row>
    <row r="517" spans="1:20" x14ac:dyDescent="0.25">
      <c r="A517">
        <v>180</v>
      </c>
      <c r="B517">
        <v>1</v>
      </c>
      <c r="C517" t="s">
        <v>138</v>
      </c>
      <c r="D517" s="35">
        <f t="shared" si="31"/>
        <v>0.62042147516307078</v>
      </c>
      <c r="E517">
        <v>129</v>
      </c>
      <c r="F517">
        <v>162953</v>
      </c>
      <c r="G517">
        <v>55</v>
      </c>
      <c r="H517">
        <v>45</v>
      </c>
      <c r="I517" s="3">
        <f t="shared" si="29"/>
        <v>50</v>
      </c>
      <c r="J517" s="12">
        <f t="shared" si="25"/>
        <v>82.433333333333337</v>
      </c>
      <c r="K517" s="3">
        <f t="shared" si="30"/>
        <v>138.46153846154178</v>
      </c>
      <c r="P517"/>
      <c r="Q517" s="3"/>
      <c r="R517"/>
      <c r="T517"/>
    </row>
    <row r="518" spans="1:20" x14ac:dyDescent="0.25">
      <c r="A518">
        <v>180</v>
      </c>
      <c r="B518">
        <v>1</v>
      </c>
      <c r="C518" t="s">
        <v>138</v>
      </c>
      <c r="D518" s="35">
        <f t="shared" si="31"/>
        <v>0.62368289011540379</v>
      </c>
      <c r="E518">
        <v>130</v>
      </c>
      <c r="F518">
        <v>162966</v>
      </c>
      <c r="G518">
        <v>50</v>
      </c>
      <c r="H518">
        <v>55</v>
      </c>
      <c r="I518" s="3">
        <f t="shared" si="29"/>
        <v>52.5</v>
      </c>
      <c r="J518" s="12">
        <f t="shared" si="25"/>
        <v>82.86666666666666</v>
      </c>
      <c r="K518" s="3">
        <f t="shared" si="30"/>
        <v>149.99999999999787</v>
      </c>
      <c r="P518"/>
      <c r="Q518" s="3"/>
      <c r="R518"/>
      <c r="T518"/>
    </row>
    <row r="519" spans="1:20" x14ac:dyDescent="0.25">
      <c r="A519">
        <v>180</v>
      </c>
      <c r="B519">
        <v>1</v>
      </c>
      <c r="C519" t="s">
        <v>138</v>
      </c>
      <c r="D519" s="35">
        <f t="shared" si="31"/>
        <v>0.62669342699448061</v>
      </c>
      <c r="E519">
        <v>131</v>
      </c>
      <c r="F519">
        <v>162978</v>
      </c>
      <c r="G519">
        <v>50</v>
      </c>
      <c r="H519">
        <v>45</v>
      </c>
      <c r="I519" s="3">
        <f t="shared" si="29"/>
        <v>47.5</v>
      </c>
      <c r="J519" s="12">
        <f t="shared" si="25"/>
        <v>83.266666666666666</v>
      </c>
      <c r="K519" s="3">
        <f t="shared" si="30"/>
        <v>163.63636363636024</v>
      </c>
      <c r="P519"/>
      <c r="Q519" s="3"/>
      <c r="R519"/>
      <c r="T519"/>
    </row>
    <row r="520" spans="1:20" x14ac:dyDescent="0.25">
      <c r="A520">
        <v>180</v>
      </c>
      <c r="B520">
        <v>1</v>
      </c>
      <c r="C520" t="s">
        <v>138</v>
      </c>
      <c r="D520" s="35">
        <f t="shared" si="31"/>
        <v>0.62945308580030102</v>
      </c>
      <c r="E520">
        <v>132</v>
      </c>
      <c r="F520">
        <v>162989</v>
      </c>
      <c r="G520">
        <v>45</v>
      </c>
      <c r="H520">
        <v>55</v>
      </c>
      <c r="I520" s="3">
        <f t="shared" si="29"/>
        <v>50</v>
      </c>
      <c r="J520" s="12">
        <f t="shared" si="25"/>
        <v>83.63333333333334</v>
      </c>
      <c r="K520" s="3">
        <f t="shared" si="30"/>
        <v>180.00000000000256</v>
      </c>
      <c r="P520"/>
      <c r="Q520" s="3"/>
      <c r="R520"/>
      <c r="T520"/>
    </row>
    <row r="521" spans="1:20" x14ac:dyDescent="0.25">
      <c r="A521">
        <v>180</v>
      </c>
      <c r="B521">
        <v>1</v>
      </c>
      <c r="C521" t="s">
        <v>138</v>
      </c>
      <c r="D521" s="35">
        <f t="shared" si="31"/>
        <v>0.63196186653286501</v>
      </c>
      <c r="E521">
        <v>133</v>
      </c>
      <c r="F521">
        <v>162999</v>
      </c>
      <c r="H521">
        <v>40</v>
      </c>
      <c r="I521" s="3">
        <f t="shared" si="29"/>
        <v>40</v>
      </c>
      <c r="J521" s="12">
        <f t="shared" si="25"/>
        <v>83.966666666666669</v>
      </c>
      <c r="K521" s="3">
        <f t="shared" si="30"/>
        <v>163.63636363636658</v>
      </c>
      <c r="P521"/>
      <c r="Q521" s="3"/>
      <c r="R521"/>
      <c r="T521"/>
    </row>
    <row r="522" spans="1:20" x14ac:dyDescent="0.25">
      <c r="A522">
        <v>180</v>
      </c>
      <c r="B522">
        <v>1</v>
      </c>
      <c r="C522" t="s">
        <v>138</v>
      </c>
      <c r="D522" s="35">
        <f t="shared" si="31"/>
        <v>0.63472152533868531</v>
      </c>
      <c r="E522">
        <v>134</v>
      </c>
      <c r="F522">
        <v>163010</v>
      </c>
      <c r="G522">
        <v>45</v>
      </c>
      <c r="H522">
        <v>50</v>
      </c>
      <c r="I522" s="3">
        <f t="shared" si="29"/>
        <v>47.5</v>
      </c>
      <c r="J522" s="12">
        <f t="shared" si="25"/>
        <v>84.333333333333329</v>
      </c>
      <c r="K522" s="3">
        <f t="shared" si="30"/>
        <v>128.57142857142804</v>
      </c>
      <c r="P522"/>
      <c r="Q522" s="3"/>
      <c r="R522"/>
      <c r="T522"/>
    </row>
    <row r="523" spans="1:20" x14ac:dyDescent="0.25">
      <c r="A523">
        <v>180</v>
      </c>
      <c r="B523">
        <v>1</v>
      </c>
      <c r="C523" t="s">
        <v>138</v>
      </c>
      <c r="D523" s="35">
        <f t="shared" si="31"/>
        <v>0.63823381836427495</v>
      </c>
      <c r="E523">
        <v>135</v>
      </c>
      <c r="F523">
        <v>163024</v>
      </c>
      <c r="G523">
        <v>45</v>
      </c>
      <c r="H523">
        <v>40</v>
      </c>
      <c r="I523" s="3">
        <f t="shared" si="29"/>
        <v>42.5</v>
      </c>
      <c r="J523" s="12">
        <f t="shared" si="25"/>
        <v>84.8</v>
      </c>
      <c r="K523" s="3">
        <f t="shared" si="30"/>
        <v>149.99999999999787</v>
      </c>
      <c r="P523"/>
      <c r="Q523" s="3"/>
      <c r="R523"/>
      <c r="T523"/>
    </row>
    <row r="524" spans="1:20" x14ac:dyDescent="0.25">
      <c r="A524">
        <v>180</v>
      </c>
      <c r="B524">
        <v>1</v>
      </c>
      <c r="C524" t="s">
        <v>138</v>
      </c>
      <c r="D524" s="35">
        <f t="shared" si="31"/>
        <v>0.64124435524335177</v>
      </c>
      <c r="E524">
        <v>136</v>
      </c>
      <c r="F524">
        <v>163036</v>
      </c>
      <c r="G524">
        <v>40</v>
      </c>
      <c r="H524">
        <v>50</v>
      </c>
      <c r="I524" s="3">
        <f t="shared" si="29"/>
        <v>45</v>
      </c>
      <c r="J524" s="12">
        <f t="shared" si="25"/>
        <v>85.2</v>
      </c>
      <c r="K524" s="3">
        <f t="shared" si="30"/>
        <v>150.00000000000321</v>
      </c>
      <c r="P524"/>
      <c r="Q524" s="3"/>
      <c r="R524"/>
      <c r="T524"/>
    </row>
    <row r="525" spans="1:20" x14ac:dyDescent="0.25">
      <c r="A525">
        <v>180</v>
      </c>
      <c r="B525">
        <v>1</v>
      </c>
      <c r="C525" t="s">
        <v>138</v>
      </c>
      <c r="D525" s="35">
        <f t="shared" si="31"/>
        <v>0.64425489212242837</v>
      </c>
      <c r="E525">
        <v>137</v>
      </c>
      <c r="F525">
        <v>163048</v>
      </c>
      <c r="G525">
        <v>45</v>
      </c>
      <c r="H525">
        <v>55</v>
      </c>
      <c r="I525" s="3">
        <f t="shared" si="29"/>
        <v>50</v>
      </c>
      <c r="J525" s="12">
        <f t="shared" si="25"/>
        <v>85.6</v>
      </c>
      <c r="K525" s="3">
        <f t="shared" si="30"/>
        <v>163.63636363636024</v>
      </c>
      <c r="P525"/>
      <c r="Q525" s="3"/>
      <c r="R525"/>
      <c r="T525"/>
    </row>
    <row r="526" spans="1:20" x14ac:dyDescent="0.25">
      <c r="A526">
        <v>180</v>
      </c>
      <c r="B526">
        <v>1</v>
      </c>
      <c r="C526" t="s">
        <v>138</v>
      </c>
      <c r="D526" s="35">
        <f t="shared" si="31"/>
        <v>0.64701455092824889</v>
      </c>
      <c r="E526">
        <v>138</v>
      </c>
      <c r="F526">
        <v>163059</v>
      </c>
      <c r="G526">
        <v>50</v>
      </c>
      <c r="H526">
        <v>50</v>
      </c>
      <c r="I526" s="3">
        <f t="shared" si="29"/>
        <v>50</v>
      </c>
      <c r="J526" s="12">
        <f t="shared" si="25"/>
        <v>85.966666666666669</v>
      </c>
      <c r="K526" s="3">
        <f t="shared" si="30"/>
        <v>163.63636363636658</v>
      </c>
      <c r="P526"/>
      <c r="Q526" s="3"/>
      <c r="R526"/>
      <c r="T526"/>
    </row>
    <row r="527" spans="1:20" x14ac:dyDescent="0.25">
      <c r="A527">
        <v>180</v>
      </c>
      <c r="B527">
        <v>1</v>
      </c>
      <c r="C527" t="s">
        <v>138</v>
      </c>
      <c r="D527" s="35">
        <f t="shared" si="31"/>
        <v>0.64977420973406919</v>
      </c>
      <c r="E527">
        <v>139</v>
      </c>
      <c r="F527">
        <v>163070</v>
      </c>
      <c r="G527">
        <v>40</v>
      </c>
      <c r="H527">
        <v>40</v>
      </c>
      <c r="I527" s="3">
        <f t="shared" si="29"/>
        <v>40</v>
      </c>
      <c r="J527" s="12">
        <f t="shared" si="25"/>
        <v>86.333333333333329</v>
      </c>
      <c r="K527" s="3">
        <f t="shared" si="30"/>
        <v>149.99999999999787</v>
      </c>
      <c r="P527"/>
      <c r="Q527" s="3"/>
      <c r="R527"/>
      <c r="T527"/>
    </row>
    <row r="528" spans="1:20" x14ac:dyDescent="0.25">
      <c r="A528">
        <v>180</v>
      </c>
      <c r="B528">
        <v>1</v>
      </c>
      <c r="C528" t="s">
        <v>138</v>
      </c>
      <c r="D528" s="35">
        <f t="shared" si="31"/>
        <v>0.65278474661314601</v>
      </c>
      <c r="E528">
        <v>140</v>
      </c>
      <c r="F528">
        <v>163082</v>
      </c>
      <c r="G528">
        <v>35</v>
      </c>
      <c r="H528">
        <v>40</v>
      </c>
      <c r="I528" s="3">
        <f t="shared" si="29"/>
        <v>37.5</v>
      </c>
      <c r="J528" s="12">
        <f t="shared" si="25"/>
        <v>86.733333333333334</v>
      </c>
      <c r="K528" s="3">
        <f t="shared" si="30"/>
        <v>180.00000000000256</v>
      </c>
      <c r="P528"/>
      <c r="Q528" s="3"/>
      <c r="R528"/>
      <c r="T528"/>
    </row>
    <row r="529" spans="1:20" x14ac:dyDescent="0.25">
      <c r="A529">
        <v>180</v>
      </c>
      <c r="B529">
        <v>1</v>
      </c>
      <c r="C529" t="s">
        <v>138</v>
      </c>
      <c r="D529" s="35">
        <f t="shared" si="31"/>
        <v>0.65529352734570989</v>
      </c>
      <c r="E529">
        <v>141</v>
      </c>
      <c r="F529">
        <v>163092</v>
      </c>
      <c r="G529">
        <v>45</v>
      </c>
      <c r="H529">
        <v>45</v>
      </c>
      <c r="I529" s="3">
        <f t="shared" si="29"/>
        <v>45</v>
      </c>
      <c r="J529" s="12">
        <f t="shared" si="25"/>
        <v>87.066666666666663</v>
      </c>
      <c r="K529" s="3">
        <f t="shared" si="30"/>
        <v>179.99999999999488</v>
      </c>
      <c r="P529"/>
      <c r="Q529" s="3"/>
      <c r="R529"/>
      <c r="T529"/>
    </row>
    <row r="530" spans="1:20" x14ac:dyDescent="0.25">
      <c r="A530">
        <v>180</v>
      </c>
      <c r="B530">
        <v>1</v>
      </c>
      <c r="C530" t="s">
        <v>138</v>
      </c>
      <c r="D530" s="35">
        <f t="shared" si="31"/>
        <v>0.657802308078274</v>
      </c>
      <c r="E530">
        <v>142</v>
      </c>
      <c r="F530">
        <v>163102</v>
      </c>
      <c r="H530">
        <v>45</v>
      </c>
      <c r="I530" s="3">
        <f t="shared" si="29"/>
        <v>45</v>
      </c>
      <c r="J530" s="12">
        <f t="shared" si="25"/>
        <v>87.4</v>
      </c>
      <c r="K530" s="3">
        <f t="shared" si="30"/>
        <v>150.00000000000321</v>
      </c>
      <c r="P530"/>
      <c r="Q530" s="3"/>
      <c r="R530"/>
      <c r="T530"/>
    </row>
    <row r="531" spans="1:20" x14ac:dyDescent="0.25">
      <c r="A531">
        <v>180</v>
      </c>
      <c r="B531">
        <v>1</v>
      </c>
      <c r="C531" t="s">
        <v>138</v>
      </c>
      <c r="D531" s="35">
        <f t="shared" si="31"/>
        <v>0.66081284495735071</v>
      </c>
      <c r="E531">
        <v>143</v>
      </c>
      <c r="F531">
        <v>163114</v>
      </c>
      <c r="H531">
        <v>40</v>
      </c>
      <c r="I531" s="3">
        <f t="shared" si="29"/>
        <v>40</v>
      </c>
      <c r="J531" s="12">
        <f t="shared" si="25"/>
        <v>87.8</v>
      </c>
      <c r="K531" s="3">
        <f t="shared" si="30"/>
        <v>163.63636363636024</v>
      </c>
      <c r="P531"/>
      <c r="Q531" s="3"/>
      <c r="R531"/>
      <c r="T531"/>
    </row>
    <row r="532" spans="1:20" x14ac:dyDescent="0.25">
      <c r="A532">
        <v>180</v>
      </c>
      <c r="B532">
        <v>1</v>
      </c>
      <c r="C532" t="s">
        <v>138</v>
      </c>
      <c r="D532" s="35">
        <f t="shared" si="31"/>
        <v>0.66357250376317112</v>
      </c>
      <c r="E532">
        <v>144</v>
      </c>
      <c r="F532">
        <v>163125</v>
      </c>
      <c r="G532">
        <v>40</v>
      </c>
      <c r="H532">
        <v>45</v>
      </c>
      <c r="I532" s="3">
        <f t="shared" si="29"/>
        <v>42.5</v>
      </c>
      <c r="J532" s="12">
        <f t="shared" si="25"/>
        <v>88.166666666666671</v>
      </c>
      <c r="K532" s="3">
        <f t="shared" si="30"/>
        <v>163.63636363636658</v>
      </c>
      <c r="P532"/>
      <c r="Q532" s="3"/>
      <c r="R532"/>
      <c r="T532"/>
    </row>
    <row r="533" spans="1:20" x14ac:dyDescent="0.25">
      <c r="A533">
        <v>180</v>
      </c>
      <c r="B533">
        <v>1</v>
      </c>
      <c r="C533" t="s">
        <v>138</v>
      </c>
      <c r="D533" s="35">
        <f t="shared" si="31"/>
        <v>0.66633216256899142</v>
      </c>
      <c r="E533">
        <v>145</v>
      </c>
      <c r="F533">
        <v>163136</v>
      </c>
      <c r="G533">
        <v>40</v>
      </c>
      <c r="H533">
        <v>50</v>
      </c>
      <c r="I533" s="3">
        <f t="shared" si="29"/>
        <v>45</v>
      </c>
      <c r="J533" s="12">
        <f t="shared" si="25"/>
        <v>88.533333333333331</v>
      </c>
      <c r="K533" s="3">
        <f t="shared" si="30"/>
        <v>75.00000000000027</v>
      </c>
      <c r="P533"/>
      <c r="Q533" s="3"/>
      <c r="R533"/>
      <c r="T533"/>
    </row>
    <row r="534" spans="1:20" x14ac:dyDescent="0.25">
      <c r="A534">
        <v>180</v>
      </c>
      <c r="B534">
        <v>1</v>
      </c>
      <c r="C534" t="s">
        <v>138</v>
      </c>
      <c r="D534" s="35">
        <f t="shared" si="31"/>
        <v>0.67235323632714494</v>
      </c>
      <c r="E534">
        <v>146</v>
      </c>
      <c r="F534">
        <v>163160</v>
      </c>
      <c r="H534">
        <v>40</v>
      </c>
      <c r="I534" s="3">
        <f t="shared" si="29"/>
        <v>40</v>
      </c>
      <c r="J534" s="12">
        <f t="shared" si="25"/>
        <v>89.333333333333329</v>
      </c>
      <c r="K534" s="3">
        <f t="shared" si="30"/>
        <v>89.999999999999361</v>
      </c>
      <c r="P534"/>
      <c r="Q534" s="3"/>
      <c r="R534"/>
      <c r="T534"/>
    </row>
    <row r="535" spans="1:20" x14ac:dyDescent="0.25">
      <c r="A535">
        <v>180</v>
      </c>
      <c r="B535">
        <v>1</v>
      </c>
      <c r="C535" t="s">
        <v>138</v>
      </c>
      <c r="D535" s="35">
        <f t="shared" si="31"/>
        <v>0.67737079779227294</v>
      </c>
      <c r="E535">
        <v>147</v>
      </c>
      <c r="F535">
        <v>163180</v>
      </c>
      <c r="H535">
        <v>50</v>
      </c>
      <c r="I535" s="3">
        <f t="shared" si="29"/>
        <v>50</v>
      </c>
      <c r="J535" s="12">
        <f t="shared" si="25"/>
        <v>90</v>
      </c>
      <c r="K535" s="3">
        <f t="shared" si="30"/>
        <v>85.714285714285367</v>
      </c>
      <c r="P535"/>
      <c r="Q535" s="3"/>
      <c r="R535"/>
      <c r="T535"/>
    </row>
    <row r="536" spans="1:20" x14ac:dyDescent="0.25">
      <c r="A536">
        <v>180</v>
      </c>
      <c r="B536">
        <v>1</v>
      </c>
      <c r="C536" t="s">
        <v>139</v>
      </c>
      <c r="D536" s="35">
        <f t="shared" si="31"/>
        <v>0.68263923733065723</v>
      </c>
      <c r="E536">
        <v>1</v>
      </c>
      <c r="F536">
        <v>163201</v>
      </c>
      <c r="G536">
        <v>45</v>
      </c>
      <c r="H536">
        <v>60</v>
      </c>
      <c r="I536" s="3">
        <f t="shared" si="29"/>
        <v>52.5</v>
      </c>
      <c r="J536" s="12">
        <f t="shared" si="25"/>
        <v>90.7</v>
      </c>
      <c r="K536" s="3">
        <f t="shared" si="30"/>
        <v>90.000000000001279</v>
      </c>
      <c r="P536"/>
      <c r="Q536" s="3"/>
      <c r="R536"/>
      <c r="T536"/>
    </row>
    <row r="537" spans="1:20" x14ac:dyDescent="0.25">
      <c r="A537">
        <v>180</v>
      </c>
      <c r="B537">
        <v>1</v>
      </c>
      <c r="C537" t="s">
        <v>139</v>
      </c>
      <c r="D537" s="35">
        <f t="shared" si="31"/>
        <v>0.68765679879578512</v>
      </c>
      <c r="E537">
        <v>2</v>
      </c>
      <c r="F537">
        <v>163221</v>
      </c>
      <c r="G537">
        <v>50</v>
      </c>
      <c r="H537">
        <v>55</v>
      </c>
      <c r="I537" s="3">
        <f t="shared" si="29"/>
        <v>52.5</v>
      </c>
      <c r="J537" s="12">
        <f t="shared" si="25"/>
        <v>91.36666666666666</v>
      </c>
      <c r="K537" s="3">
        <f t="shared" si="30"/>
        <v>44.99999999999968</v>
      </c>
      <c r="P537"/>
      <c r="Q537" s="3"/>
      <c r="R537"/>
      <c r="T537"/>
    </row>
    <row r="538" spans="1:20" x14ac:dyDescent="0.25">
      <c r="A538">
        <v>180</v>
      </c>
      <c r="B538">
        <v>1</v>
      </c>
      <c r="C538" t="s">
        <v>139</v>
      </c>
      <c r="D538" s="35">
        <f t="shared" si="31"/>
        <v>0.69769192172604111</v>
      </c>
      <c r="E538">
        <v>3</v>
      </c>
      <c r="F538">
        <v>163261</v>
      </c>
      <c r="G538">
        <v>55</v>
      </c>
      <c r="H538">
        <v>55</v>
      </c>
      <c r="I538" s="3">
        <f t="shared" si="29"/>
        <v>55</v>
      </c>
      <c r="J538" s="12">
        <f t="shared" si="25"/>
        <v>92.7</v>
      </c>
      <c r="K538" s="3">
        <f t="shared" si="30"/>
        <v>48.64864864864861</v>
      </c>
      <c r="P538"/>
      <c r="Q538" s="3"/>
      <c r="R538"/>
      <c r="T538"/>
    </row>
    <row r="539" spans="1:20" x14ac:dyDescent="0.25">
      <c r="A539">
        <v>180</v>
      </c>
      <c r="B539">
        <v>1</v>
      </c>
      <c r="C539" t="s">
        <v>139</v>
      </c>
      <c r="D539" s="35">
        <f t="shared" si="31"/>
        <v>0.70697441043652787</v>
      </c>
      <c r="E539">
        <v>4</v>
      </c>
      <c r="F539">
        <v>163298</v>
      </c>
      <c r="G539">
        <v>55</v>
      </c>
      <c r="H539">
        <v>60</v>
      </c>
      <c r="I539" s="3">
        <f t="shared" si="29"/>
        <v>57.5</v>
      </c>
      <c r="J539" s="12">
        <f t="shared" si="25"/>
        <v>93.933333333333337</v>
      </c>
      <c r="K539" s="3">
        <f t="shared" si="30"/>
        <v>52.941176470588587</v>
      </c>
      <c r="P539"/>
      <c r="Q539" s="3"/>
      <c r="R539"/>
      <c r="T539"/>
    </row>
    <row r="540" spans="1:20" x14ac:dyDescent="0.25">
      <c r="A540">
        <v>180</v>
      </c>
      <c r="B540">
        <v>1</v>
      </c>
      <c r="C540" t="s">
        <v>139</v>
      </c>
      <c r="D540" s="35">
        <f t="shared" si="31"/>
        <v>0.71550426492724528</v>
      </c>
      <c r="E540">
        <v>5</v>
      </c>
      <c r="F540">
        <v>163332</v>
      </c>
      <c r="G540">
        <v>60</v>
      </c>
      <c r="H540">
        <v>55</v>
      </c>
      <c r="I540" s="3">
        <f t="shared" si="29"/>
        <v>57.5</v>
      </c>
      <c r="J540" s="12">
        <f t="shared" si="25"/>
        <v>95.066666666666663</v>
      </c>
      <c r="K540" s="3">
        <f t="shared" si="30"/>
        <v>35.294117647058762</v>
      </c>
      <c r="P540"/>
      <c r="Q540" s="3"/>
      <c r="R540"/>
      <c r="T540"/>
    </row>
    <row r="541" spans="1:20" x14ac:dyDescent="0.25">
      <c r="A541">
        <v>180</v>
      </c>
      <c r="B541">
        <v>1</v>
      </c>
      <c r="C541" t="s">
        <v>139</v>
      </c>
      <c r="D541" s="35">
        <f t="shared" si="31"/>
        <v>0.72829904666332157</v>
      </c>
      <c r="E541">
        <v>6</v>
      </c>
      <c r="F541">
        <v>163383</v>
      </c>
      <c r="G541">
        <v>60</v>
      </c>
      <c r="H541">
        <v>55</v>
      </c>
      <c r="I541" s="3">
        <f t="shared" si="29"/>
        <v>57.5</v>
      </c>
      <c r="J541" s="12">
        <f t="shared" si="25"/>
        <v>96.766666666666666</v>
      </c>
      <c r="K541" s="3">
        <f t="shared" si="30"/>
        <v>36.734693877550875</v>
      </c>
      <c r="P541"/>
      <c r="Q541" s="3"/>
      <c r="R541"/>
      <c r="T541"/>
    </row>
    <row r="542" spans="1:20" x14ac:dyDescent="0.25">
      <c r="A542">
        <v>180</v>
      </c>
      <c r="B542">
        <v>1</v>
      </c>
      <c r="C542" t="s">
        <v>139</v>
      </c>
      <c r="D542" s="35">
        <f t="shared" si="31"/>
        <v>0.74059207225288515</v>
      </c>
      <c r="E542">
        <v>7</v>
      </c>
      <c r="F542">
        <v>163432</v>
      </c>
      <c r="G542">
        <v>55</v>
      </c>
      <c r="H542">
        <v>55</v>
      </c>
      <c r="I542" s="3">
        <f t="shared" si="29"/>
        <v>55</v>
      </c>
      <c r="J542" s="12">
        <f t="shared" si="25"/>
        <v>98.4</v>
      </c>
      <c r="K542" s="3">
        <f t="shared" si="30"/>
        <v>46.153846153846253</v>
      </c>
      <c r="P542"/>
      <c r="Q542" s="3"/>
      <c r="R542"/>
      <c r="T542"/>
    </row>
    <row r="543" spans="1:20" x14ac:dyDescent="0.25">
      <c r="A543">
        <v>180</v>
      </c>
      <c r="B543">
        <v>1</v>
      </c>
      <c r="C543" t="s">
        <v>139</v>
      </c>
      <c r="D543" s="35">
        <f t="shared" si="31"/>
        <v>0.75037631710988462</v>
      </c>
      <c r="E543">
        <v>8</v>
      </c>
      <c r="F543">
        <v>163471</v>
      </c>
      <c r="G543">
        <v>65</v>
      </c>
      <c r="H543">
        <v>55</v>
      </c>
      <c r="I543" s="3">
        <f t="shared" si="29"/>
        <v>60</v>
      </c>
      <c r="J543" s="12">
        <f t="shared" si="25"/>
        <v>99.7</v>
      </c>
      <c r="K543" s="3">
        <f t="shared" si="30"/>
        <v>27.692307692307814</v>
      </c>
      <c r="P543"/>
      <c r="Q543" s="3"/>
      <c r="R543"/>
      <c r="T543"/>
    </row>
    <row r="544" spans="1:20" x14ac:dyDescent="0.25">
      <c r="A544">
        <v>180</v>
      </c>
      <c r="B544">
        <v>1</v>
      </c>
      <c r="C544" t="s">
        <v>139</v>
      </c>
      <c r="D544" s="35">
        <f t="shared" si="31"/>
        <v>0.76668339187155032</v>
      </c>
      <c r="E544">
        <v>9</v>
      </c>
      <c r="F544">
        <v>163536</v>
      </c>
      <c r="G544">
        <v>60</v>
      </c>
      <c r="H544">
        <v>55</v>
      </c>
      <c r="I544" s="3">
        <f t="shared" si="29"/>
        <v>57.5</v>
      </c>
      <c r="J544" s="12">
        <f t="shared" si="25"/>
        <v>101.86666666666666</v>
      </c>
      <c r="K544" s="3">
        <f t="shared" si="30"/>
        <v>24.657534246575302</v>
      </c>
      <c r="P544"/>
      <c r="Q544" s="3"/>
      <c r="R544"/>
      <c r="T544"/>
    </row>
    <row r="545" spans="1:20" x14ac:dyDescent="0.25">
      <c r="A545">
        <v>180</v>
      </c>
      <c r="B545">
        <v>1</v>
      </c>
      <c r="C545" t="s">
        <v>139</v>
      </c>
      <c r="D545" s="35">
        <f t="shared" si="31"/>
        <v>0.78499749121926732</v>
      </c>
      <c r="E545">
        <v>10</v>
      </c>
      <c r="F545">
        <v>163609</v>
      </c>
      <c r="G545">
        <v>60</v>
      </c>
      <c r="H545">
        <v>60</v>
      </c>
      <c r="I545" s="3">
        <f t="shared" si="29"/>
        <v>60</v>
      </c>
      <c r="J545" s="12">
        <f t="shared" si="25"/>
        <v>104.3</v>
      </c>
      <c r="K545" s="3">
        <f t="shared" si="30"/>
        <v>2.1003500583430563</v>
      </c>
      <c r="P545"/>
      <c r="Q545" s="3"/>
      <c r="R545"/>
      <c r="T545"/>
    </row>
    <row r="546" spans="1:20" x14ac:dyDescent="0.25">
      <c r="A546">
        <v>180</v>
      </c>
      <c r="B546">
        <v>1</v>
      </c>
      <c r="C546" t="s">
        <v>139</v>
      </c>
      <c r="D546" s="35">
        <f t="shared" si="31"/>
        <v>1</v>
      </c>
      <c r="E546">
        <v>11</v>
      </c>
      <c r="F546">
        <v>164466</v>
      </c>
      <c r="I546" s="3"/>
      <c r="J546" s="12">
        <f t="shared" si="25"/>
        <v>132.86666666666667</v>
      </c>
      <c r="K546" s="3"/>
      <c r="L546" t="s">
        <v>145</v>
      </c>
      <c r="P546"/>
      <c r="Q546" s="3"/>
      <c r="R546"/>
      <c r="T546"/>
    </row>
    <row r="547" spans="1:20" x14ac:dyDescent="0.25">
      <c r="A547">
        <v>156</v>
      </c>
      <c r="B547">
        <v>1</v>
      </c>
      <c r="C547" t="s">
        <v>136</v>
      </c>
      <c r="D547" s="35">
        <f>J547/$J$707</f>
        <v>0</v>
      </c>
      <c r="E547">
        <v>1</v>
      </c>
      <c r="F547">
        <v>48008</v>
      </c>
      <c r="G547">
        <v>70</v>
      </c>
      <c r="H547">
        <v>70</v>
      </c>
      <c r="I547" s="3">
        <f t="shared" si="29"/>
        <v>70</v>
      </c>
      <c r="J547" s="12">
        <f>(F547-$F$547)/30</f>
        <v>0</v>
      </c>
      <c r="K547" s="3">
        <f t="shared" si="30"/>
        <v>180</v>
      </c>
      <c r="P547"/>
      <c r="Q547" s="3"/>
      <c r="R547"/>
      <c r="T547"/>
    </row>
    <row r="548" spans="1:20" x14ac:dyDescent="0.25">
      <c r="A548">
        <v>156</v>
      </c>
      <c r="B548">
        <v>1</v>
      </c>
      <c r="C548" t="s">
        <v>136</v>
      </c>
      <c r="D548" s="35">
        <f t="shared" ref="D548:D611" si="32">J548/$J$707</f>
        <v>2.5464731347084285E-3</v>
      </c>
      <c r="E548">
        <v>2</v>
      </c>
      <c r="F548">
        <v>48018</v>
      </c>
      <c r="G548">
        <v>75</v>
      </c>
      <c r="H548">
        <v>70</v>
      </c>
      <c r="I548" s="3">
        <f t="shared" si="29"/>
        <v>72.5</v>
      </c>
      <c r="J548" s="12">
        <f t="shared" ref="J548:J707" si="33">(F548-$F$547)/30</f>
        <v>0.33333333333333331</v>
      </c>
      <c r="K548" s="3">
        <f t="shared" si="30"/>
        <v>180</v>
      </c>
      <c r="P548"/>
      <c r="Q548" s="3"/>
      <c r="R548"/>
      <c r="T548"/>
    </row>
    <row r="549" spans="1:20" x14ac:dyDescent="0.25">
      <c r="A549">
        <v>156</v>
      </c>
      <c r="B549">
        <v>1</v>
      </c>
      <c r="C549" t="s">
        <v>136</v>
      </c>
      <c r="D549" s="35">
        <f t="shared" si="32"/>
        <v>5.092946269416857E-3</v>
      </c>
      <c r="E549">
        <v>3</v>
      </c>
      <c r="F549">
        <v>48028</v>
      </c>
      <c r="G549">
        <v>70</v>
      </c>
      <c r="H549">
        <v>65</v>
      </c>
      <c r="I549" s="3">
        <f t="shared" si="29"/>
        <v>67.5</v>
      </c>
      <c r="J549" s="12">
        <f t="shared" si="33"/>
        <v>0.66666666666666663</v>
      </c>
      <c r="K549" s="3">
        <f t="shared" si="30"/>
        <v>163.63636363636357</v>
      </c>
      <c r="P549"/>
      <c r="Q549" s="3"/>
      <c r="R549"/>
      <c r="T549"/>
    </row>
    <row r="550" spans="1:20" x14ac:dyDescent="0.25">
      <c r="A550">
        <v>156</v>
      </c>
      <c r="B550">
        <v>1</v>
      </c>
      <c r="C550" t="s">
        <v>136</v>
      </c>
      <c r="D550" s="35">
        <f t="shared" si="32"/>
        <v>7.89406671759613E-3</v>
      </c>
      <c r="E550">
        <v>4</v>
      </c>
      <c r="F550">
        <v>48039</v>
      </c>
      <c r="G550">
        <v>75</v>
      </c>
      <c r="H550">
        <v>75</v>
      </c>
      <c r="I550" s="3">
        <f t="shared" si="29"/>
        <v>75</v>
      </c>
      <c r="J550" s="12">
        <f t="shared" si="33"/>
        <v>1.0333333333333334</v>
      </c>
      <c r="K550" s="3">
        <f t="shared" si="30"/>
        <v>180.00000000000003</v>
      </c>
      <c r="P550"/>
      <c r="Q550" s="3"/>
      <c r="R550"/>
      <c r="T550"/>
    </row>
    <row r="551" spans="1:20" x14ac:dyDescent="0.25">
      <c r="A551">
        <v>156</v>
      </c>
      <c r="B551">
        <v>1</v>
      </c>
      <c r="C551" t="s">
        <v>136</v>
      </c>
      <c r="D551" s="35">
        <f t="shared" si="32"/>
        <v>1.0440539852304557E-2</v>
      </c>
      <c r="E551">
        <v>5</v>
      </c>
      <c r="F551">
        <v>48049</v>
      </c>
      <c r="G551">
        <v>70</v>
      </c>
      <c r="H551">
        <v>70</v>
      </c>
      <c r="I551" s="3">
        <f t="shared" si="29"/>
        <v>70</v>
      </c>
      <c r="J551" s="12">
        <f t="shared" si="33"/>
        <v>1.3666666666666667</v>
      </c>
      <c r="K551" s="3">
        <f t="shared" si="30"/>
        <v>163.63636363636363</v>
      </c>
      <c r="P551"/>
      <c r="Q551" s="3"/>
      <c r="R551"/>
      <c r="T551"/>
    </row>
    <row r="552" spans="1:20" x14ac:dyDescent="0.25">
      <c r="A552">
        <v>156</v>
      </c>
      <c r="B552">
        <v>1</v>
      </c>
      <c r="C552" t="s">
        <v>136</v>
      </c>
      <c r="D552" s="35">
        <f t="shared" si="32"/>
        <v>1.3241660300483829E-2</v>
      </c>
      <c r="E552">
        <v>6</v>
      </c>
      <c r="F552">
        <v>48060</v>
      </c>
      <c r="G552">
        <v>70</v>
      </c>
      <c r="H552">
        <v>70</v>
      </c>
      <c r="I552" s="3">
        <f t="shared" si="29"/>
        <v>70</v>
      </c>
      <c r="J552" s="12">
        <f t="shared" si="33"/>
        <v>1.7333333333333334</v>
      </c>
      <c r="K552" s="3">
        <f t="shared" si="30"/>
        <v>163.63636363636363</v>
      </c>
      <c r="P552"/>
      <c r="Q552" s="3"/>
      <c r="R552"/>
      <c r="T552"/>
    </row>
    <row r="553" spans="1:20" x14ac:dyDescent="0.25">
      <c r="A553">
        <v>156</v>
      </c>
      <c r="B553">
        <v>1</v>
      </c>
      <c r="C553" t="s">
        <v>136</v>
      </c>
      <c r="D553" s="35">
        <f t="shared" si="32"/>
        <v>1.6042780748663103E-2</v>
      </c>
      <c r="E553">
        <v>7</v>
      </c>
      <c r="F553">
        <v>48071</v>
      </c>
      <c r="G553">
        <v>70</v>
      </c>
      <c r="H553">
        <v>70</v>
      </c>
      <c r="I553" s="3">
        <f t="shared" si="29"/>
        <v>70</v>
      </c>
      <c r="J553" s="12">
        <f t="shared" si="33"/>
        <v>2.1</v>
      </c>
      <c r="K553" s="3">
        <f t="shared" si="30"/>
        <v>163.63636363636363</v>
      </c>
      <c r="P553"/>
      <c r="Q553" s="3"/>
      <c r="R553"/>
      <c r="T553"/>
    </row>
    <row r="554" spans="1:20" x14ac:dyDescent="0.25">
      <c r="A554">
        <v>156</v>
      </c>
      <c r="B554">
        <v>1</v>
      </c>
      <c r="C554" t="s">
        <v>136</v>
      </c>
      <c r="D554" s="35">
        <f t="shared" si="32"/>
        <v>1.8843901196842372E-2</v>
      </c>
      <c r="E554">
        <v>8</v>
      </c>
      <c r="F554">
        <v>48082</v>
      </c>
      <c r="G554">
        <v>70</v>
      </c>
      <c r="H554">
        <v>70</v>
      </c>
      <c r="I554" s="3">
        <f t="shared" si="29"/>
        <v>70</v>
      </c>
      <c r="J554" s="12">
        <f t="shared" si="33"/>
        <v>2.4666666666666668</v>
      </c>
      <c r="K554" s="3">
        <f t="shared" si="30"/>
        <v>163.63636363636363</v>
      </c>
      <c r="P554"/>
      <c r="Q554" s="3"/>
      <c r="R554"/>
      <c r="T554"/>
    </row>
    <row r="555" spans="1:20" x14ac:dyDescent="0.25">
      <c r="A555">
        <v>156</v>
      </c>
      <c r="B555">
        <v>1</v>
      </c>
      <c r="C555" t="s">
        <v>136</v>
      </c>
      <c r="D555" s="35">
        <f t="shared" si="32"/>
        <v>2.1645021645021644E-2</v>
      </c>
      <c r="E555">
        <v>9</v>
      </c>
      <c r="F555">
        <v>48093</v>
      </c>
      <c r="G555">
        <v>70</v>
      </c>
      <c r="H555">
        <v>70</v>
      </c>
      <c r="I555" s="3">
        <f t="shared" si="29"/>
        <v>70</v>
      </c>
      <c r="J555" s="12">
        <f t="shared" si="33"/>
        <v>2.8333333333333335</v>
      </c>
      <c r="K555" s="3">
        <f t="shared" si="30"/>
        <v>150.00000000000003</v>
      </c>
      <c r="P555"/>
      <c r="Q555" s="3"/>
      <c r="R555"/>
      <c r="T555"/>
    </row>
    <row r="556" spans="1:20" x14ac:dyDescent="0.25">
      <c r="A556">
        <v>156</v>
      </c>
      <c r="B556">
        <v>1</v>
      </c>
      <c r="C556" t="s">
        <v>136</v>
      </c>
      <c r="D556" s="35">
        <f t="shared" si="32"/>
        <v>2.470078940667176E-2</v>
      </c>
      <c r="E556">
        <v>10</v>
      </c>
      <c r="F556">
        <v>48105</v>
      </c>
      <c r="G556">
        <v>70</v>
      </c>
      <c r="H556">
        <v>70</v>
      </c>
      <c r="I556" s="3">
        <f t="shared" si="29"/>
        <v>70</v>
      </c>
      <c r="J556" s="12">
        <f t="shared" si="33"/>
        <v>3.2333333333333334</v>
      </c>
      <c r="K556" s="3">
        <f t="shared" si="30"/>
        <v>150.00000000000003</v>
      </c>
      <c r="P556"/>
      <c r="Q556" s="3"/>
      <c r="R556"/>
      <c r="T556"/>
    </row>
    <row r="557" spans="1:20" x14ac:dyDescent="0.25">
      <c r="A557">
        <v>156</v>
      </c>
      <c r="B557">
        <v>1</v>
      </c>
      <c r="C557" t="s">
        <v>136</v>
      </c>
      <c r="D557" s="35">
        <f t="shared" si="32"/>
        <v>2.7756557168321871E-2</v>
      </c>
      <c r="E557">
        <v>11</v>
      </c>
      <c r="F557">
        <v>48117</v>
      </c>
      <c r="G557">
        <v>70</v>
      </c>
      <c r="H557">
        <v>70</v>
      </c>
      <c r="I557" s="3">
        <f t="shared" si="29"/>
        <v>70</v>
      </c>
      <c r="J557" s="12">
        <f t="shared" si="33"/>
        <v>3.6333333333333333</v>
      </c>
      <c r="K557" s="3">
        <f t="shared" si="30"/>
        <v>163.63636363636363</v>
      </c>
      <c r="P557"/>
      <c r="Q557" s="3"/>
      <c r="R557"/>
      <c r="T557"/>
    </row>
    <row r="558" spans="1:20" x14ac:dyDescent="0.25">
      <c r="A558">
        <v>156</v>
      </c>
      <c r="B558">
        <v>1</v>
      </c>
      <c r="C558" t="s">
        <v>136</v>
      </c>
      <c r="D558" s="35">
        <f t="shared" si="32"/>
        <v>3.0557677616501144E-2</v>
      </c>
      <c r="E558">
        <v>12</v>
      </c>
      <c r="F558">
        <v>48128</v>
      </c>
      <c r="G558">
        <v>65</v>
      </c>
      <c r="H558">
        <v>70</v>
      </c>
      <c r="I558" s="3">
        <f t="shared" si="29"/>
        <v>67.5</v>
      </c>
      <c r="J558" s="12">
        <f t="shared" si="33"/>
        <v>4</v>
      </c>
      <c r="K558" s="3">
        <f t="shared" si="30"/>
        <v>149.99999999999986</v>
      </c>
      <c r="P558"/>
      <c r="Q558" s="3"/>
      <c r="R558"/>
      <c r="T558"/>
    </row>
    <row r="559" spans="1:20" x14ac:dyDescent="0.25">
      <c r="A559">
        <v>156</v>
      </c>
      <c r="B559">
        <v>1</v>
      </c>
      <c r="C559" t="s">
        <v>136</v>
      </c>
      <c r="D559" s="35">
        <f t="shared" si="32"/>
        <v>3.3613445378151259E-2</v>
      </c>
      <c r="E559">
        <v>13</v>
      </c>
      <c r="F559">
        <v>48140</v>
      </c>
      <c r="G559">
        <v>70</v>
      </c>
      <c r="H559">
        <v>70</v>
      </c>
      <c r="I559" s="3">
        <f t="shared" si="29"/>
        <v>70</v>
      </c>
      <c r="J559" s="12">
        <f t="shared" si="33"/>
        <v>4.4000000000000004</v>
      </c>
      <c r="K559" s="3">
        <f t="shared" si="30"/>
        <v>150.0000000000002</v>
      </c>
      <c r="P559"/>
      <c r="Q559" s="3"/>
      <c r="R559"/>
      <c r="T559"/>
    </row>
    <row r="560" spans="1:20" x14ac:dyDescent="0.25">
      <c r="A560">
        <v>156</v>
      </c>
      <c r="B560">
        <v>1</v>
      </c>
      <c r="C560" t="s">
        <v>136</v>
      </c>
      <c r="D560" s="35">
        <f t="shared" si="32"/>
        <v>3.6669213139801371E-2</v>
      </c>
      <c r="E560">
        <v>14</v>
      </c>
      <c r="F560">
        <v>48152</v>
      </c>
      <c r="G560">
        <v>70</v>
      </c>
      <c r="H560">
        <v>70</v>
      </c>
      <c r="I560" s="3">
        <f t="shared" si="29"/>
        <v>70</v>
      </c>
      <c r="J560" s="12">
        <f t="shared" si="33"/>
        <v>4.8</v>
      </c>
      <c r="K560" s="3">
        <f t="shared" si="30"/>
        <v>149.99999999999986</v>
      </c>
      <c r="P560"/>
      <c r="Q560" s="3"/>
      <c r="R560"/>
      <c r="T560"/>
    </row>
    <row r="561" spans="1:20" x14ac:dyDescent="0.25">
      <c r="A561">
        <v>156</v>
      </c>
      <c r="B561">
        <v>1</v>
      </c>
      <c r="C561" t="s">
        <v>136</v>
      </c>
      <c r="D561" s="35">
        <f t="shared" si="32"/>
        <v>3.972498090145149E-2</v>
      </c>
      <c r="E561">
        <v>15</v>
      </c>
      <c r="F561">
        <v>48164</v>
      </c>
      <c r="G561">
        <v>70</v>
      </c>
      <c r="H561">
        <v>70</v>
      </c>
      <c r="I561" s="3">
        <f t="shared" si="29"/>
        <v>70</v>
      </c>
      <c r="J561" s="12">
        <f t="shared" si="33"/>
        <v>5.2</v>
      </c>
      <c r="K561" s="3">
        <f t="shared" si="30"/>
        <v>138.4615384615384</v>
      </c>
      <c r="P561"/>
      <c r="Q561" s="3"/>
      <c r="R561"/>
      <c r="T561"/>
    </row>
    <row r="562" spans="1:20" x14ac:dyDescent="0.25">
      <c r="A562">
        <v>156</v>
      </c>
      <c r="B562">
        <v>1</v>
      </c>
      <c r="C562" t="s">
        <v>136</v>
      </c>
      <c r="D562" s="35">
        <f t="shared" si="32"/>
        <v>4.3035395976572445E-2</v>
      </c>
      <c r="E562">
        <v>16</v>
      </c>
      <c r="F562">
        <v>48177</v>
      </c>
      <c r="G562">
        <v>75</v>
      </c>
      <c r="H562">
        <v>70</v>
      </c>
      <c r="I562" s="3">
        <f t="shared" si="29"/>
        <v>72.5</v>
      </c>
      <c r="J562" s="12">
        <f t="shared" si="33"/>
        <v>5.6333333333333337</v>
      </c>
      <c r="K562" s="3">
        <f t="shared" si="30"/>
        <v>150.0000000000002</v>
      </c>
      <c r="P562"/>
      <c r="Q562" s="3"/>
      <c r="R562"/>
      <c r="T562"/>
    </row>
    <row r="563" spans="1:20" x14ac:dyDescent="0.25">
      <c r="A563">
        <v>156</v>
      </c>
      <c r="B563">
        <v>1</v>
      </c>
      <c r="C563" t="s">
        <v>136</v>
      </c>
      <c r="D563" s="35">
        <f t="shared" si="32"/>
        <v>4.6091163738222557E-2</v>
      </c>
      <c r="E563">
        <v>17</v>
      </c>
      <c r="F563">
        <v>48189</v>
      </c>
      <c r="G563">
        <v>75</v>
      </c>
      <c r="H563">
        <v>70</v>
      </c>
      <c r="I563" s="3">
        <f t="shared" si="29"/>
        <v>72.5</v>
      </c>
      <c r="J563" s="12">
        <f t="shared" si="33"/>
        <v>6.0333333333333332</v>
      </c>
      <c r="K563" s="3">
        <f t="shared" si="30"/>
        <v>138.4615384615384</v>
      </c>
      <c r="P563"/>
      <c r="Q563" s="3"/>
      <c r="R563"/>
      <c r="T563"/>
    </row>
    <row r="564" spans="1:20" x14ac:dyDescent="0.25">
      <c r="A564">
        <v>156</v>
      </c>
      <c r="B564">
        <v>1</v>
      </c>
      <c r="C564" t="s">
        <v>136</v>
      </c>
      <c r="D564" s="35">
        <f t="shared" si="32"/>
        <v>4.9401578813343519E-2</v>
      </c>
      <c r="E564">
        <v>18</v>
      </c>
      <c r="F564">
        <v>48202</v>
      </c>
      <c r="G564">
        <v>70</v>
      </c>
      <c r="H564">
        <v>70</v>
      </c>
      <c r="I564" s="3">
        <f t="shared" si="29"/>
        <v>70</v>
      </c>
      <c r="J564" s="12">
        <f t="shared" si="33"/>
        <v>6.4666666666666668</v>
      </c>
      <c r="K564" s="3">
        <f t="shared" si="30"/>
        <v>150.0000000000002</v>
      </c>
      <c r="P564"/>
      <c r="Q564" s="3"/>
      <c r="R564"/>
      <c r="T564"/>
    </row>
    <row r="565" spans="1:20" x14ac:dyDescent="0.25">
      <c r="A565">
        <v>156</v>
      </c>
      <c r="B565">
        <v>1</v>
      </c>
      <c r="C565" t="s">
        <v>136</v>
      </c>
      <c r="D565" s="35">
        <f t="shared" si="32"/>
        <v>5.2457346574993631E-2</v>
      </c>
      <c r="E565">
        <v>19</v>
      </c>
      <c r="F565">
        <v>48214</v>
      </c>
      <c r="G565">
        <v>70</v>
      </c>
      <c r="H565">
        <v>70</v>
      </c>
      <c r="I565" s="3">
        <f t="shared" si="29"/>
        <v>70</v>
      </c>
      <c r="J565" s="12">
        <f t="shared" si="33"/>
        <v>6.8666666666666663</v>
      </c>
      <c r="K565" s="3">
        <f t="shared" si="30"/>
        <v>138.4615384615384</v>
      </c>
      <c r="P565"/>
      <c r="Q565" s="3"/>
      <c r="R565"/>
      <c r="T565"/>
    </row>
    <row r="566" spans="1:20" x14ac:dyDescent="0.25">
      <c r="A566">
        <v>156</v>
      </c>
      <c r="B566">
        <v>1</v>
      </c>
      <c r="C566" t="s">
        <v>136</v>
      </c>
      <c r="D566" s="35">
        <f t="shared" si="32"/>
        <v>5.5767761650114586E-2</v>
      </c>
      <c r="E566">
        <v>20</v>
      </c>
      <c r="F566">
        <v>48227</v>
      </c>
      <c r="G566">
        <v>70</v>
      </c>
      <c r="H566">
        <v>75</v>
      </c>
      <c r="I566" s="3">
        <f t="shared" si="29"/>
        <v>72.5</v>
      </c>
      <c r="J566" s="12">
        <f t="shared" si="33"/>
        <v>7.3</v>
      </c>
      <c r="K566" s="3">
        <f t="shared" si="30"/>
        <v>149.99999999999986</v>
      </c>
      <c r="P566"/>
      <c r="Q566" s="3"/>
      <c r="R566"/>
      <c r="T566"/>
    </row>
    <row r="567" spans="1:20" x14ac:dyDescent="0.25">
      <c r="A567">
        <v>156</v>
      </c>
      <c r="B567">
        <v>1</v>
      </c>
      <c r="C567" t="s">
        <v>136</v>
      </c>
      <c r="D567" s="35">
        <f t="shared" si="32"/>
        <v>5.8823529411764705E-2</v>
      </c>
      <c r="E567">
        <v>21</v>
      </c>
      <c r="F567">
        <v>48239</v>
      </c>
      <c r="G567">
        <v>70</v>
      </c>
      <c r="H567">
        <v>70</v>
      </c>
      <c r="I567" s="3">
        <f t="shared" ref="I567:I630" si="34">AVERAGE(G567:H567)</f>
        <v>70</v>
      </c>
      <c r="J567" s="12">
        <f t="shared" si="33"/>
        <v>7.7</v>
      </c>
      <c r="K567" s="3">
        <f t="shared" si="30"/>
        <v>138.46153846153868</v>
      </c>
      <c r="P567"/>
      <c r="Q567" s="3"/>
      <c r="R567"/>
      <c r="T567"/>
    </row>
    <row r="568" spans="1:20" x14ac:dyDescent="0.25">
      <c r="A568">
        <v>156</v>
      </c>
      <c r="B568">
        <v>1</v>
      </c>
      <c r="C568" t="s">
        <v>136</v>
      </c>
      <c r="D568" s="35">
        <f t="shared" si="32"/>
        <v>6.213394448688566E-2</v>
      </c>
      <c r="E568">
        <v>22</v>
      </c>
      <c r="F568">
        <v>48252</v>
      </c>
      <c r="G568">
        <v>70</v>
      </c>
      <c r="H568">
        <v>75</v>
      </c>
      <c r="I568" s="3">
        <f t="shared" si="34"/>
        <v>72.5</v>
      </c>
      <c r="J568" s="12">
        <f t="shared" si="33"/>
        <v>8.1333333333333329</v>
      </c>
      <c r="K568" s="3">
        <f t="shared" si="30"/>
        <v>138.4615384615384</v>
      </c>
      <c r="P568"/>
      <c r="Q568" s="3"/>
      <c r="R568"/>
      <c r="T568"/>
    </row>
    <row r="569" spans="1:20" x14ac:dyDescent="0.25">
      <c r="A569">
        <v>156</v>
      </c>
      <c r="B569">
        <v>1</v>
      </c>
      <c r="C569" t="s">
        <v>136</v>
      </c>
      <c r="D569" s="35">
        <f t="shared" si="32"/>
        <v>6.5444359562006615E-2</v>
      </c>
      <c r="E569">
        <v>23</v>
      </c>
      <c r="F569">
        <v>48265</v>
      </c>
      <c r="G569">
        <v>70</v>
      </c>
      <c r="H569">
        <v>70</v>
      </c>
      <c r="I569" s="3">
        <f t="shared" si="34"/>
        <v>70</v>
      </c>
      <c r="J569" s="12">
        <f t="shared" si="33"/>
        <v>8.5666666666666664</v>
      </c>
      <c r="K569" s="3">
        <f t="shared" si="30"/>
        <v>138.4615384615384</v>
      </c>
      <c r="P569"/>
      <c r="Q569" s="3"/>
      <c r="R569"/>
      <c r="T569"/>
    </row>
    <row r="570" spans="1:20" x14ac:dyDescent="0.25">
      <c r="A570">
        <v>156</v>
      </c>
      <c r="B570">
        <v>1</v>
      </c>
      <c r="C570" t="s">
        <v>136</v>
      </c>
      <c r="D570" s="35">
        <f t="shared" si="32"/>
        <v>6.8754774637127578E-2</v>
      </c>
      <c r="E570">
        <v>24</v>
      </c>
      <c r="F570">
        <v>48278</v>
      </c>
      <c r="G570">
        <v>70</v>
      </c>
      <c r="H570">
        <v>75</v>
      </c>
      <c r="I570" s="3">
        <f t="shared" si="34"/>
        <v>72.5</v>
      </c>
      <c r="J570" s="12">
        <f t="shared" si="33"/>
        <v>9</v>
      </c>
      <c r="K570" s="3">
        <f t="shared" si="30"/>
        <v>138.4615384615384</v>
      </c>
      <c r="P570"/>
      <c r="Q570" s="3"/>
      <c r="R570"/>
      <c r="T570"/>
    </row>
    <row r="571" spans="1:20" x14ac:dyDescent="0.25">
      <c r="A571">
        <v>156</v>
      </c>
      <c r="B571">
        <v>1</v>
      </c>
      <c r="C571" t="s">
        <v>136</v>
      </c>
      <c r="D571" s="35">
        <f t="shared" si="32"/>
        <v>7.206518971224854E-2</v>
      </c>
      <c r="E571">
        <v>25</v>
      </c>
      <c r="F571">
        <v>48291</v>
      </c>
      <c r="G571">
        <v>70</v>
      </c>
      <c r="H571">
        <v>70</v>
      </c>
      <c r="I571" s="3">
        <f t="shared" si="34"/>
        <v>70</v>
      </c>
      <c r="J571" s="12">
        <f t="shared" si="33"/>
        <v>9.4333333333333336</v>
      </c>
      <c r="K571" s="3">
        <f t="shared" si="30"/>
        <v>149.99999999999986</v>
      </c>
      <c r="P571"/>
      <c r="Q571" s="3"/>
      <c r="R571"/>
      <c r="T571"/>
    </row>
    <row r="572" spans="1:20" x14ac:dyDescent="0.25">
      <c r="A572">
        <v>156</v>
      </c>
      <c r="B572">
        <v>1</v>
      </c>
      <c r="C572" t="s">
        <v>136</v>
      </c>
      <c r="D572" s="35">
        <f t="shared" si="32"/>
        <v>7.5120957473898659E-2</v>
      </c>
      <c r="E572">
        <v>26</v>
      </c>
      <c r="F572">
        <v>48303</v>
      </c>
      <c r="G572">
        <v>65</v>
      </c>
      <c r="H572">
        <v>70</v>
      </c>
      <c r="I572" s="3">
        <f t="shared" si="34"/>
        <v>67.5</v>
      </c>
      <c r="J572" s="12">
        <f t="shared" si="33"/>
        <v>9.8333333333333339</v>
      </c>
      <c r="K572" s="3">
        <f t="shared" si="30"/>
        <v>138.4615384615384</v>
      </c>
      <c r="P572"/>
      <c r="Q572" s="3"/>
      <c r="R572"/>
      <c r="T572"/>
    </row>
    <row r="573" spans="1:20" x14ac:dyDescent="0.25">
      <c r="A573">
        <v>156</v>
      </c>
      <c r="B573">
        <v>1</v>
      </c>
      <c r="C573" t="s">
        <v>136</v>
      </c>
      <c r="D573" s="35">
        <f t="shared" si="32"/>
        <v>7.8431372549019607E-2</v>
      </c>
      <c r="E573">
        <v>27</v>
      </c>
      <c r="F573">
        <v>48316</v>
      </c>
      <c r="G573">
        <v>65</v>
      </c>
      <c r="H573">
        <v>70</v>
      </c>
      <c r="I573" s="3">
        <f t="shared" si="34"/>
        <v>67.5</v>
      </c>
      <c r="J573" s="12">
        <f t="shared" si="33"/>
        <v>10.266666666666667</v>
      </c>
      <c r="K573" s="3">
        <f t="shared" si="30"/>
        <v>138.46153846153896</v>
      </c>
      <c r="P573"/>
      <c r="Q573" s="3"/>
      <c r="R573"/>
      <c r="T573"/>
    </row>
    <row r="574" spans="1:20" x14ac:dyDescent="0.25">
      <c r="A574">
        <v>156</v>
      </c>
      <c r="B574">
        <v>1</v>
      </c>
      <c r="C574" t="s">
        <v>136</v>
      </c>
      <c r="D574" s="35">
        <f t="shared" si="32"/>
        <v>8.1741787624140555E-2</v>
      </c>
      <c r="E574">
        <v>28</v>
      </c>
      <c r="F574">
        <v>48329</v>
      </c>
      <c r="G574">
        <v>65</v>
      </c>
      <c r="H574">
        <v>70</v>
      </c>
      <c r="I574" s="3">
        <f t="shared" si="34"/>
        <v>67.5</v>
      </c>
      <c r="J574" s="12">
        <f t="shared" si="33"/>
        <v>10.7</v>
      </c>
      <c r="K574" s="3">
        <f t="shared" si="30"/>
        <v>138.4615384615384</v>
      </c>
      <c r="P574"/>
      <c r="Q574" s="3"/>
      <c r="R574"/>
      <c r="T574"/>
    </row>
    <row r="575" spans="1:20" x14ac:dyDescent="0.25">
      <c r="A575">
        <v>156</v>
      </c>
      <c r="B575">
        <v>1</v>
      </c>
      <c r="C575" t="s">
        <v>136</v>
      </c>
      <c r="D575" s="35">
        <f t="shared" si="32"/>
        <v>8.5052202699261517E-2</v>
      </c>
      <c r="E575">
        <v>29</v>
      </c>
      <c r="F575">
        <v>48342</v>
      </c>
      <c r="G575">
        <v>65</v>
      </c>
      <c r="H575">
        <v>65</v>
      </c>
      <c r="I575" s="3">
        <f t="shared" si="34"/>
        <v>65</v>
      </c>
      <c r="J575" s="12">
        <f t="shared" si="33"/>
        <v>11.133333333333333</v>
      </c>
      <c r="K575" s="3">
        <f t="shared" si="30"/>
        <v>120</v>
      </c>
      <c r="P575"/>
      <c r="Q575" s="3"/>
      <c r="R575"/>
      <c r="T575"/>
    </row>
    <row r="576" spans="1:20" x14ac:dyDescent="0.25">
      <c r="A576">
        <v>156</v>
      </c>
      <c r="B576">
        <v>1</v>
      </c>
      <c r="C576" t="s">
        <v>136</v>
      </c>
      <c r="D576" s="35">
        <f t="shared" si="32"/>
        <v>8.8871912401324152E-2</v>
      </c>
      <c r="E576">
        <v>30</v>
      </c>
      <c r="F576">
        <v>48357</v>
      </c>
      <c r="G576">
        <v>70</v>
      </c>
      <c r="H576">
        <v>65</v>
      </c>
      <c r="I576" s="3">
        <f t="shared" si="34"/>
        <v>67.5</v>
      </c>
      <c r="J576" s="12">
        <f t="shared" si="33"/>
        <v>11.633333333333333</v>
      </c>
      <c r="K576" s="3">
        <f t="shared" ref="K576:K639" si="35">60/(J577-J576)</f>
        <v>138.4615384615384</v>
      </c>
      <c r="P576"/>
      <c r="Q576" s="3"/>
      <c r="R576"/>
      <c r="T576"/>
    </row>
    <row r="577" spans="1:20" x14ac:dyDescent="0.25">
      <c r="A577">
        <v>156</v>
      </c>
      <c r="B577">
        <v>1</v>
      </c>
      <c r="C577" t="s">
        <v>136</v>
      </c>
      <c r="D577" s="35">
        <f t="shared" si="32"/>
        <v>9.2182327476445114E-2</v>
      </c>
      <c r="E577">
        <v>31</v>
      </c>
      <c r="F577">
        <v>48370</v>
      </c>
      <c r="G577">
        <v>65</v>
      </c>
      <c r="H577">
        <v>70</v>
      </c>
      <c r="I577" s="3">
        <f t="shared" si="34"/>
        <v>67.5</v>
      </c>
      <c r="J577" s="12">
        <f t="shared" si="33"/>
        <v>12.066666666666666</v>
      </c>
      <c r="K577" s="3">
        <f t="shared" si="35"/>
        <v>138.4615384615384</v>
      </c>
      <c r="P577"/>
      <c r="Q577" s="3"/>
      <c r="R577"/>
      <c r="T577"/>
    </row>
    <row r="578" spans="1:20" x14ac:dyDescent="0.25">
      <c r="A578">
        <v>156</v>
      </c>
      <c r="B578">
        <v>1</v>
      </c>
      <c r="C578" t="s">
        <v>136</v>
      </c>
      <c r="D578" s="35">
        <f t="shared" si="32"/>
        <v>9.5492742551566076E-2</v>
      </c>
      <c r="E578">
        <v>32</v>
      </c>
      <c r="F578">
        <v>48383</v>
      </c>
      <c r="G578">
        <v>70</v>
      </c>
      <c r="H578">
        <v>65</v>
      </c>
      <c r="I578" s="3">
        <f t="shared" si="34"/>
        <v>67.5</v>
      </c>
      <c r="J578" s="12">
        <f t="shared" si="33"/>
        <v>12.5</v>
      </c>
      <c r="K578" s="3">
        <f t="shared" si="35"/>
        <v>138.4615384615384</v>
      </c>
      <c r="P578"/>
      <c r="Q578" s="3"/>
      <c r="R578"/>
      <c r="T578"/>
    </row>
    <row r="579" spans="1:20" x14ac:dyDescent="0.25">
      <c r="A579">
        <v>156</v>
      </c>
      <c r="B579">
        <v>1</v>
      </c>
      <c r="C579" t="s">
        <v>136</v>
      </c>
      <c r="D579" s="35">
        <f t="shared" si="32"/>
        <v>9.8803157626687038E-2</v>
      </c>
      <c r="E579">
        <v>33</v>
      </c>
      <c r="F579">
        <v>48396</v>
      </c>
      <c r="G579">
        <v>70</v>
      </c>
      <c r="H579">
        <v>60</v>
      </c>
      <c r="I579" s="3">
        <f t="shared" si="34"/>
        <v>65</v>
      </c>
      <c r="J579" s="12">
        <f t="shared" si="33"/>
        <v>12.933333333333334</v>
      </c>
      <c r="K579" s="3">
        <f t="shared" si="35"/>
        <v>128.57142857142853</v>
      </c>
      <c r="P579"/>
      <c r="Q579" s="3"/>
      <c r="R579"/>
      <c r="T579"/>
    </row>
    <row r="580" spans="1:20" x14ac:dyDescent="0.25">
      <c r="A580">
        <v>156</v>
      </c>
      <c r="B580">
        <v>1</v>
      </c>
      <c r="C580" t="s">
        <v>136</v>
      </c>
      <c r="D580" s="35">
        <f t="shared" si="32"/>
        <v>0.10236822001527884</v>
      </c>
      <c r="E580">
        <v>34</v>
      </c>
      <c r="F580">
        <v>48410</v>
      </c>
      <c r="G580">
        <v>75</v>
      </c>
      <c r="H580">
        <v>65</v>
      </c>
      <c r="I580" s="3">
        <f t="shared" si="34"/>
        <v>70</v>
      </c>
      <c r="J580" s="12">
        <f t="shared" si="33"/>
        <v>13.4</v>
      </c>
      <c r="K580" s="3">
        <f t="shared" si="35"/>
        <v>138.4615384615384</v>
      </c>
      <c r="P580"/>
      <c r="Q580" s="3"/>
      <c r="R580"/>
      <c r="T580"/>
    </row>
    <row r="581" spans="1:20" x14ac:dyDescent="0.25">
      <c r="A581">
        <v>156</v>
      </c>
      <c r="B581">
        <v>1</v>
      </c>
      <c r="C581" t="s">
        <v>136</v>
      </c>
      <c r="D581" s="35">
        <f t="shared" si="32"/>
        <v>0.10567863509039979</v>
      </c>
      <c r="E581">
        <v>35</v>
      </c>
      <c r="F581">
        <v>48423</v>
      </c>
      <c r="G581">
        <v>70</v>
      </c>
      <c r="H581">
        <v>65</v>
      </c>
      <c r="I581" s="3">
        <f t="shared" si="34"/>
        <v>67.5</v>
      </c>
      <c r="J581" s="12">
        <f t="shared" si="33"/>
        <v>13.833333333333334</v>
      </c>
      <c r="K581" s="3">
        <f t="shared" si="35"/>
        <v>128.57142857142853</v>
      </c>
      <c r="P581"/>
      <c r="Q581" s="3"/>
      <c r="R581"/>
      <c r="T581"/>
    </row>
    <row r="582" spans="1:20" x14ac:dyDescent="0.25">
      <c r="A582">
        <v>156</v>
      </c>
      <c r="B582">
        <v>1</v>
      </c>
      <c r="C582" t="s">
        <v>136</v>
      </c>
      <c r="D582" s="35">
        <f t="shared" si="32"/>
        <v>0.1092436974789916</v>
      </c>
      <c r="E582">
        <v>36</v>
      </c>
      <c r="F582">
        <v>48437</v>
      </c>
      <c r="G582">
        <v>70</v>
      </c>
      <c r="H582">
        <v>65</v>
      </c>
      <c r="I582" s="3">
        <f t="shared" si="34"/>
        <v>67.5</v>
      </c>
      <c r="J582" s="12">
        <f t="shared" si="33"/>
        <v>14.3</v>
      </c>
      <c r="K582" s="3">
        <f t="shared" si="35"/>
        <v>138.46153846153896</v>
      </c>
      <c r="P582"/>
      <c r="Q582" s="3"/>
      <c r="R582"/>
      <c r="T582"/>
    </row>
    <row r="583" spans="1:20" x14ac:dyDescent="0.25">
      <c r="A583">
        <v>156</v>
      </c>
      <c r="B583">
        <v>1</v>
      </c>
      <c r="C583" t="s">
        <v>136</v>
      </c>
      <c r="D583" s="35">
        <f t="shared" si="32"/>
        <v>0.11255411255411255</v>
      </c>
      <c r="E583">
        <v>37</v>
      </c>
      <c r="F583">
        <v>48450</v>
      </c>
      <c r="G583">
        <v>70</v>
      </c>
      <c r="H583">
        <v>65</v>
      </c>
      <c r="I583" s="3">
        <f t="shared" si="34"/>
        <v>67.5</v>
      </c>
      <c r="J583" s="12">
        <f t="shared" si="33"/>
        <v>14.733333333333333</v>
      </c>
      <c r="K583" s="3">
        <f t="shared" si="35"/>
        <v>128.57142857142853</v>
      </c>
      <c r="P583"/>
      <c r="Q583" s="3"/>
      <c r="R583"/>
      <c r="T583"/>
    </row>
    <row r="584" spans="1:20" x14ac:dyDescent="0.25">
      <c r="A584">
        <v>156</v>
      </c>
      <c r="B584">
        <v>1</v>
      </c>
      <c r="C584" t="s">
        <v>136</v>
      </c>
      <c r="D584" s="35">
        <f t="shared" si="32"/>
        <v>0.11611917494270435</v>
      </c>
      <c r="E584">
        <v>38</v>
      </c>
      <c r="F584">
        <v>48464</v>
      </c>
      <c r="G584">
        <v>65</v>
      </c>
      <c r="H584">
        <v>65</v>
      </c>
      <c r="I584" s="3">
        <f t="shared" si="34"/>
        <v>65</v>
      </c>
      <c r="J584" s="12">
        <f t="shared" si="33"/>
        <v>15.2</v>
      </c>
      <c r="K584" s="3">
        <f t="shared" si="35"/>
        <v>138.4615384615384</v>
      </c>
      <c r="P584"/>
      <c r="Q584" s="3"/>
      <c r="R584"/>
      <c r="T584"/>
    </row>
    <row r="585" spans="1:20" x14ac:dyDescent="0.25">
      <c r="A585">
        <v>156</v>
      </c>
      <c r="B585">
        <v>1</v>
      </c>
      <c r="C585" t="s">
        <v>136</v>
      </c>
      <c r="D585" s="35">
        <f t="shared" si="32"/>
        <v>0.1194295900178253</v>
      </c>
      <c r="E585">
        <v>39</v>
      </c>
      <c r="F585">
        <v>48477</v>
      </c>
      <c r="G585">
        <v>65</v>
      </c>
      <c r="H585">
        <v>70</v>
      </c>
      <c r="I585" s="3">
        <f t="shared" si="34"/>
        <v>67.5</v>
      </c>
      <c r="J585" s="12">
        <f t="shared" si="33"/>
        <v>15.633333333333333</v>
      </c>
      <c r="K585" s="3">
        <f t="shared" si="35"/>
        <v>128.57142857142804</v>
      </c>
      <c r="P585"/>
      <c r="Q585" s="3"/>
      <c r="R585"/>
      <c r="T585"/>
    </row>
    <row r="586" spans="1:20" x14ac:dyDescent="0.25">
      <c r="A586">
        <v>156</v>
      </c>
      <c r="B586">
        <v>1</v>
      </c>
      <c r="C586" t="s">
        <v>136</v>
      </c>
      <c r="D586" s="35">
        <f t="shared" si="32"/>
        <v>0.12299465240641712</v>
      </c>
      <c r="E586">
        <v>40</v>
      </c>
      <c r="F586">
        <v>48491</v>
      </c>
      <c r="G586">
        <v>65</v>
      </c>
      <c r="H586">
        <v>65</v>
      </c>
      <c r="I586" s="3">
        <f t="shared" si="34"/>
        <v>65</v>
      </c>
      <c r="J586" s="12">
        <f t="shared" si="33"/>
        <v>16.100000000000001</v>
      </c>
      <c r="K586" s="3">
        <f t="shared" si="35"/>
        <v>138.4615384615384</v>
      </c>
      <c r="P586"/>
      <c r="Q586" s="3"/>
      <c r="R586"/>
      <c r="T586"/>
    </row>
    <row r="587" spans="1:20" x14ac:dyDescent="0.25">
      <c r="A587">
        <v>156</v>
      </c>
      <c r="B587">
        <v>1</v>
      </c>
      <c r="C587" t="s">
        <v>136</v>
      </c>
      <c r="D587" s="35">
        <f t="shared" si="32"/>
        <v>0.12630506748153808</v>
      </c>
      <c r="E587">
        <v>41</v>
      </c>
      <c r="F587">
        <v>48504</v>
      </c>
      <c r="G587">
        <v>65</v>
      </c>
      <c r="H587">
        <v>65</v>
      </c>
      <c r="I587" s="3">
        <f t="shared" si="34"/>
        <v>65</v>
      </c>
      <c r="J587" s="12">
        <f t="shared" si="33"/>
        <v>16.533333333333335</v>
      </c>
      <c r="K587" s="3">
        <f t="shared" si="35"/>
        <v>128.57142857142904</v>
      </c>
      <c r="P587"/>
      <c r="Q587" s="3"/>
      <c r="R587"/>
      <c r="T587"/>
    </row>
    <row r="588" spans="1:20" x14ac:dyDescent="0.25">
      <c r="A588">
        <v>156</v>
      </c>
      <c r="B588">
        <v>1</v>
      </c>
      <c r="C588" t="s">
        <v>136</v>
      </c>
      <c r="D588" s="35">
        <f t="shared" si="32"/>
        <v>0.12987012987012986</v>
      </c>
      <c r="E588">
        <v>42</v>
      </c>
      <c r="F588">
        <v>48518</v>
      </c>
      <c r="G588">
        <v>65</v>
      </c>
      <c r="H588">
        <v>65</v>
      </c>
      <c r="I588" s="3">
        <f t="shared" si="34"/>
        <v>65</v>
      </c>
      <c r="J588" s="12">
        <f t="shared" si="33"/>
        <v>17</v>
      </c>
      <c r="K588" s="3">
        <f t="shared" si="35"/>
        <v>128.57142857142904</v>
      </c>
      <c r="P588"/>
      <c r="Q588" s="3"/>
      <c r="R588"/>
      <c r="T588"/>
    </row>
    <row r="589" spans="1:20" x14ac:dyDescent="0.25">
      <c r="A589">
        <v>156</v>
      </c>
      <c r="B589">
        <v>1</v>
      </c>
      <c r="C589" t="s">
        <v>136</v>
      </c>
      <c r="D589" s="35">
        <f t="shared" si="32"/>
        <v>0.13343519225872166</v>
      </c>
      <c r="E589">
        <v>43</v>
      </c>
      <c r="F589">
        <v>48532</v>
      </c>
      <c r="G589">
        <v>65</v>
      </c>
      <c r="H589">
        <v>60</v>
      </c>
      <c r="I589" s="3">
        <f t="shared" si="34"/>
        <v>62.5</v>
      </c>
      <c r="J589" s="12">
        <f t="shared" si="33"/>
        <v>17.466666666666665</v>
      </c>
      <c r="K589" s="3">
        <f t="shared" si="35"/>
        <v>138.4615384615384</v>
      </c>
      <c r="P589"/>
      <c r="Q589" s="3"/>
      <c r="R589"/>
      <c r="T589"/>
    </row>
    <row r="590" spans="1:20" x14ac:dyDescent="0.25">
      <c r="A590">
        <v>156</v>
      </c>
      <c r="B590">
        <v>1</v>
      </c>
      <c r="C590" t="s">
        <v>136</v>
      </c>
      <c r="D590" s="35">
        <f t="shared" si="32"/>
        <v>0.13674560733384261</v>
      </c>
      <c r="E590">
        <v>44</v>
      </c>
      <c r="F590">
        <v>48545</v>
      </c>
      <c r="G590">
        <v>65</v>
      </c>
      <c r="H590">
        <v>60</v>
      </c>
      <c r="I590" s="3">
        <f t="shared" si="34"/>
        <v>62.5</v>
      </c>
      <c r="J590" s="12">
        <f t="shared" si="33"/>
        <v>17.899999999999999</v>
      </c>
      <c r="K590" s="3">
        <f t="shared" si="35"/>
        <v>128.57142857142804</v>
      </c>
      <c r="P590"/>
      <c r="Q590" s="3"/>
      <c r="R590"/>
      <c r="T590"/>
    </row>
    <row r="591" spans="1:20" x14ac:dyDescent="0.25">
      <c r="A591">
        <v>156</v>
      </c>
      <c r="B591">
        <v>1</v>
      </c>
      <c r="C591" t="s">
        <v>136</v>
      </c>
      <c r="D591" s="35">
        <f t="shared" si="32"/>
        <v>0.14031066972243442</v>
      </c>
      <c r="E591">
        <v>45</v>
      </c>
      <c r="F591">
        <v>48559</v>
      </c>
      <c r="G591">
        <v>70</v>
      </c>
      <c r="H591">
        <v>65</v>
      </c>
      <c r="I591" s="3">
        <f t="shared" si="34"/>
        <v>67.5</v>
      </c>
      <c r="J591" s="12">
        <f t="shared" si="33"/>
        <v>18.366666666666667</v>
      </c>
      <c r="K591" s="3">
        <f t="shared" si="35"/>
        <v>138.4615384615384</v>
      </c>
      <c r="P591"/>
      <c r="Q591" s="3"/>
      <c r="R591"/>
      <c r="T591"/>
    </row>
    <row r="592" spans="1:20" x14ac:dyDescent="0.25">
      <c r="A592">
        <v>156</v>
      </c>
      <c r="B592">
        <v>1</v>
      </c>
      <c r="C592" t="s">
        <v>136</v>
      </c>
      <c r="D592" s="35">
        <f t="shared" si="32"/>
        <v>0.14362108479755539</v>
      </c>
      <c r="E592">
        <v>46</v>
      </c>
      <c r="F592">
        <v>48572</v>
      </c>
      <c r="G592">
        <v>70</v>
      </c>
      <c r="H592">
        <v>65</v>
      </c>
      <c r="I592" s="3">
        <f t="shared" si="34"/>
        <v>67.5</v>
      </c>
      <c r="J592" s="12">
        <f t="shared" si="33"/>
        <v>18.8</v>
      </c>
      <c r="K592" s="3">
        <f t="shared" si="35"/>
        <v>128.57142857142904</v>
      </c>
      <c r="P592"/>
      <c r="Q592" s="3"/>
      <c r="R592"/>
      <c r="T592"/>
    </row>
    <row r="593" spans="1:20" x14ac:dyDescent="0.25">
      <c r="A593">
        <v>156</v>
      </c>
      <c r="B593">
        <v>1</v>
      </c>
      <c r="C593" t="s">
        <v>136</v>
      </c>
      <c r="D593" s="35">
        <f t="shared" si="32"/>
        <v>0.14718614718614717</v>
      </c>
      <c r="E593">
        <v>47</v>
      </c>
      <c r="F593">
        <v>48586</v>
      </c>
      <c r="G593">
        <v>75</v>
      </c>
      <c r="H593">
        <v>65</v>
      </c>
      <c r="I593" s="3">
        <f t="shared" si="34"/>
        <v>70</v>
      </c>
      <c r="J593" s="12">
        <f t="shared" si="33"/>
        <v>19.266666666666666</v>
      </c>
      <c r="K593" s="3">
        <f t="shared" si="35"/>
        <v>138.4615384615384</v>
      </c>
      <c r="P593"/>
      <c r="Q593" s="3"/>
      <c r="R593"/>
      <c r="T593"/>
    </row>
    <row r="594" spans="1:20" x14ac:dyDescent="0.25">
      <c r="A594">
        <v>156</v>
      </c>
      <c r="B594">
        <v>1</v>
      </c>
      <c r="C594" t="s">
        <v>136</v>
      </c>
      <c r="D594" s="35">
        <f t="shared" si="32"/>
        <v>0.15049656226126812</v>
      </c>
      <c r="E594">
        <v>48</v>
      </c>
      <c r="F594">
        <v>48599</v>
      </c>
      <c r="G594">
        <v>65</v>
      </c>
      <c r="H594">
        <v>65</v>
      </c>
      <c r="I594" s="3">
        <f t="shared" si="34"/>
        <v>65</v>
      </c>
      <c r="J594" s="12">
        <f t="shared" si="33"/>
        <v>19.7</v>
      </c>
      <c r="K594" s="3">
        <f t="shared" si="35"/>
        <v>128.57142857142804</v>
      </c>
      <c r="P594"/>
      <c r="Q594" s="3"/>
      <c r="R594"/>
      <c r="T594"/>
    </row>
    <row r="595" spans="1:20" x14ac:dyDescent="0.25">
      <c r="A595">
        <v>156</v>
      </c>
      <c r="B595">
        <v>1</v>
      </c>
      <c r="C595" t="s">
        <v>136</v>
      </c>
      <c r="D595" s="35">
        <f t="shared" si="32"/>
        <v>0.15406162464985995</v>
      </c>
      <c r="E595">
        <v>49</v>
      </c>
      <c r="F595">
        <v>48613</v>
      </c>
      <c r="G595">
        <v>65</v>
      </c>
      <c r="H595">
        <v>65</v>
      </c>
      <c r="I595" s="3">
        <f t="shared" si="34"/>
        <v>65</v>
      </c>
      <c r="J595" s="12">
        <f t="shared" si="33"/>
        <v>20.166666666666668</v>
      </c>
      <c r="K595" s="3">
        <f t="shared" si="35"/>
        <v>138.4615384615384</v>
      </c>
      <c r="P595"/>
      <c r="Q595" s="3"/>
      <c r="R595"/>
      <c r="T595"/>
    </row>
    <row r="596" spans="1:20" x14ac:dyDescent="0.25">
      <c r="A596">
        <v>156</v>
      </c>
      <c r="B596">
        <v>1</v>
      </c>
      <c r="C596" t="s">
        <v>136</v>
      </c>
      <c r="D596" s="35">
        <f t="shared" si="32"/>
        <v>0.1573720397249809</v>
      </c>
      <c r="E596">
        <v>50</v>
      </c>
      <c r="F596">
        <v>48626</v>
      </c>
      <c r="G596">
        <v>60</v>
      </c>
      <c r="H596">
        <v>65</v>
      </c>
      <c r="I596" s="3">
        <f t="shared" si="34"/>
        <v>62.5</v>
      </c>
      <c r="J596" s="12">
        <f t="shared" si="33"/>
        <v>20.6</v>
      </c>
      <c r="K596" s="3">
        <f t="shared" si="35"/>
        <v>128.57142857142904</v>
      </c>
      <c r="P596"/>
      <c r="Q596" s="3"/>
      <c r="R596"/>
      <c r="T596"/>
    </row>
    <row r="597" spans="1:20" x14ac:dyDescent="0.25">
      <c r="A597">
        <v>156</v>
      </c>
      <c r="B597">
        <v>1</v>
      </c>
      <c r="C597" t="s">
        <v>136</v>
      </c>
      <c r="D597" s="35">
        <f t="shared" si="32"/>
        <v>0.16093710211357271</v>
      </c>
      <c r="E597">
        <v>51</v>
      </c>
      <c r="F597">
        <v>48640</v>
      </c>
      <c r="G597">
        <v>65</v>
      </c>
      <c r="H597">
        <v>65</v>
      </c>
      <c r="I597" s="3">
        <f t="shared" si="34"/>
        <v>65</v>
      </c>
      <c r="J597" s="12">
        <f t="shared" si="33"/>
        <v>21.066666666666666</v>
      </c>
      <c r="K597" s="3">
        <f t="shared" si="35"/>
        <v>138.4615384615384</v>
      </c>
      <c r="P597"/>
      <c r="Q597" s="3"/>
      <c r="R597"/>
      <c r="T597"/>
    </row>
    <row r="598" spans="1:20" x14ac:dyDescent="0.25">
      <c r="A598">
        <v>156</v>
      </c>
      <c r="B598">
        <v>1</v>
      </c>
      <c r="C598" t="s">
        <v>136</v>
      </c>
      <c r="D598" s="35">
        <f t="shared" si="32"/>
        <v>0.16424751718869365</v>
      </c>
      <c r="E598">
        <v>52</v>
      </c>
      <c r="F598">
        <v>48653</v>
      </c>
      <c r="G598">
        <v>60</v>
      </c>
      <c r="H598">
        <v>65</v>
      </c>
      <c r="I598" s="3">
        <f t="shared" si="34"/>
        <v>62.5</v>
      </c>
      <c r="J598" s="12">
        <f t="shared" si="33"/>
        <v>21.5</v>
      </c>
      <c r="K598" s="3">
        <f t="shared" si="35"/>
        <v>128.57142857142904</v>
      </c>
      <c r="P598"/>
      <c r="Q598" s="3"/>
      <c r="R598"/>
      <c r="T598"/>
    </row>
    <row r="599" spans="1:20" x14ac:dyDescent="0.25">
      <c r="A599">
        <v>156</v>
      </c>
      <c r="B599">
        <v>1</v>
      </c>
      <c r="C599" t="s">
        <v>136</v>
      </c>
      <c r="D599" s="35">
        <f t="shared" si="32"/>
        <v>0.16781257957728543</v>
      </c>
      <c r="E599">
        <v>53</v>
      </c>
      <c r="F599">
        <v>48667</v>
      </c>
      <c r="G599">
        <v>60</v>
      </c>
      <c r="H599">
        <v>60</v>
      </c>
      <c r="I599" s="3">
        <f t="shared" si="34"/>
        <v>60</v>
      </c>
      <c r="J599" s="12">
        <f t="shared" si="33"/>
        <v>21.966666666666665</v>
      </c>
      <c r="K599" s="3">
        <f t="shared" si="35"/>
        <v>128.57142857142804</v>
      </c>
      <c r="P599"/>
      <c r="Q599" s="3"/>
      <c r="R599"/>
      <c r="T599"/>
    </row>
    <row r="600" spans="1:20" x14ac:dyDescent="0.25">
      <c r="A600">
        <v>156</v>
      </c>
      <c r="B600">
        <v>1</v>
      </c>
      <c r="C600" t="s">
        <v>136</v>
      </c>
      <c r="D600" s="35">
        <f t="shared" si="32"/>
        <v>0.17137764196587726</v>
      </c>
      <c r="E600">
        <v>54</v>
      </c>
      <c r="F600">
        <v>48681</v>
      </c>
      <c r="G600">
        <v>60</v>
      </c>
      <c r="H600">
        <v>60</v>
      </c>
      <c r="I600" s="3">
        <f t="shared" si="34"/>
        <v>60</v>
      </c>
      <c r="J600" s="12">
        <f t="shared" si="33"/>
        <v>22.433333333333334</v>
      </c>
      <c r="K600" s="3">
        <f t="shared" si="35"/>
        <v>120</v>
      </c>
      <c r="P600"/>
      <c r="Q600" s="3"/>
      <c r="R600"/>
      <c r="T600"/>
    </row>
    <row r="601" spans="1:20" x14ac:dyDescent="0.25">
      <c r="A601">
        <v>156</v>
      </c>
      <c r="B601">
        <v>1</v>
      </c>
      <c r="C601" t="s">
        <v>136</v>
      </c>
      <c r="D601" s="35">
        <f t="shared" si="32"/>
        <v>0.1751973516679399</v>
      </c>
      <c r="E601">
        <v>55</v>
      </c>
      <c r="F601">
        <v>48696</v>
      </c>
      <c r="G601">
        <v>65</v>
      </c>
      <c r="H601">
        <v>60</v>
      </c>
      <c r="I601" s="3">
        <f t="shared" si="34"/>
        <v>62.5</v>
      </c>
      <c r="J601" s="12">
        <f t="shared" si="33"/>
        <v>22.933333333333334</v>
      </c>
      <c r="K601" s="3">
        <f t="shared" si="35"/>
        <v>138.4615384615384</v>
      </c>
      <c r="P601"/>
      <c r="Q601" s="3"/>
      <c r="R601"/>
      <c r="T601"/>
    </row>
    <row r="602" spans="1:20" x14ac:dyDescent="0.25">
      <c r="A602">
        <v>156</v>
      </c>
      <c r="B602">
        <v>1</v>
      </c>
      <c r="C602" t="s">
        <v>136</v>
      </c>
      <c r="D602" s="35">
        <f t="shared" si="32"/>
        <v>0.17850776674306085</v>
      </c>
      <c r="E602">
        <v>56</v>
      </c>
      <c r="F602">
        <v>48709</v>
      </c>
      <c r="G602">
        <v>70</v>
      </c>
      <c r="H602">
        <v>65</v>
      </c>
      <c r="I602" s="3">
        <f t="shared" si="34"/>
        <v>67.5</v>
      </c>
      <c r="J602" s="12">
        <f t="shared" si="33"/>
        <v>23.366666666666667</v>
      </c>
      <c r="K602" s="3">
        <f t="shared" si="35"/>
        <v>128.57142857142904</v>
      </c>
      <c r="P602"/>
      <c r="Q602" s="3"/>
      <c r="R602"/>
      <c r="T602"/>
    </row>
    <row r="603" spans="1:20" x14ac:dyDescent="0.25">
      <c r="A603">
        <v>156</v>
      </c>
      <c r="B603">
        <v>1</v>
      </c>
      <c r="C603" t="s">
        <v>136</v>
      </c>
      <c r="D603" s="35">
        <f t="shared" si="32"/>
        <v>0.18207282913165265</v>
      </c>
      <c r="E603">
        <v>57</v>
      </c>
      <c r="F603">
        <v>48723</v>
      </c>
      <c r="G603">
        <v>65</v>
      </c>
      <c r="H603">
        <v>65</v>
      </c>
      <c r="I603" s="3">
        <f t="shared" si="34"/>
        <v>65</v>
      </c>
      <c r="J603" s="12">
        <f t="shared" si="33"/>
        <v>23.833333333333332</v>
      </c>
      <c r="K603" s="3">
        <f t="shared" si="35"/>
        <v>128.57142857142804</v>
      </c>
      <c r="P603"/>
      <c r="Q603" s="3"/>
      <c r="R603"/>
      <c r="T603"/>
    </row>
    <row r="604" spans="1:20" x14ac:dyDescent="0.25">
      <c r="A604">
        <v>156</v>
      </c>
      <c r="B604">
        <v>1</v>
      </c>
      <c r="C604" t="s">
        <v>136</v>
      </c>
      <c r="D604" s="35">
        <f t="shared" si="32"/>
        <v>0.18563789152024446</v>
      </c>
      <c r="E604">
        <v>58</v>
      </c>
      <c r="F604">
        <v>48737</v>
      </c>
      <c r="G604">
        <v>55</v>
      </c>
      <c r="H604">
        <v>60</v>
      </c>
      <c r="I604" s="3">
        <f t="shared" si="34"/>
        <v>57.5</v>
      </c>
      <c r="J604" s="12">
        <f t="shared" si="33"/>
        <v>24.3</v>
      </c>
      <c r="K604" s="3">
        <f t="shared" si="35"/>
        <v>128.57142857142904</v>
      </c>
      <c r="P604"/>
      <c r="Q604" s="3"/>
      <c r="R604"/>
      <c r="T604"/>
    </row>
    <row r="605" spans="1:20" x14ac:dyDescent="0.25">
      <c r="A605">
        <v>156</v>
      </c>
      <c r="B605">
        <v>1</v>
      </c>
      <c r="C605" t="s">
        <v>136</v>
      </c>
      <c r="D605" s="35">
        <f t="shared" si="32"/>
        <v>0.18920295390883624</v>
      </c>
      <c r="E605">
        <v>59</v>
      </c>
      <c r="F605">
        <v>48751</v>
      </c>
      <c r="G605">
        <v>60</v>
      </c>
      <c r="H605">
        <v>55</v>
      </c>
      <c r="I605" s="3">
        <f t="shared" si="34"/>
        <v>57.5</v>
      </c>
      <c r="J605" s="12">
        <f t="shared" si="33"/>
        <v>24.766666666666666</v>
      </c>
      <c r="K605" s="3">
        <f t="shared" si="35"/>
        <v>128.57142857142804</v>
      </c>
      <c r="P605"/>
      <c r="Q605" s="3"/>
      <c r="R605"/>
      <c r="T605"/>
    </row>
    <row r="606" spans="1:20" x14ac:dyDescent="0.25">
      <c r="A606">
        <v>156</v>
      </c>
      <c r="B606">
        <v>1</v>
      </c>
      <c r="C606" t="s">
        <v>136</v>
      </c>
      <c r="D606" s="35">
        <f t="shared" si="32"/>
        <v>0.19276801629742807</v>
      </c>
      <c r="E606">
        <v>60</v>
      </c>
      <c r="F606">
        <v>48765</v>
      </c>
      <c r="G606">
        <v>60</v>
      </c>
      <c r="H606">
        <v>50</v>
      </c>
      <c r="I606" s="3">
        <f t="shared" si="34"/>
        <v>55</v>
      </c>
      <c r="J606" s="12">
        <f t="shared" si="33"/>
        <v>25.233333333333334</v>
      </c>
      <c r="K606" s="3">
        <f t="shared" si="35"/>
        <v>128.57142857142904</v>
      </c>
      <c r="P606"/>
      <c r="Q606" s="3"/>
      <c r="R606"/>
      <c r="T606"/>
    </row>
    <row r="607" spans="1:20" x14ac:dyDescent="0.25">
      <c r="A607">
        <v>156</v>
      </c>
      <c r="B607">
        <v>1</v>
      </c>
      <c r="C607" t="s">
        <v>136</v>
      </c>
      <c r="D607" s="35">
        <f t="shared" si="32"/>
        <v>0.19633307868601985</v>
      </c>
      <c r="E607">
        <v>61</v>
      </c>
      <c r="F607">
        <v>48779</v>
      </c>
      <c r="G607">
        <v>50</v>
      </c>
      <c r="H607">
        <v>65</v>
      </c>
      <c r="I607" s="3">
        <f t="shared" si="34"/>
        <v>57.5</v>
      </c>
      <c r="J607" s="12">
        <f t="shared" si="33"/>
        <v>25.7</v>
      </c>
      <c r="K607" s="3">
        <f t="shared" si="35"/>
        <v>128.57142857142804</v>
      </c>
      <c r="P607"/>
      <c r="Q607" s="3"/>
      <c r="R607"/>
      <c r="T607"/>
    </row>
    <row r="608" spans="1:20" x14ac:dyDescent="0.25">
      <c r="A608">
        <v>156</v>
      </c>
      <c r="B608">
        <v>1</v>
      </c>
      <c r="C608" t="s">
        <v>136</v>
      </c>
      <c r="D608" s="35">
        <f t="shared" si="32"/>
        <v>0.19989814107461165</v>
      </c>
      <c r="E608">
        <v>62</v>
      </c>
      <c r="F608">
        <v>48793</v>
      </c>
      <c r="G608">
        <v>65</v>
      </c>
      <c r="H608">
        <v>60</v>
      </c>
      <c r="I608" s="3">
        <f t="shared" si="34"/>
        <v>62.5</v>
      </c>
      <c r="J608" s="12">
        <f t="shared" si="33"/>
        <v>26.166666666666668</v>
      </c>
      <c r="K608" s="3">
        <f t="shared" si="35"/>
        <v>120</v>
      </c>
      <c r="P608"/>
      <c r="Q608" s="3"/>
      <c r="R608"/>
      <c r="T608"/>
    </row>
    <row r="609" spans="1:20" x14ac:dyDescent="0.25">
      <c r="A609">
        <v>156</v>
      </c>
      <c r="B609">
        <v>1</v>
      </c>
      <c r="C609" t="s">
        <v>136</v>
      </c>
      <c r="D609" s="35">
        <f t="shared" si="32"/>
        <v>0.20371785077667431</v>
      </c>
      <c r="E609">
        <v>63</v>
      </c>
      <c r="F609">
        <v>48808</v>
      </c>
      <c r="G609">
        <v>50</v>
      </c>
      <c r="H609">
        <v>60</v>
      </c>
      <c r="I609" s="3">
        <f t="shared" si="34"/>
        <v>55</v>
      </c>
      <c r="J609" s="12">
        <f t="shared" si="33"/>
        <v>26.666666666666668</v>
      </c>
      <c r="K609" s="3">
        <f t="shared" si="35"/>
        <v>112.5000000000004</v>
      </c>
      <c r="P609"/>
      <c r="Q609" s="3"/>
      <c r="R609"/>
      <c r="T609"/>
    </row>
    <row r="610" spans="1:20" x14ac:dyDescent="0.25">
      <c r="A610">
        <v>156</v>
      </c>
      <c r="B610">
        <v>1</v>
      </c>
      <c r="C610" t="s">
        <v>136</v>
      </c>
      <c r="D610" s="35">
        <f t="shared" si="32"/>
        <v>0.20779220779220778</v>
      </c>
      <c r="E610">
        <v>64</v>
      </c>
      <c r="F610">
        <v>48824</v>
      </c>
      <c r="G610">
        <v>55</v>
      </c>
      <c r="H610">
        <v>60</v>
      </c>
      <c r="I610" s="3">
        <f t="shared" si="34"/>
        <v>57.5</v>
      </c>
      <c r="J610" s="12">
        <f t="shared" si="33"/>
        <v>27.2</v>
      </c>
      <c r="K610" s="3">
        <f t="shared" si="35"/>
        <v>128.57142857142804</v>
      </c>
      <c r="P610"/>
      <c r="Q610" s="3"/>
      <c r="R610"/>
      <c r="T610"/>
    </row>
    <row r="611" spans="1:20" x14ac:dyDescent="0.25">
      <c r="A611">
        <v>156</v>
      </c>
      <c r="B611">
        <v>1</v>
      </c>
      <c r="C611" t="s">
        <v>136</v>
      </c>
      <c r="D611" s="35">
        <f t="shared" si="32"/>
        <v>0.21135727018079958</v>
      </c>
      <c r="E611">
        <v>65</v>
      </c>
      <c r="F611">
        <v>48838</v>
      </c>
      <c r="G611">
        <v>55</v>
      </c>
      <c r="H611">
        <v>60</v>
      </c>
      <c r="I611" s="3">
        <f t="shared" si="34"/>
        <v>57.5</v>
      </c>
      <c r="J611" s="12">
        <f t="shared" si="33"/>
        <v>27.666666666666668</v>
      </c>
      <c r="K611" s="3">
        <f t="shared" si="35"/>
        <v>100.00000000000036</v>
      </c>
      <c r="P611"/>
      <c r="Q611" s="3"/>
      <c r="R611"/>
      <c r="T611"/>
    </row>
    <row r="612" spans="1:20" x14ac:dyDescent="0.25">
      <c r="A612">
        <v>156</v>
      </c>
      <c r="B612">
        <v>1</v>
      </c>
      <c r="C612" t="s">
        <v>136</v>
      </c>
      <c r="D612" s="35">
        <f t="shared" ref="D612:D675" si="36">J612/$J$707</f>
        <v>0.21594092182327473</v>
      </c>
      <c r="E612">
        <v>66</v>
      </c>
      <c r="F612">
        <v>48856</v>
      </c>
      <c r="G612">
        <v>55</v>
      </c>
      <c r="H612">
        <v>55</v>
      </c>
      <c r="I612" s="3">
        <f t="shared" si="34"/>
        <v>55</v>
      </c>
      <c r="J612" s="12">
        <f t="shared" si="33"/>
        <v>28.266666666666666</v>
      </c>
      <c r="K612" s="3">
        <f t="shared" si="35"/>
        <v>120</v>
      </c>
      <c r="P612"/>
      <c r="Q612" s="3"/>
      <c r="R612"/>
      <c r="T612"/>
    </row>
    <row r="613" spans="1:20" x14ac:dyDescent="0.25">
      <c r="A613">
        <v>156</v>
      </c>
      <c r="B613">
        <v>1</v>
      </c>
      <c r="C613" t="s">
        <v>136</v>
      </c>
      <c r="D613" s="35">
        <f t="shared" si="36"/>
        <v>0.2197606315253374</v>
      </c>
      <c r="E613">
        <v>67</v>
      </c>
      <c r="F613">
        <v>48871</v>
      </c>
      <c r="G613">
        <v>60</v>
      </c>
      <c r="H613">
        <v>60</v>
      </c>
      <c r="I613" s="3">
        <f t="shared" si="34"/>
        <v>60</v>
      </c>
      <c r="J613" s="12">
        <f t="shared" si="33"/>
        <v>28.766666666666666</v>
      </c>
      <c r="K613" s="3">
        <f t="shared" si="35"/>
        <v>120</v>
      </c>
      <c r="P613"/>
      <c r="Q613" s="3"/>
      <c r="R613"/>
      <c r="T613"/>
    </row>
    <row r="614" spans="1:20" x14ac:dyDescent="0.25">
      <c r="A614">
        <v>156</v>
      </c>
      <c r="B614">
        <v>1</v>
      </c>
      <c r="C614" t="s">
        <v>136</v>
      </c>
      <c r="D614" s="35">
        <f t="shared" si="36"/>
        <v>0.22358034122740003</v>
      </c>
      <c r="E614">
        <v>68</v>
      </c>
      <c r="F614">
        <v>48886</v>
      </c>
      <c r="G614">
        <v>60</v>
      </c>
      <c r="H614">
        <v>60</v>
      </c>
      <c r="I614" s="3">
        <f t="shared" si="34"/>
        <v>60</v>
      </c>
      <c r="J614" s="12">
        <f t="shared" si="33"/>
        <v>29.266666666666666</v>
      </c>
      <c r="K614" s="3">
        <f t="shared" si="35"/>
        <v>128.57142857142804</v>
      </c>
      <c r="P614"/>
      <c r="Q614" s="3"/>
      <c r="R614"/>
      <c r="T614"/>
    </row>
    <row r="615" spans="1:20" x14ac:dyDescent="0.25">
      <c r="A615">
        <v>156</v>
      </c>
      <c r="B615">
        <v>1</v>
      </c>
      <c r="C615" t="s">
        <v>138</v>
      </c>
      <c r="D615" s="35">
        <f t="shared" si="36"/>
        <v>0.22714540361599184</v>
      </c>
      <c r="E615">
        <v>1</v>
      </c>
      <c r="F615">
        <v>48900</v>
      </c>
      <c r="G615">
        <v>65</v>
      </c>
      <c r="H615">
        <v>60</v>
      </c>
      <c r="I615" s="3">
        <f t="shared" si="34"/>
        <v>62.5</v>
      </c>
      <c r="J615" s="12">
        <f t="shared" si="33"/>
        <v>29.733333333333334</v>
      </c>
      <c r="K615" s="3">
        <f t="shared" si="35"/>
        <v>69.230769230769198</v>
      </c>
      <c r="P615"/>
      <c r="Q615" s="3"/>
      <c r="R615"/>
      <c r="T615"/>
    </row>
    <row r="616" spans="1:20" x14ac:dyDescent="0.25">
      <c r="A616">
        <v>156</v>
      </c>
      <c r="B616">
        <v>1</v>
      </c>
      <c r="C616" t="s">
        <v>138</v>
      </c>
      <c r="D616" s="35">
        <f t="shared" si="36"/>
        <v>0.23376623376623376</v>
      </c>
      <c r="E616">
        <v>2</v>
      </c>
      <c r="F616">
        <v>48926</v>
      </c>
      <c r="G616">
        <v>35</v>
      </c>
      <c r="H616">
        <v>40</v>
      </c>
      <c r="I616" s="3">
        <f t="shared" si="34"/>
        <v>37.5</v>
      </c>
      <c r="J616" s="12">
        <f t="shared" si="33"/>
        <v>30.6</v>
      </c>
      <c r="K616" s="3">
        <f t="shared" si="35"/>
        <v>105.88235294117652</v>
      </c>
      <c r="P616"/>
      <c r="Q616" s="3"/>
      <c r="R616"/>
      <c r="T616"/>
    </row>
    <row r="617" spans="1:20" x14ac:dyDescent="0.25">
      <c r="A617">
        <v>156</v>
      </c>
      <c r="B617">
        <v>1</v>
      </c>
      <c r="C617" t="s">
        <v>138</v>
      </c>
      <c r="D617" s="35">
        <f t="shared" si="36"/>
        <v>0.23809523809523808</v>
      </c>
      <c r="E617">
        <v>3</v>
      </c>
      <c r="F617">
        <v>48943</v>
      </c>
      <c r="H617">
        <v>45</v>
      </c>
      <c r="I617" s="3">
        <f t="shared" si="34"/>
        <v>45</v>
      </c>
      <c r="J617" s="12">
        <f t="shared" si="33"/>
        <v>31.166666666666668</v>
      </c>
      <c r="K617" s="3">
        <f t="shared" si="35"/>
        <v>138.4615384615384</v>
      </c>
      <c r="P617"/>
      <c r="Q617" s="3"/>
      <c r="R617"/>
      <c r="T617"/>
    </row>
    <row r="618" spans="1:20" x14ac:dyDescent="0.25">
      <c r="A618">
        <v>156</v>
      </c>
      <c r="B618">
        <v>1</v>
      </c>
      <c r="C618" t="s">
        <v>138</v>
      </c>
      <c r="D618" s="35">
        <f t="shared" si="36"/>
        <v>0.24140565317035906</v>
      </c>
      <c r="E618">
        <v>4</v>
      </c>
      <c r="F618">
        <v>48956</v>
      </c>
      <c r="G618">
        <v>50</v>
      </c>
      <c r="H618">
        <v>50</v>
      </c>
      <c r="I618" s="3">
        <f t="shared" si="34"/>
        <v>50</v>
      </c>
      <c r="J618" s="12">
        <f t="shared" si="33"/>
        <v>31.6</v>
      </c>
      <c r="K618" s="3">
        <f t="shared" si="35"/>
        <v>90.000000000000327</v>
      </c>
      <c r="P618"/>
      <c r="Q618" s="3"/>
      <c r="R618"/>
      <c r="T618"/>
    </row>
    <row r="619" spans="1:20" x14ac:dyDescent="0.25">
      <c r="A619">
        <v>156</v>
      </c>
      <c r="B619">
        <v>1</v>
      </c>
      <c r="C619" t="s">
        <v>138</v>
      </c>
      <c r="D619" s="35">
        <f t="shared" si="36"/>
        <v>0.2464985994397759</v>
      </c>
      <c r="E619">
        <v>5</v>
      </c>
      <c r="F619">
        <v>48976</v>
      </c>
      <c r="G619">
        <v>50</v>
      </c>
      <c r="H619">
        <v>50</v>
      </c>
      <c r="I619" s="3">
        <f t="shared" si="34"/>
        <v>50</v>
      </c>
      <c r="J619" s="12">
        <f t="shared" si="33"/>
        <v>32.266666666666666</v>
      </c>
      <c r="K619" s="3">
        <f t="shared" si="35"/>
        <v>138.46153846153726</v>
      </c>
      <c r="P619"/>
      <c r="Q619" s="3"/>
      <c r="R619"/>
      <c r="T619"/>
    </row>
    <row r="620" spans="1:20" x14ac:dyDescent="0.25">
      <c r="A620">
        <v>156</v>
      </c>
      <c r="B620">
        <v>1</v>
      </c>
      <c r="C620" t="s">
        <v>138</v>
      </c>
      <c r="D620" s="35">
        <f t="shared" si="36"/>
        <v>0.24980901451489687</v>
      </c>
      <c r="E620">
        <v>6</v>
      </c>
      <c r="F620">
        <v>48989</v>
      </c>
      <c r="H620">
        <v>45</v>
      </c>
      <c r="I620" s="3">
        <f t="shared" si="34"/>
        <v>45</v>
      </c>
      <c r="J620" s="12">
        <f t="shared" si="33"/>
        <v>32.700000000000003</v>
      </c>
      <c r="K620" s="3">
        <f t="shared" si="35"/>
        <v>60</v>
      </c>
      <c r="P620"/>
      <c r="Q620" s="3"/>
      <c r="R620"/>
      <c r="T620"/>
    </row>
    <row r="621" spans="1:20" x14ac:dyDescent="0.25">
      <c r="A621">
        <v>156</v>
      </c>
      <c r="B621">
        <v>1</v>
      </c>
      <c r="C621" t="s">
        <v>138</v>
      </c>
      <c r="D621" s="35">
        <f t="shared" si="36"/>
        <v>0.25744843391902217</v>
      </c>
      <c r="E621">
        <v>7</v>
      </c>
      <c r="F621">
        <v>49019</v>
      </c>
      <c r="H621">
        <v>40</v>
      </c>
      <c r="I621" s="3">
        <f t="shared" si="34"/>
        <v>40</v>
      </c>
      <c r="J621" s="12">
        <f t="shared" si="33"/>
        <v>33.700000000000003</v>
      </c>
      <c r="K621" s="3">
        <f t="shared" si="35"/>
        <v>112.5000000000004</v>
      </c>
      <c r="P621"/>
      <c r="Q621" s="3"/>
      <c r="R621"/>
      <c r="T621"/>
    </row>
    <row r="622" spans="1:20" x14ac:dyDescent="0.25">
      <c r="A622">
        <v>156</v>
      </c>
      <c r="B622">
        <v>1</v>
      </c>
      <c r="C622" t="s">
        <v>138</v>
      </c>
      <c r="D622" s="35">
        <f t="shared" si="36"/>
        <v>0.26152279093455566</v>
      </c>
      <c r="E622">
        <v>8</v>
      </c>
      <c r="F622">
        <v>49035</v>
      </c>
      <c r="G622">
        <v>45</v>
      </c>
      <c r="H622">
        <v>50</v>
      </c>
      <c r="I622" s="3">
        <f t="shared" si="34"/>
        <v>47.5</v>
      </c>
      <c r="J622" s="12">
        <f t="shared" si="33"/>
        <v>34.233333333333334</v>
      </c>
      <c r="K622" s="3">
        <f t="shared" si="35"/>
        <v>200.0000000000019</v>
      </c>
      <c r="P622"/>
      <c r="Q622" s="3"/>
      <c r="R622"/>
      <c r="T622"/>
    </row>
    <row r="623" spans="1:20" x14ac:dyDescent="0.25">
      <c r="A623">
        <v>156</v>
      </c>
      <c r="B623">
        <v>1</v>
      </c>
      <c r="C623" t="s">
        <v>138</v>
      </c>
      <c r="D623" s="35">
        <f t="shared" si="36"/>
        <v>0.26381461675579321</v>
      </c>
      <c r="E623">
        <v>9</v>
      </c>
      <c r="F623">
        <v>49044</v>
      </c>
      <c r="G623">
        <v>50</v>
      </c>
      <c r="H623">
        <v>50</v>
      </c>
      <c r="I623" s="3">
        <f t="shared" si="34"/>
        <v>50</v>
      </c>
      <c r="J623" s="12">
        <f t="shared" si="33"/>
        <v>34.533333333333331</v>
      </c>
      <c r="K623" s="3">
        <f t="shared" si="35"/>
        <v>74.999999999999602</v>
      </c>
      <c r="P623"/>
      <c r="Q623" s="3"/>
      <c r="R623"/>
      <c r="T623"/>
    </row>
    <row r="624" spans="1:20" x14ac:dyDescent="0.25">
      <c r="A624">
        <v>156</v>
      </c>
      <c r="B624">
        <v>1</v>
      </c>
      <c r="C624" t="s">
        <v>138</v>
      </c>
      <c r="D624" s="35">
        <f t="shared" si="36"/>
        <v>0.26992615227909345</v>
      </c>
      <c r="E624">
        <v>10</v>
      </c>
      <c r="F624">
        <v>49068</v>
      </c>
      <c r="G624">
        <v>65</v>
      </c>
      <c r="H624">
        <v>50</v>
      </c>
      <c r="I624" s="3">
        <f t="shared" si="34"/>
        <v>57.5</v>
      </c>
      <c r="J624" s="12">
        <f t="shared" si="33"/>
        <v>35.333333333333336</v>
      </c>
      <c r="K624" s="3">
        <f t="shared" si="35"/>
        <v>112.5000000000004</v>
      </c>
      <c r="P624"/>
      <c r="Q624" s="3"/>
      <c r="R624"/>
      <c r="T624"/>
    </row>
    <row r="625" spans="1:20" x14ac:dyDescent="0.25">
      <c r="A625">
        <v>156</v>
      </c>
      <c r="B625">
        <v>1</v>
      </c>
      <c r="C625" t="s">
        <v>138</v>
      </c>
      <c r="D625" s="35">
        <f t="shared" si="36"/>
        <v>0.27400050929462694</v>
      </c>
      <c r="E625">
        <v>11</v>
      </c>
      <c r="F625">
        <v>49084</v>
      </c>
      <c r="G625">
        <v>60</v>
      </c>
      <c r="H625">
        <v>45</v>
      </c>
      <c r="I625" s="3">
        <f t="shared" si="34"/>
        <v>52.5</v>
      </c>
      <c r="J625" s="12">
        <f t="shared" si="33"/>
        <v>35.866666666666667</v>
      </c>
      <c r="K625" s="3">
        <f t="shared" si="35"/>
        <v>64.285714285714519</v>
      </c>
      <c r="P625"/>
      <c r="Q625" s="3"/>
      <c r="R625"/>
      <c r="T625"/>
    </row>
    <row r="626" spans="1:20" x14ac:dyDescent="0.25">
      <c r="A626">
        <v>156</v>
      </c>
      <c r="B626">
        <v>1</v>
      </c>
      <c r="C626" t="s">
        <v>138</v>
      </c>
      <c r="D626" s="35">
        <f t="shared" si="36"/>
        <v>0.28113063407181049</v>
      </c>
      <c r="E626">
        <v>12</v>
      </c>
      <c r="F626">
        <v>49112</v>
      </c>
      <c r="G626">
        <v>60</v>
      </c>
      <c r="H626">
        <v>60</v>
      </c>
      <c r="I626" s="3">
        <f t="shared" si="34"/>
        <v>60</v>
      </c>
      <c r="J626" s="12">
        <f t="shared" si="33"/>
        <v>36.799999999999997</v>
      </c>
      <c r="K626" s="3">
        <f t="shared" si="35"/>
        <v>99.999999999999758</v>
      </c>
      <c r="P626"/>
      <c r="Q626" s="3"/>
      <c r="R626"/>
      <c r="T626"/>
    </row>
    <row r="627" spans="1:20" x14ac:dyDescent="0.25">
      <c r="A627">
        <v>156</v>
      </c>
      <c r="B627">
        <v>1</v>
      </c>
      <c r="C627" t="s">
        <v>138</v>
      </c>
      <c r="D627" s="35">
        <f t="shared" si="36"/>
        <v>0.2857142857142857</v>
      </c>
      <c r="E627">
        <v>13</v>
      </c>
      <c r="F627">
        <v>49130</v>
      </c>
      <c r="H627">
        <v>55</v>
      </c>
      <c r="I627" s="3">
        <f t="shared" si="34"/>
        <v>55</v>
      </c>
      <c r="J627" s="12">
        <f t="shared" si="33"/>
        <v>37.4</v>
      </c>
      <c r="K627" s="3">
        <f t="shared" si="35"/>
        <v>112.5000000000004</v>
      </c>
      <c r="P627"/>
      <c r="Q627" s="3"/>
      <c r="R627"/>
      <c r="T627"/>
    </row>
    <row r="628" spans="1:20" x14ac:dyDescent="0.25">
      <c r="A628">
        <v>156</v>
      </c>
      <c r="B628">
        <v>1</v>
      </c>
      <c r="C628" t="s">
        <v>138</v>
      </c>
      <c r="D628" s="35">
        <f t="shared" si="36"/>
        <v>0.28978864272981913</v>
      </c>
      <c r="E628">
        <v>14</v>
      </c>
      <c r="F628">
        <v>49146</v>
      </c>
      <c r="G628">
        <v>60</v>
      </c>
      <c r="H628">
        <v>45</v>
      </c>
      <c r="I628" s="3">
        <f t="shared" si="34"/>
        <v>52.5</v>
      </c>
      <c r="J628" s="12">
        <f t="shared" si="33"/>
        <v>37.93333333333333</v>
      </c>
      <c r="K628" s="3">
        <f t="shared" si="35"/>
        <v>62.06896551724126</v>
      </c>
      <c r="P628"/>
      <c r="Q628" s="3"/>
      <c r="R628"/>
      <c r="T628"/>
    </row>
    <row r="629" spans="1:20" x14ac:dyDescent="0.25">
      <c r="A629">
        <v>156</v>
      </c>
      <c r="B629">
        <v>1</v>
      </c>
      <c r="C629" t="s">
        <v>138</v>
      </c>
      <c r="D629" s="35">
        <f t="shared" si="36"/>
        <v>0.2971734148204736</v>
      </c>
      <c r="E629">
        <v>15</v>
      </c>
      <c r="F629">
        <v>49175</v>
      </c>
      <c r="G629">
        <v>60</v>
      </c>
      <c r="H629">
        <v>45</v>
      </c>
      <c r="I629" s="3">
        <f t="shared" si="34"/>
        <v>52.5</v>
      </c>
      <c r="J629" s="12">
        <f t="shared" si="33"/>
        <v>38.9</v>
      </c>
      <c r="K629" s="3">
        <f t="shared" si="35"/>
        <v>138.46153846153726</v>
      </c>
      <c r="P629"/>
      <c r="Q629" s="3"/>
      <c r="R629"/>
      <c r="T629"/>
    </row>
    <row r="630" spans="1:20" x14ac:dyDescent="0.25">
      <c r="A630">
        <v>156</v>
      </c>
      <c r="B630">
        <v>1</v>
      </c>
      <c r="C630" t="s">
        <v>138</v>
      </c>
      <c r="D630" s="35">
        <f t="shared" si="36"/>
        <v>0.30048382989559463</v>
      </c>
      <c r="E630">
        <v>16</v>
      </c>
      <c r="F630">
        <v>49188</v>
      </c>
      <c r="H630">
        <v>40</v>
      </c>
      <c r="I630" s="3">
        <f t="shared" si="34"/>
        <v>40</v>
      </c>
      <c r="J630" s="12">
        <f t="shared" si="33"/>
        <v>39.333333333333336</v>
      </c>
      <c r="K630" s="3">
        <f t="shared" si="35"/>
        <v>150.00000000000054</v>
      </c>
      <c r="P630"/>
      <c r="Q630" s="3"/>
      <c r="R630"/>
      <c r="T630"/>
    </row>
    <row r="631" spans="1:20" x14ac:dyDescent="0.25">
      <c r="A631">
        <v>156</v>
      </c>
      <c r="B631">
        <v>1</v>
      </c>
      <c r="C631" t="s">
        <v>138</v>
      </c>
      <c r="D631" s="35">
        <f t="shared" si="36"/>
        <v>0.3035395976572447</v>
      </c>
      <c r="E631">
        <v>17</v>
      </c>
      <c r="F631">
        <v>49200</v>
      </c>
      <c r="G631">
        <v>60</v>
      </c>
      <c r="H631">
        <v>45</v>
      </c>
      <c r="I631" s="3">
        <f t="shared" ref="I631:I694" si="37">AVERAGE(G631:H631)</f>
        <v>52.5</v>
      </c>
      <c r="J631" s="12">
        <f t="shared" si="33"/>
        <v>39.733333333333334</v>
      </c>
      <c r="K631" s="3">
        <f t="shared" si="35"/>
        <v>150.00000000000054</v>
      </c>
      <c r="P631"/>
      <c r="Q631" s="3"/>
      <c r="R631"/>
      <c r="T631"/>
    </row>
    <row r="632" spans="1:20" x14ac:dyDescent="0.25">
      <c r="A632">
        <v>156</v>
      </c>
      <c r="B632">
        <v>1</v>
      </c>
      <c r="C632" t="s">
        <v>138</v>
      </c>
      <c r="D632" s="35">
        <f t="shared" si="36"/>
        <v>0.30659536541889482</v>
      </c>
      <c r="E632">
        <v>18</v>
      </c>
      <c r="F632">
        <v>49212</v>
      </c>
      <c r="G632">
        <v>45</v>
      </c>
      <c r="H632">
        <v>45</v>
      </c>
      <c r="I632" s="3">
        <f t="shared" si="37"/>
        <v>45</v>
      </c>
      <c r="J632" s="12">
        <f t="shared" si="33"/>
        <v>40.133333333333333</v>
      </c>
      <c r="K632" s="3">
        <f t="shared" si="35"/>
        <v>71.999999999999801</v>
      </c>
      <c r="P632"/>
      <c r="Q632" s="3"/>
      <c r="R632"/>
      <c r="T632"/>
    </row>
    <row r="633" spans="1:20" x14ac:dyDescent="0.25">
      <c r="A633">
        <v>156</v>
      </c>
      <c r="B633">
        <v>1</v>
      </c>
      <c r="C633" t="s">
        <v>138</v>
      </c>
      <c r="D633" s="35">
        <f t="shared" si="36"/>
        <v>0.31296154825566591</v>
      </c>
      <c r="E633">
        <v>19</v>
      </c>
      <c r="F633">
        <v>49237</v>
      </c>
      <c r="G633">
        <v>50</v>
      </c>
      <c r="H633">
        <v>50</v>
      </c>
      <c r="I633" s="3">
        <f t="shared" si="37"/>
        <v>50</v>
      </c>
      <c r="J633" s="12">
        <f t="shared" si="33"/>
        <v>40.966666666666669</v>
      </c>
      <c r="K633" s="3">
        <f t="shared" si="35"/>
        <v>150.00000000000054</v>
      </c>
      <c r="P633"/>
      <c r="Q633" s="3"/>
      <c r="R633"/>
      <c r="T633"/>
    </row>
    <row r="634" spans="1:20" x14ac:dyDescent="0.25">
      <c r="A634">
        <v>156</v>
      </c>
      <c r="B634">
        <v>1</v>
      </c>
      <c r="C634" t="s">
        <v>138</v>
      </c>
      <c r="D634" s="35">
        <f t="shared" si="36"/>
        <v>0.31601731601731603</v>
      </c>
      <c r="E634">
        <v>20</v>
      </c>
      <c r="F634">
        <v>49249</v>
      </c>
      <c r="G634">
        <v>40</v>
      </c>
      <c r="H634">
        <v>40</v>
      </c>
      <c r="I634" s="3">
        <f t="shared" si="37"/>
        <v>40</v>
      </c>
      <c r="J634" s="12">
        <f t="shared" si="33"/>
        <v>41.366666666666667</v>
      </c>
      <c r="K634" s="3">
        <f t="shared" si="35"/>
        <v>120</v>
      </c>
      <c r="P634"/>
      <c r="Q634" s="3"/>
      <c r="R634"/>
      <c r="T634"/>
    </row>
    <row r="635" spans="1:20" x14ac:dyDescent="0.25">
      <c r="A635">
        <v>156</v>
      </c>
      <c r="B635">
        <v>1</v>
      </c>
      <c r="C635" t="s">
        <v>138</v>
      </c>
      <c r="D635" s="35">
        <f t="shared" si="36"/>
        <v>0.31983702571937866</v>
      </c>
      <c r="E635">
        <v>21</v>
      </c>
      <c r="F635">
        <v>49264</v>
      </c>
      <c r="G635">
        <v>45</v>
      </c>
      <c r="H635">
        <v>45</v>
      </c>
      <c r="I635" s="3">
        <f t="shared" si="37"/>
        <v>45</v>
      </c>
      <c r="J635" s="12">
        <f t="shared" si="33"/>
        <v>41.866666666666667</v>
      </c>
      <c r="K635" s="3">
        <f t="shared" si="35"/>
        <v>150.00000000000054</v>
      </c>
      <c r="P635"/>
      <c r="Q635" s="3"/>
      <c r="R635"/>
      <c r="T635"/>
    </row>
    <row r="636" spans="1:20" x14ac:dyDescent="0.25">
      <c r="A636">
        <v>156</v>
      </c>
      <c r="B636">
        <v>1</v>
      </c>
      <c r="C636" t="s">
        <v>138</v>
      </c>
      <c r="D636" s="35">
        <f t="shared" si="36"/>
        <v>0.32289279348102873</v>
      </c>
      <c r="E636">
        <v>22</v>
      </c>
      <c r="F636">
        <v>49276</v>
      </c>
      <c r="H636">
        <v>45</v>
      </c>
      <c r="I636" s="3">
        <f t="shared" si="37"/>
        <v>45</v>
      </c>
      <c r="J636" s="12">
        <f t="shared" si="33"/>
        <v>42.266666666666666</v>
      </c>
      <c r="K636" s="3">
        <f t="shared" si="35"/>
        <v>74.999999999999602</v>
      </c>
      <c r="P636"/>
      <c r="Q636" s="3"/>
      <c r="R636"/>
      <c r="T636"/>
    </row>
    <row r="637" spans="1:20" x14ac:dyDescent="0.25">
      <c r="A637">
        <v>156</v>
      </c>
      <c r="B637">
        <v>1</v>
      </c>
      <c r="C637" t="s">
        <v>138</v>
      </c>
      <c r="D637" s="35">
        <f t="shared" si="36"/>
        <v>0.32900432900432902</v>
      </c>
      <c r="E637">
        <v>23</v>
      </c>
      <c r="F637">
        <v>49300</v>
      </c>
      <c r="G637">
        <v>40</v>
      </c>
      <c r="H637">
        <v>45</v>
      </c>
      <c r="I637" s="3">
        <f t="shared" si="37"/>
        <v>42.5</v>
      </c>
      <c r="J637" s="12">
        <f t="shared" si="33"/>
        <v>43.06666666666667</v>
      </c>
      <c r="K637" s="3">
        <f t="shared" si="35"/>
        <v>150.00000000000054</v>
      </c>
      <c r="P637"/>
      <c r="Q637" s="3"/>
      <c r="R637"/>
      <c r="T637"/>
    </row>
    <row r="638" spans="1:20" x14ac:dyDescent="0.25">
      <c r="A638">
        <v>156</v>
      </c>
      <c r="B638">
        <v>1</v>
      </c>
      <c r="C638" t="s">
        <v>138</v>
      </c>
      <c r="D638" s="35">
        <f t="shared" si="36"/>
        <v>0.33206009676597914</v>
      </c>
      <c r="E638">
        <v>24</v>
      </c>
      <c r="F638">
        <v>49312</v>
      </c>
      <c r="G638">
        <v>45</v>
      </c>
      <c r="H638">
        <v>50</v>
      </c>
      <c r="I638" s="3">
        <f t="shared" si="37"/>
        <v>47.5</v>
      </c>
      <c r="J638" s="12">
        <f t="shared" si="33"/>
        <v>43.466666666666669</v>
      </c>
      <c r="K638" s="3">
        <f t="shared" si="35"/>
        <v>105.88235294117717</v>
      </c>
      <c r="P638"/>
      <c r="Q638" s="3"/>
      <c r="R638"/>
      <c r="T638"/>
    </row>
    <row r="639" spans="1:20" x14ac:dyDescent="0.25">
      <c r="A639">
        <v>156</v>
      </c>
      <c r="B639">
        <v>1</v>
      </c>
      <c r="C639" t="s">
        <v>138</v>
      </c>
      <c r="D639" s="35">
        <f t="shared" si="36"/>
        <v>0.33638910109498343</v>
      </c>
      <c r="E639">
        <v>25</v>
      </c>
      <c r="F639">
        <v>49329</v>
      </c>
      <c r="H639">
        <v>45</v>
      </c>
      <c r="I639" s="3">
        <f t="shared" si="37"/>
        <v>45</v>
      </c>
      <c r="J639" s="12">
        <f t="shared" si="33"/>
        <v>44.033333333333331</v>
      </c>
      <c r="K639" s="3">
        <f t="shared" si="35"/>
        <v>138.46153846153726</v>
      </c>
      <c r="P639"/>
      <c r="Q639" s="3"/>
      <c r="R639"/>
      <c r="T639"/>
    </row>
    <row r="640" spans="1:20" x14ac:dyDescent="0.25">
      <c r="A640">
        <v>156</v>
      </c>
      <c r="B640">
        <v>1</v>
      </c>
      <c r="C640" t="s">
        <v>138</v>
      </c>
      <c r="D640" s="35">
        <f t="shared" si="36"/>
        <v>0.33969951617010441</v>
      </c>
      <c r="E640">
        <v>26</v>
      </c>
      <c r="F640">
        <v>49342</v>
      </c>
      <c r="G640">
        <v>45</v>
      </c>
      <c r="H640">
        <v>50</v>
      </c>
      <c r="I640" s="3">
        <f t="shared" si="37"/>
        <v>47.5</v>
      </c>
      <c r="J640" s="12">
        <f t="shared" si="33"/>
        <v>44.466666666666669</v>
      </c>
      <c r="K640" s="3">
        <f t="shared" ref="K640:K703" si="38">60/(J641-J640)</f>
        <v>150.00000000000054</v>
      </c>
      <c r="P640"/>
      <c r="Q640" s="3"/>
      <c r="R640"/>
      <c r="T640"/>
    </row>
    <row r="641" spans="1:20" x14ac:dyDescent="0.25">
      <c r="A641">
        <v>156</v>
      </c>
      <c r="B641">
        <v>1</v>
      </c>
      <c r="C641" t="s">
        <v>138</v>
      </c>
      <c r="D641" s="35">
        <f t="shared" si="36"/>
        <v>0.34275528393175453</v>
      </c>
      <c r="E641">
        <v>27</v>
      </c>
      <c r="F641">
        <v>49354</v>
      </c>
      <c r="G641">
        <v>40</v>
      </c>
      <c r="H641">
        <v>50</v>
      </c>
      <c r="I641" s="3">
        <f t="shared" si="37"/>
        <v>45</v>
      </c>
      <c r="J641" s="12">
        <f t="shared" si="33"/>
        <v>44.866666666666667</v>
      </c>
      <c r="K641" s="3">
        <f t="shared" si="38"/>
        <v>75.00000000000027</v>
      </c>
      <c r="P641"/>
      <c r="Q641" s="3"/>
      <c r="R641"/>
      <c r="T641"/>
    </row>
    <row r="642" spans="1:20" x14ac:dyDescent="0.25">
      <c r="A642">
        <v>156</v>
      </c>
      <c r="B642">
        <v>1</v>
      </c>
      <c r="C642" t="s">
        <v>138</v>
      </c>
      <c r="D642" s="35">
        <f t="shared" si="36"/>
        <v>0.34886681945505471</v>
      </c>
      <c r="E642">
        <v>28</v>
      </c>
      <c r="F642">
        <v>49378</v>
      </c>
      <c r="G642">
        <v>50</v>
      </c>
      <c r="H642">
        <v>50</v>
      </c>
      <c r="I642" s="3">
        <f t="shared" si="37"/>
        <v>50</v>
      </c>
      <c r="J642" s="12">
        <f t="shared" si="33"/>
        <v>45.666666666666664</v>
      </c>
      <c r="K642" s="3">
        <f t="shared" si="38"/>
        <v>128.57142857142804</v>
      </c>
      <c r="P642"/>
      <c r="Q642" s="3"/>
      <c r="R642"/>
      <c r="T642"/>
    </row>
    <row r="643" spans="1:20" x14ac:dyDescent="0.25">
      <c r="A643">
        <v>156</v>
      </c>
      <c r="B643">
        <v>1</v>
      </c>
      <c r="C643" t="s">
        <v>138</v>
      </c>
      <c r="D643" s="35">
        <f t="shared" si="36"/>
        <v>0.35243188184364654</v>
      </c>
      <c r="E643">
        <v>29</v>
      </c>
      <c r="F643">
        <v>49392</v>
      </c>
      <c r="H643">
        <v>40</v>
      </c>
      <c r="I643" s="3">
        <f t="shared" si="37"/>
        <v>40</v>
      </c>
      <c r="J643" s="12">
        <f t="shared" si="33"/>
        <v>46.133333333333333</v>
      </c>
      <c r="K643" s="3">
        <f t="shared" si="38"/>
        <v>128.57142857142804</v>
      </c>
      <c r="P643"/>
      <c r="Q643" s="3"/>
      <c r="R643"/>
      <c r="T643"/>
    </row>
    <row r="644" spans="1:20" x14ac:dyDescent="0.25">
      <c r="A644">
        <v>156</v>
      </c>
      <c r="B644">
        <v>1</v>
      </c>
      <c r="C644" t="s">
        <v>138</v>
      </c>
      <c r="D644" s="35">
        <f t="shared" si="36"/>
        <v>0.35599694423223832</v>
      </c>
      <c r="E644">
        <v>30</v>
      </c>
      <c r="F644">
        <v>49406</v>
      </c>
      <c r="G644">
        <v>50</v>
      </c>
      <c r="H644">
        <v>55</v>
      </c>
      <c r="I644" s="3">
        <f t="shared" si="37"/>
        <v>52.5</v>
      </c>
      <c r="J644" s="12">
        <f t="shared" si="33"/>
        <v>46.6</v>
      </c>
      <c r="K644" s="3">
        <f t="shared" si="38"/>
        <v>150.00000000000054</v>
      </c>
      <c r="P644"/>
      <c r="Q644" s="3"/>
      <c r="R644"/>
      <c r="T644"/>
    </row>
    <row r="645" spans="1:20" x14ac:dyDescent="0.25">
      <c r="A645">
        <v>156</v>
      </c>
      <c r="B645">
        <v>1</v>
      </c>
      <c r="C645" t="s">
        <v>138</v>
      </c>
      <c r="D645" s="35">
        <f t="shared" si="36"/>
        <v>0.35905271199388844</v>
      </c>
      <c r="E645">
        <v>31</v>
      </c>
      <c r="F645">
        <v>49418</v>
      </c>
      <c r="G645">
        <v>50</v>
      </c>
      <c r="H645">
        <v>50</v>
      </c>
      <c r="I645" s="3">
        <f t="shared" si="37"/>
        <v>50</v>
      </c>
      <c r="J645" s="12">
        <f t="shared" si="33"/>
        <v>47</v>
      </c>
      <c r="K645" s="3">
        <f t="shared" si="38"/>
        <v>150.00000000000054</v>
      </c>
      <c r="P645"/>
      <c r="Q645" s="3"/>
      <c r="R645"/>
      <c r="T645"/>
    </row>
    <row r="646" spans="1:20" x14ac:dyDescent="0.25">
      <c r="A646">
        <v>156</v>
      </c>
      <c r="B646">
        <v>1</v>
      </c>
      <c r="C646" t="s">
        <v>138</v>
      </c>
      <c r="D646" s="35">
        <f t="shared" si="36"/>
        <v>0.36210847975553856</v>
      </c>
      <c r="E646">
        <v>32</v>
      </c>
      <c r="F646">
        <v>49430</v>
      </c>
      <c r="G646">
        <v>45</v>
      </c>
      <c r="H646">
        <v>40</v>
      </c>
      <c r="I646" s="3">
        <f t="shared" si="37"/>
        <v>42.5</v>
      </c>
      <c r="J646" s="12">
        <f t="shared" si="33"/>
        <v>47.4</v>
      </c>
      <c r="K646" s="3">
        <f t="shared" si="38"/>
        <v>138.46153846153726</v>
      </c>
      <c r="P646"/>
      <c r="Q646" s="3"/>
      <c r="R646"/>
      <c r="T646"/>
    </row>
    <row r="647" spans="1:20" x14ac:dyDescent="0.25">
      <c r="A647">
        <v>156</v>
      </c>
      <c r="B647">
        <v>1</v>
      </c>
      <c r="C647" t="s">
        <v>138</v>
      </c>
      <c r="D647" s="35">
        <f t="shared" si="36"/>
        <v>0.36541889483065954</v>
      </c>
      <c r="E647">
        <v>33</v>
      </c>
      <c r="F647">
        <v>49443</v>
      </c>
      <c r="H647">
        <v>45</v>
      </c>
      <c r="I647" s="3">
        <f t="shared" si="37"/>
        <v>45</v>
      </c>
      <c r="J647" s="12">
        <f t="shared" si="33"/>
        <v>47.833333333333336</v>
      </c>
      <c r="K647" s="3">
        <f t="shared" si="38"/>
        <v>138.46153846153953</v>
      </c>
      <c r="P647"/>
      <c r="Q647" s="3"/>
      <c r="R647"/>
      <c r="T647"/>
    </row>
    <row r="648" spans="1:20" x14ac:dyDescent="0.25">
      <c r="A648">
        <v>156</v>
      </c>
      <c r="B648">
        <v>1</v>
      </c>
      <c r="C648" t="s">
        <v>138</v>
      </c>
      <c r="D648" s="35">
        <f t="shared" si="36"/>
        <v>0.36872930990578046</v>
      </c>
      <c r="E648">
        <v>34</v>
      </c>
      <c r="F648">
        <v>49456</v>
      </c>
      <c r="G648">
        <v>40</v>
      </c>
      <c r="H648">
        <v>40</v>
      </c>
      <c r="I648" s="3">
        <f t="shared" si="37"/>
        <v>40</v>
      </c>
      <c r="J648" s="12">
        <f t="shared" si="33"/>
        <v>48.266666666666666</v>
      </c>
      <c r="K648" s="3">
        <f t="shared" si="38"/>
        <v>78.26086956521749</v>
      </c>
      <c r="P648"/>
      <c r="Q648" s="3"/>
      <c r="R648"/>
      <c r="T648"/>
    </row>
    <row r="649" spans="1:20" x14ac:dyDescent="0.25">
      <c r="A649">
        <v>156</v>
      </c>
      <c r="B649">
        <v>1</v>
      </c>
      <c r="C649" t="s">
        <v>138</v>
      </c>
      <c r="D649" s="35">
        <f t="shared" si="36"/>
        <v>0.37458619811560984</v>
      </c>
      <c r="E649">
        <v>35</v>
      </c>
      <c r="F649">
        <v>49479</v>
      </c>
      <c r="G649">
        <v>55</v>
      </c>
      <c r="H649">
        <v>45</v>
      </c>
      <c r="I649" s="3">
        <f t="shared" si="37"/>
        <v>50</v>
      </c>
      <c r="J649" s="12">
        <f t="shared" si="33"/>
        <v>49.033333333333331</v>
      </c>
      <c r="K649" s="3">
        <f t="shared" si="38"/>
        <v>163.63636363636343</v>
      </c>
      <c r="P649"/>
      <c r="Q649" s="3"/>
      <c r="R649"/>
      <c r="T649"/>
    </row>
    <row r="650" spans="1:20" x14ac:dyDescent="0.25">
      <c r="A650">
        <v>156</v>
      </c>
      <c r="B650">
        <v>1</v>
      </c>
      <c r="C650" t="s">
        <v>138</v>
      </c>
      <c r="D650" s="35">
        <f t="shared" si="36"/>
        <v>0.3773873185637891</v>
      </c>
      <c r="E650">
        <v>36</v>
      </c>
      <c r="F650">
        <v>49490</v>
      </c>
      <c r="H650">
        <v>40</v>
      </c>
      <c r="I650" s="3">
        <f t="shared" si="37"/>
        <v>40</v>
      </c>
      <c r="J650" s="12">
        <f t="shared" si="33"/>
        <v>49.4</v>
      </c>
      <c r="K650" s="3">
        <f t="shared" si="38"/>
        <v>163.63636363636343</v>
      </c>
      <c r="P650"/>
      <c r="Q650" s="3"/>
      <c r="R650"/>
      <c r="T650"/>
    </row>
    <row r="651" spans="1:20" x14ac:dyDescent="0.25">
      <c r="A651">
        <v>156</v>
      </c>
      <c r="B651">
        <v>1</v>
      </c>
      <c r="C651" t="s">
        <v>138</v>
      </c>
      <c r="D651" s="35">
        <f t="shared" si="36"/>
        <v>0.38018843901196842</v>
      </c>
      <c r="E651">
        <v>37</v>
      </c>
      <c r="F651">
        <v>49501</v>
      </c>
      <c r="H651">
        <v>35</v>
      </c>
      <c r="I651" s="3">
        <f t="shared" si="37"/>
        <v>35</v>
      </c>
      <c r="J651" s="12">
        <f t="shared" si="33"/>
        <v>49.766666666666666</v>
      </c>
      <c r="K651" s="3">
        <f t="shared" si="38"/>
        <v>138.46153846153726</v>
      </c>
      <c r="P651"/>
      <c r="Q651" s="3"/>
      <c r="R651"/>
      <c r="T651"/>
    </row>
    <row r="652" spans="1:20" x14ac:dyDescent="0.25">
      <c r="A652">
        <v>156</v>
      </c>
      <c r="B652">
        <v>1</v>
      </c>
      <c r="C652" t="s">
        <v>138</v>
      </c>
      <c r="D652" s="35">
        <f t="shared" si="36"/>
        <v>0.38349885408708939</v>
      </c>
      <c r="E652">
        <v>38</v>
      </c>
      <c r="F652">
        <v>49514</v>
      </c>
      <c r="H652">
        <v>35</v>
      </c>
      <c r="I652" s="3">
        <f t="shared" si="37"/>
        <v>35</v>
      </c>
      <c r="J652" s="12">
        <f t="shared" si="33"/>
        <v>50.2</v>
      </c>
      <c r="K652" s="3">
        <f t="shared" si="38"/>
        <v>120</v>
      </c>
      <c r="P652"/>
      <c r="Q652" s="3"/>
      <c r="R652"/>
      <c r="T652"/>
    </row>
    <row r="653" spans="1:20" x14ac:dyDescent="0.25">
      <c r="A653">
        <v>156</v>
      </c>
      <c r="B653">
        <v>1</v>
      </c>
      <c r="C653" t="s">
        <v>138</v>
      </c>
      <c r="D653" s="35">
        <f t="shared" si="36"/>
        <v>0.38731856378915203</v>
      </c>
      <c r="E653">
        <v>39</v>
      </c>
      <c r="F653">
        <v>49529</v>
      </c>
      <c r="G653">
        <v>45</v>
      </c>
      <c r="H653">
        <v>50</v>
      </c>
      <c r="I653" s="3">
        <f t="shared" si="37"/>
        <v>47.5</v>
      </c>
      <c r="J653" s="12">
        <f t="shared" si="33"/>
        <v>50.7</v>
      </c>
      <c r="K653" s="3">
        <f t="shared" si="38"/>
        <v>128.57142857143</v>
      </c>
      <c r="P653"/>
      <c r="Q653" s="3"/>
      <c r="R653"/>
      <c r="T653"/>
    </row>
    <row r="654" spans="1:20" x14ac:dyDescent="0.25">
      <c r="A654">
        <v>156</v>
      </c>
      <c r="B654">
        <v>1</v>
      </c>
      <c r="C654" t="s">
        <v>138</v>
      </c>
      <c r="D654" s="35">
        <f t="shared" si="36"/>
        <v>0.3908836261777438</v>
      </c>
      <c r="E654">
        <v>40</v>
      </c>
      <c r="F654">
        <v>49543</v>
      </c>
      <c r="G654">
        <v>40</v>
      </c>
      <c r="H654">
        <v>40</v>
      </c>
      <c r="I654" s="3">
        <f t="shared" si="37"/>
        <v>40</v>
      </c>
      <c r="J654" s="12">
        <f t="shared" si="33"/>
        <v>51.166666666666664</v>
      </c>
      <c r="K654" s="3">
        <f t="shared" si="38"/>
        <v>99.999999999999758</v>
      </c>
      <c r="P654"/>
      <c r="Q654" s="3"/>
      <c r="R654"/>
      <c r="T654"/>
    </row>
    <row r="655" spans="1:20" x14ac:dyDescent="0.25">
      <c r="A655">
        <v>156</v>
      </c>
      <c r="B655">
        <v>1</v>
      </c>
      <c r="C655" t="s">
        <v>138</v>
      </c>
      <c r="D655" s="35">
        <f t="shared" si="36"/>
        <v>0.39546727782021895</v>
      </c>
      <c r="E655">
        <v>41</v>
      </c>
      <c r="F655">
        <v>49561</v>
      </c>
      <c r="G655">
        <v>40</v>
      </c>
      <c r="H655">
        <v>50</v>
      </c>
      <c r="I655" s="3">
        <f t="shared" si="37"/>
        <v>45</v>
      </c>
      <c r="J655" s="12">
        <f t="shared" si="33"/>
        <v>51.766666666666666</v>
      </c>
      <c r="K655" s="3">
        <f t="shared" si="38"/>
        <v>150.00000000000054</v>
      </c>
      <c r="P655"/>
      <c r="Q655" s="3"/>
      <c r="R655"/>
      <c r="T655"/>
    </row>
    <row r="656" spans="1:20" x14ac:dyDescent="0.25">
      <c r="A656">
        <v>156</v>
      </c>
      <c r="B656">
        <v>1</v>
      </c>
      <c r="C656" t="s">
        <v>138</v>
      </c>
      <c r="D656" s="35">
        <f t="shared" si="36"/>
        <v>0.39852304558186907</v>
      </c>
      <c r="E656">
        <v>42</v>
      </c>
      <c r="F656">
        <v>49573</v>
      </c>
      <c r="G656">
        <v>55</v>
      </c>
      <c r="H656">
        <v>50</v>
      </c>
      <c r="I656" s="3">
        <f t="shared" si="37"/>
        <v>52.5</v>
      </c>
      <c r="J656" s="12">
        <f t="shared" si="33"/>
        <v>52.166666666666664</v>
      </c>
      <c r="K656" s="3">
        <f t="shared" si="38"/>
        <v>138.46153846153726</v>
      </c>
      <c r="P656"/>
      <c r="Q656" s="3"/>
      <c r="R656"/>
      <c r="T656"/>
    </row>
    <row r="657" spans="1:20" x14ac:dyDescent="0.25">
      <c r="A657">
        <v>156</v>
      </c>
      <c r="B657">
        <v>1</v>
      </c>
      <c r="C657" t="s">
        <v>138</v>
      </c>
      <c r="D657" s="35">
        <f t="shared" si="36"/>
        <v>0.40183346065699005</v>
      </c>
      <c r="E657">
        <v>43</v>
      </c>
      <c r="F657">
        <v>49586</v>
      </c>
      <c r="H657">
        <v>40</v>
      </c>
      <c r="I657" s="3">
        <f t="shared" si="37"/>
        <v>40</v>
      </c>
      <c r="J657" s="12">
        <f t="shared" si="33"/>
        <v>52.6</v>
      </c>
      <c r="K657" s="3">
        <f t="shared" si="38"/>
        <v>150.00000000000054</v>
      </c>
      <c r="P657"/>
      <c r="Q657" s="3"/>
      <c r="R657"/>
      <c r="T657"/>
    </row>
    <row r="658" spans="1:20" x14ac:dyDescent="0.25">
      <c r="A658">
        <v>156</v>
      </c>
      <c r="B658">
        <v>1</v>
      </c>
      <c r="C658" t="s">
        <v>138</v>
      </c>
      <c r="D658" s="35">
        <f t="shared" si="36"/>
        <v>0.40488922841864017</v>
      </c>
      <c r="E658">
        <v>44</v>
      </c>
      <c r="F658">
        <v>49598</v>
      </c>
      <c r="G658">
        <v>40</v>
      </c>
      <c r="H658">
        <v>50</v>
      </c>
      <c r="I658" s="3">
        <f t="shared" si="37"/>
        <v>45</v>
      </c>
      <c r="J658" s="12">
        <f t="shared" si="33"/>
        <v>53</v>
      </c>
      <c r="K658" s="3">
        <f t="shared" si="38"/>
        <v>163.63636363636343</v>
      </c>
      <c r="P658"/>
      <c r="Q658" s="3"/>
      <c r="R658"/>
      <c r="T658"/>
    </row>
    <row r="659" spans="1:20" x14ac:dyDescent="0.25">
      <c r="A659">
        <v>156</v>
      </c>
      <c r="B659">
        <v>1</v>
      </c>
      <c r="C659" t="s">
        <v>138</v>
      </c>
      <c r="D659" s="35">
        <f t="shared" si="36"/>
        <v>0.40769034886681943</v>
      </c>
      <c r="E659">
        <v>45</v>
      </c>
      <c r="F659">
        <v>49609</v>
      </c>
      <c r="G659">
        <v>45</v>
      </c>
      <c r="H659">
        <v>40</v>
      </c>
      <c r="I659" s="3">
        <f t="shared" si="37"/>
        <v>42.5</v>
      </c>
      <c r="J659" s="12">
        <f t="shared" si="33"/>
        <v>53.366666666666667</v>
      </c>
      <c r="K659" s="3">
        <f t="shared" si="38"/>
        <v>163.63636363636343</v>
      </c>
      <c r="P659"/>
      <c r="Q659" s="3"/>
      <c r="R659"/>
      <c r="T659"/>
    </row>
    <row r="660" spans="1:20" x14ac:dyDescent="0.25">
      <c r="A660">
        <v>156</v>
      </c>
      <c r="B660">
        <v>1</v>
      </c>
      <c r="C660" t="s">
        <v>138</v>
      </c>
      <c r="D660" s="35">
        <f t="shared" si="36"/>
        <v>0.41049146931499869</v>
      </c>
      <c r="E660">
        <v>46</v>
      </c>
      <c r="F660">
        <v>49620</v>
      </c>
      <c r="H660">
        <v>30</v>
      </c>
      <c r="I660" s="3">
        <f t="shared" si="37"/>
        <v>30</v>
      </c>
      <c r="J660" s="12">
        <f t="shared" si="33"/>
        <v>53.733333333333334</v>
      </c>
      <c r="K660" s="3">
        <f t="shared" si="38"/>
        <v>138.46153846153953</v>
      </c>
      <c r="P660"/>
      <c r="Q660" s="3"/>
      <c r="R660"/>
      <c r="T660"/>
    </row>
    <row r="661" spans="1:20" x14ac:dyDescent="0.25">
      <c r="A661">
        <v>156</v>
      </c>
      <c r="B661">
        <v>1</v>
      </c>
      <c r="C661" t="s">
        <v>138</v>
      </c>
      <c r="D661" s="35">
        <f t="shared" si="36"/>
        <v>0.41380188439011967</v>
      </c>
      <c r="E661">
        <v>47</v>
      </c>
      <c r="F661">
        <v>49633</v>
      </c>
      <c r="H661">
        <v>45</v>
      </c>
      <c r="I661" s="3">
        <f t="shared" si="37"/>
        <v>45</v>
      </c>
      <c r="J661" s="12">
        <f t="shared" si="33"/>
        <v>54.166666666666664</v>
      </c>
      <c r="K661" s="3">
        <f t="shared" si="38"/>
        <v>179.99999999999872</v>
      </c>
      <c r="P661"/>
      <c r="Q661" s="3"/>
      <c r="R661"/>
      <c r="T661"/>
    </row>
    <row r="662" spans="1:20" x14ac:dyDescent="0.25">
      <c r="A662">
        <v>156</v>
      </c>
      <c r="B662">
        <v>1</v>
      </c>
      <c r="C662" t="s">
        <v>138</v>
      </c>
      <c r="D662" s="35">
        <f t="shared" si="36"/>
        <v>0.41634835752482807</v>
      </c>
      <c r="E662">
        <v>48</v>
      </c>
      <c r="F662">
        <v>49643</v>
      </c>
      <c r="G662">
        <v>40</v>
      </c>
      <c r="H662">
        <v>40</v>
      </c>
      <c r="I662" s="3">
        <f t="shared" si="37"/>
        <v>40</v>
      </c>
      <c r="J662" s="12">
        <f t="shared" si="33"/>
        <v>54.5</v>
      </c>
      <c r="K662" s="3">
        <f t="shared" si="38"/>
        <v>150.00000000000054</v>
      </c>
      <c r="P662"/>
      <c r="Q662" s="3"/>
      <c r="R662"/>
      <c r="T662"/>
    </row>
    <row r="663" spans="1:20" x14ac:dyDescent="0.25">
      <c r="A663">
        <v>156</v>
      </c>
      <c r="B663">
        <v>1</v>
      </c>
      <c r="C663" t="s">
        <v>138</v>
      </c>
      <c r="D663" s="35">
        <f t="shared" si="36"/>
        <v>0.41940412528647819</v>
      </c>
      <c r="E663">
        <v>49</v>
      </c>
      <c r="F663">
        <v>49655</v>
      </c>
      <c r="G663">
        <v>45</v>
      </c>
      <c r="H663">
        <v>50</v>
      </c>
      <c r="I663" s="3">
        <f t="shared" si="37"/>
        <v>47.5</v>
      </c>
      <c r="J663" s="12">
        <f t="shared" si="33"/>
        <v>54.9</v>
      </c>
      <c r="K663" s="3">
        <f t="shared" si="38"/>
        <v>163.63636363636343</v>
      </c>
      <c r="P663"/>
      <c r="Q663" s="3"/>
      <c r="R663"/>
      <c r="T663"/>
    </row>
    <row r="664" spans="1:20" x14ac:dyDescent="0.25">
      <c r="A664">
        <v>156</v>
      </c>
      <c r="B664">
        <v>1</v>
      </c>
      <c r="C664" t="s">
        <v>138</v>
      </c>
      <c r="D664" s="35">
        <f t="shared" si="36"/>
        <v>0.42220524573465745</v>
      </c>
      <c r="E664">
        <v>50</v>
      </c>
      <c r="F664">
        <v>49666</v>
      </c>
      <c r="G664">
        <v>45</v>
      </c>
      <c r="H664">
        <v>45</v>
      </c>
      <c r="I664" s="3">
        <f t="shared" si="37"/>
        <v>45</v>
      </c>
      <c r="J664" s="12">
        <f t="shared" si="33"/>
        <v>55.266666666666666</v>
      </c>
      <c r="K664" s="3">
        <f t="shared" si="38"/>
        <v>163.63636363636343</v>
      </c>
      <c r="P664"/>
      <c r="Q664" s="3"/>
      <c r="R664"/>
      <c r="T664"/>
    </row>
    <row r="665" spans="1:20" x14ac:dyDescent="0.25">
      <c r="A665">
        <v>156</v>
      </c>
      <c r="B665">
        <v>1</v>
      </c>
      <c r="C665" t="s">
        <v>138</v>
      </c>
      <c r="D665" s="35">
        <f t="shared" si="36"/>
        <v>0.42500636618283677</v>
      </c>
      <c r="E665">
        <v>51</v>
      </c>
      <c r="F665">
        <v>49677</v>
      </c>
      <c r="H665">
        <v>35</v>
      </c>
      <c r="I665" s="3">
        <f t="shared" si="37"/>
        <v>35</v>
      </c>
      <c r="J665" s="12">
        <f t="shared" si="33"/>
        <v>55.633333333333333</v>
      </c>
      <c r="K665" s="3">
        <f t="shared" si="38"/>
        <v>163.63636363636343</v>
      </c>
      <c r="P665"/>
      <c r="Q665" s="3"/>
      <c r="R665"/>
      <c r="T665"/>
    </row>
    <row r="666" spans="1:20" x14ac:dyDescent="0.25">
      <c r="A666">
        <v>156</v>
      </c>
      <c r="B666">
        <v>1</v>
      </c>
      <c r="C666" t="s">
        <v>138</v>
      </c>
      <c r="D666" s="35">
        <f t="shared" si="36"/>
        <v>0.42780748663101603</v>
      </c>
      <c r="E666">
        <v>52</v>
      </c>
      <c r="F666">
        <v>49688</v>
      </c>
      <c r="G666">
        <v>45</v>
      </c>
      <c r="H666">
        <v>40</v>
      </c>
      <c r="I666" s="3">
        <f t="shared" si="37"/>
        <v>42.5</v>
      </c>
      <c r="J666" s="12">
        <f t="shared" si="33"/>
        <v>56</v>
      </c>
      <c r="K666" s="3">
        <f t="shared" si="38"/>
        <v>163.63636363636343</v>
      </c>
      <c r="P666"/>
      <c r="Q666" s="3"/>
      <c r="R666"/>
      <c r="T666"/>
    </row>
    <row r="667" spans="1:20" x14ac:dyDescent="0.25">
      <c r="A667">
        <v>156</v>
      </c>
      <c r="B667">
        <v>1</v>
      </c>
      <c r="C667" t="s">
        <v>138</v>
      </c>
      <c r="D667" s="35">
        <f t="shared" si="36"/>
        <v>0.43060860707919529</v>
      </c>
      <c r="E667">
        <v>53</v>
      </c>
      <c r="F667">
        <v>49699</v>
      </c>
      <c r="G667">
        <v>35</v>
      </c>
      <c r="H667">
        <v>45</v>
      </c>
      <c r="I667" s="3">
        <f t="shared" si="37"/>
        <v>40</v>
      </c>
      <c r="J667" s="12">
        <f t="shared" si="33"/>
        <v>56.366666666666667</v>
      </c>
      <c r="K667" s="3">
        <f t="shared" si="38"/>
        <v>163.63636363636343</v>
      </c>
      <c r="P667"/>
      <c r="Q667" s="3"/>
      <c r="R667"/>
      <c r="T667"/>
    </row>
    <row r="668" spans="1:20" x14ac:dyDescent="0.25">
      <c r="A668">
        <v>156</v>
      </c>
      <c r="B668">
        <v>1</v>
      </c>
      <c r="C668" t="s">
        <v>138</v>
      </c>
      <c r="D668" s="35">
        <f t="shared" si="36"/>
        <v>0.43340972752737456</v>
      </c>
      <c r="E668">
        <v>54</v>
      </c>
      <c r="F668">
        <v>49710</v>
      </c>
      <c r="G668">
        <v>45</v>
      </c>
      <c r="H668">
        <v>40</v>
      </c>
      <c r="I668" s="3">
        <f t="shared" si="37"/>
        <v>42.5</v>
      </c>
      <c r="J668" s="12">
        <f t="shared" si="33"/>
        <v>56.733333333333334</v>
      </c>
      <c r="K668" s="3">
        <f t="shared" si="38"/>
        <v>138.46153846153953</v>
      </c>
      <c r="P668"/>
      <c r="Q668" s="3"/>
      <c r="R668"/>
      <c r="T668"/>
    </row>
    <row r="669" spans="1:20" x14ac:dyDescent="0.25">
      <c r="A669">
        <v>156</v>
      </c>
      <c r="B669">
        <v>1</v>
      </c>
      <c r="C669" t="s">
        <v>138</v>
      </c>
      <c r="D669" s="35">
        <f t="shared" si="36"/>
        <v>0.43672014260249553</v>
      </c>
      <c r="E669">
        <v>55</v>
      </c>
      <c r="F669">
        <v>49723</v>
      </c>
      <c r="G669">
        <v>45</v>
      </c>
      <c r="H669">
        <v>40</v>
      </c>
      <c r="I669" s="3">
        <f t="shared" si="37"/>
        <v>42.5</v>
      </c>
      <c r="J669" s="12">
        <f t="shared" si="33"/>
        <v>57.166666666666664</v>
      </c>
      <c r="K669" s="3">
        <f t="shared" si="38"/>
        <v>163.63636363636343</v>
      </c>
      <c r="P669"/>
      <c r="Q669" s="3"/>
      <c r="R669"/>
      <c r="T669"/>
    </row>
    <row r="670" spans="1:20" x14ac:dyDescent="0.25">
      <c r="A670">
        <v>156</v>
      </c>
      <c r="B670">
        <v>1</v>
      </c>
      <c r="C670" t="s">
        <v>138</v>
      </c>
      <c r="D670" s="35">
        <f t="shared" si="36"/>
        <v>0.43952126305067479</v>
      </c>
      <c r="E670">
        <v>56</v>
      </c>
      <c r="F670">
        <v>49734</v>
      </c>
      <c r="G670">
        <v>45</v>
      </c>
      <c r="H670">
        <v>35</v>
      </c>
      <c r="I670" s="3">
        <f t="shared" si="37"/>
        <v>40</v>
      </c>
      <c r="J670" s="12">
        <f t="shared" si="33"/>
        <v>57.533333333333331</v>
      </c>
      <c r="K670" s="3">
        <f t="shared" si="38"/>
        <v>150.00000000000054</v>
      </c>
      <c r="P670"/>
      <c r="Q670" s="3"/>
      <c r="R670"/>
      <c r="T670"/>
    </row>
    <row r="671" spans="1:20" x14ac:dyDescent="0.25">
      <c r="A671">
        <v>156</v>
      </c>
      <c r="B671">
        <v>1</v>
      </c>
      <c r="C671" t="s">
        <v>138</v>
      </c>
      <c r="D671" s="35">
        <f t="shared" si="36"/>
        <v>0.44257703081232491</v>
      </c>
      <c r="E671">
        <v>57</v>
      </c>
      <c r="F671">
        <v>49746</v>
      </c>
      <c r="H671">
        <v>40</v>
      </c>
      <c r="I671" s="3">
        <f t="shared" si="37"/>
        <v>40</v>
      </c>
      <c r="J671" s="12">
        <f t="shared" si="33"/>
        <v>57.93333333333333</v>
      </c>
      <c r="K671" s="3">
        <f t="shared" si="38"/>
        <v>163.63636363636343</v>
      </c>
      <c r="P671"/>
      <c r="Q671" s="3"/>
      <c r="R671"/>
      <c r="T671"/>
    </row>
    <row r="672" spans="1:20" x14ac:dyDescent="0.25">
      <c r="A672">
        <v>156</v>
      </c>
      <c r="B672">
        <v>1</v>
      </c>
      <c r="C672" t="s">
        <v>138</v>
      </c>
      <c r="D672" s="35">
        <f t="shared" si="36"/>
        <v>0.44537815126050417</v>
      </c>
      <c r="E672">
        <v>58</v>
      </c>
      <c r="F672">
        <v>49757</v>
      </c>
      <c r="G672">
        <v>35</v>
      </c>
      <c r="H672">
        <v>40</v>
      </c>
      <c r="I672" s="3">
        <f t="shared" si="37"/>
        <v>37.5</v>
      </c>
      <c r="J672" s="12">
        <f t="shared" si="33"/>
        <v>58.3</v>
      </c>
      <c r="K672" s="3">
        <f t="shared" si="38"/>
        <v>179.99999999999872</v>
      </c>
      <c r="P672"/>
      <c r="Q672" s="3"/>
      <c r="R672"/>
      <c r="T672"/>
    </row>
    <row r="673" spans="1:20" x14ac:dyDescent="0.25">
      <c r="A673">
        <v>156</v>
      </c>
      <c r="B673">
        <v>1</v>
      </c>
      <c r="C673" t="s">
        <v>138</v>
      </c>
      <c r="D673" s="35">
        <f t="shared" si="36"/>
        <v>0.44792462439521263</v>
      </c>
      <c r="E673">
        <v>59</v>
      </c>
      <c r="F673">
        <v>49767</v>
      </c>
      <c r="G673">
        <v>40</v>
      </c>
      <c r="H673">
        <v>40</v>
      </c>
      <c r="I673" s="3">
        <f t="shared" si="37"/>
        <v>40</v>
      </c>
      <c r="J673" s="12">
        <f t="shared" si="33"/>
        <v>58.633333333333333</v>
      </c>
      <c r="K673" s="3">
        <f t="shared" si="38"/>
        <v>138.46153846153726</v>
      </c>
      <c r="P673"/>
      <c r="Q673" s="3"/>
      <c r="R673"/>
      <c r="T673"/>
    </row>
    <row r="674" spans="1:20" x14ac:dyDescent="0.25">
      <c r="A674">
        <v>156</v>
      </c>
      <c r="B674">
        <v>1</v>
      </c>
      <c r="C674" t="s">
        <v>138</v>
      </c>
      <c r="D674" s="35">
        <f t="shared" si="36"/>
        <v>0.45123503947033361</v>
      </c>
      <c r="E674">
        <v>60</v>
      </c>
      <c r="F674">
        <v>49780</v>
      </c>
      <c r="H674">
        <v>40</v>
      </c>
      <c r="I674" s="3">
        <f t="shared" si="37"/>
        <v>40</v>
      </c>
      <c r="J674" s="12">
        <f t="shared" si="33"/>
        <v>59.06666666666667</v>
      </c>
      <c r="K674" s="3">
        <f t="shared" si="38"/>
        <v>150.00000000000054</v>
      </c>
      <c r="P674"/>
      <c r="Q674" s="3"/>
      <c r="R674"/>
      <c r="T674"/>
    </row>
    <row r="675" spans="1:20" x14ac:dyDescent="0.25">
      <c r="A675">
        <v>156</v>
      </c>
      <c r="B675">
        <v>1</v>
      </c>
      <c r="C675" t="s">
        <v>138</v>
      </c>
      <c r="D675" s="35">
        <f t="shared" si="36"/>
        <v>0.45429080723198367</v>
      </c>
      <c r="E675">
        <v>61</v>
      </c>
      <c r="F675">
        <v>49792</v>
      </c>
      <c r="H675">
        <v>45</v>
      </c>
      <c r="I675" s="3">
        <f t="shared" si="37"/>
        <v>45</v>
      </c>
      <c r="J675" s="12">
        <f t="shared" si="33"/>
        <v>59.466666666666669</v>
      </c>
      <c r="K675" s="3">
        <f t="shared" si="38"/>
        <v>163.63636363636343</v>
      </c>
      <c r="P675"/>
      <c r="Q675" s="3"/>
      <c r="R675"/>
      <c r="T675"/>
    </row>
    <row r="676" spans="1:20" x14ac:dyDescent="0.25">
      <c r="A676">
        <v>156</v>
      </c>
      <c r="B676">
        <v>1</v>
      </c>
      <c r="C676" t="s">
        <v>138</v>
      </c>
      <c r="D676" s="35">
        <f t="shared" ref="D676:D707" si="39">J676/$J$707</f>
        <v>0.45709192768016299</v>
      </c>
      <c r="E676">
        <v>62</v>
      </c>
      <c r="F676">
        <v>49803</v>
      </c>
      <c r="G676">
        <v>50</v>
      </c>
      <c r="H676">
        <v>35</v>
      </c>
      <c r="I676" s="3">
        <f t="shared" si="37"/>
        <v>42.5</v>
      </c>
      <c r="J676" s="12">
        <f t="shared" si="33"/>
        <v>59.833333333333336</v>
      </c>
      <c r="K676" s="3">
        <f t="shared" si="38"/>
        <v>200.0000000000019</v>
      </c>
      <c r="P676"/>
      <c r="Q676" s="3"/>
      <c r="R676"/>
      <c r="T676"/>
    </row>
    <row r="677" spans="1:20" x14ac:dyDescent="0.25">
      <c r="A677">
        <v>156</v>
      </c>
      <c r="B677">
        <v>1</v>
      </c>
      <c r="C677" t="s">
        <v>138</v>
      </c>
      <c r="D677" s="35">
        <f t="shared" si="39"/>
        <v>0.45938375350140054</v>
      </c>
      <c r="E677">
        <v>63</v>
      </c>
      <c r="F677">
        <v>49812</v>
      </c>
      <c r="G677">
        <v>40</v>
      </c>
      <c r="H677">
        <v>30</v>
      </c>
      <c r="I677" s="3">
        <f t="shared" si="37"/>
        <v>35</v>
      </c>
      <c r="J677" s="12">
        <f t="shared" si="33"/>
        <v>60.133333333333333</v>
      </c>
      <c r="K677" s="3">
        <f t="shared" si="38"/>
        <v>179.99999999999872</v>
      </c>
      <c r="P677"/>
      <c r="Q677" s="3"/>
      <c r="R677"/>
      <c r="T677"/>
    </row>
    <row r="678" spans="1:20" x14ac:dyDescent="0.25">
      <c r="A678">
        <v>156</v>
      </c>
      <c r="B678">
        <v>1</v>
      </c>
      <c r="C678" t="s">
        <v>138</v>
      </c>
      <c r="D678" s="35">
        <f t="shared" si="39"/>
        <v>0.461930226636109</v>
      </c>
      <c r="E678">
        <v>64</v>
      </c>
      <c r="F678">
        <v>49822</v>
      </c>
      <c r="H678">
        <v>45</v>
      </c>
      <c r="I678" s="3">
        <f t="shared" si="37"/>
        <v>45</v>
      </c>
      <c r="J678" s="12">
        <f t="shared" si="33"/>
        <v>60.466666666666669</v>
      </c>
      <c r="K678" s="3">
        <f t="shared" si="38"/>
        <v>180.00000000000256</v>
      </c>
      <c r="P678"/>
      <c r="Q678" s="3"/>
      <c r="R678"/>
      <c r="T678"/>
    </row>
    <row r="679" spans="1:20" x14ac:dyDescent="0.25">
      <c r="A679">
        <v>156</v>
      </c>
      <c r="B679">
        <v>1</v>
      </c>
      <c r="C679" t="s">
        <v>138</v>
      </c>
      <c r="D679" s="35">
        <f t="shared" si="39"/>
        <v>0.4644766997708174</v>
      </c>
      <c r="E679">
        <v>65</v>
      </c>
      <c r="F679">
        <v>49832</v>
      </c>
      <c r="H679">
        <v>45</v>
      </c>
      <c r="I679" s="3">
        <f t="shared" si="37"/>
        <v>45</v>
      </c>
      <c r="J679" s="12">
        <f t="shared" si="33"/>
        <v>60.8</v>
      </c>
      <c r="K679" s="3">
        <f t="shared" si="38"/>
        <v>163.63636363636343</v>
      </c>
      <c r="P679"/>
      <c r="Q679" s="3"/>
      <c r="R679"/>
      <c r="T679"/>
    </row>
    <row r="680" spans="1:20" x14ac:dyDescent="0.25">
      <c r="A680">
        <v>156</v>
      </c>
      <c r="B680">
        <v>1</v>
      </c>
      <c r="C680" t="s">
        <v>138</v>
      </c>
      <c r="D680" s="35">
        <f t="shared" si="39"/>
        <v>0.46727782021899666</v>
      </c>
      <c r="E680">
        <v>66</v>
      </c>
      <c r="F680">
        <v>49843</v>
      </c>
      <c r="H680">
        <v>40</v>
      </c>
      <c r="I680" s="3">
        <f t="shared" si="37"/>
        <v>40</v>
      </c>
      <c r="J680" s="12">
        <f t="shared" si="33"/>
        <v>61.166666666666664</v>
      </c>
      <c r="K680" s="3">
        <f t="shared" si="38"/>
        <v>199.99999999999716</v>
      </c>
      <c r="P680"/>
      <c r="Q680" s="3"/>
      <c r="R680"/>
      <c r="T680"/>
    </row>
    <row r="681" spans="1:20" x14ac:dyDescent="0.25">
      <c r="A681">
        <v>156</v>
      </c>
      <c r="B681">
        <v>1</v>
      </c>
      <c r="C681" t="s">
        <v>138</v>
      </c>
      <c r="D681" s="35">
        <f t="shared" si="39"/>
        <v>0.46956964604023427</v>
      </c>
      <c r="E681">
        <v>67</v>
      </c>
      <c r="F681">
        <v>49852</v>
      </c>
      <c r="G681">
        <v>45</v>
      </c>
      <c r="H681">
        <v>40</v>
      </c>
      <c r="I681" s="3">
        <f t="shared" si="37"/>
        <v>42.5</v>
      </c>
      <c r="J681" s="12">
        <f t="shared" si="33"/>
        <v>61.466666666666669</v>
      </c>
      <c r="K681" s="3">
        <f t="shared" si="38"/>
        <v>200.0000000000019</v>
      </c>
      <c r="P681"/>
      <c r="Q681" s="3"/>
      <c r="R681"/>
      <c r="T681"/>
    </row>
    <row r="682" spans="1:20" x14ac:dyDescent="0.25">
      <c r="A682">
        <v>156</v>
      </c>
      <c r="B682">
        <v>1</v>
      </c>
      <c r="C682" t="s">
        <v>138</v>
      </c>
      <c r="D682" s="35">
        <f t="shared" si="39"/>
        <v>0.47186147186147182</v>
      </c>
      <c r="E682">
        <v>68</v>
      </c>
      <c r="F682">
        <v>49861</v>
      </c>
      <c r="H682">
        <v>35</v>
      </c>
      <c r="I682" s="3">
        <f t="shared" si="37"/>
        <v>35</v>
      </c>
      <c r="J682" s="12">
        <f t="shared" si="33"/>
        <v>61.766666666666666</v>
      </c>
      <c r="K682" s="3">
        <f t="shared" si="38"/>
        <v>33.962264150943412</v>
      </c>
      <c r="P682"/>
      <c r="Q682" s="3"/>
      <c r="R682"/>
      <c r="T682"/>
    </row>
    <row r="683" spans="1:20" x14ac:dyDescent="0.25">
      <c r="A683">
        <v>156</v>
      </c>
      <c r="B683">
        <v>1</v>
      </c>
      <c r="C683" t="s">
        <v>138</v>
      </c>
      <c r="D683" s="35">
        <f t="shared" si="39"/>
        <v>0.48535777947542652</v>
      </c>
      <c r="E683">
        <v>69</v>
      </c>
      <c r="F683">
        <v>49914</v>
      </c>
      <c r="G683">
        <v>40</v>
      </c>
      <c r="H683">
        <v>40</v>
      </c>
      <c r="I683" s="3">
        <f t="shared" si="37"/>
        <v>40</v>
      </c>
      <c r="J683" s="12">
        <f t="shared" si="33"/>
        <v>63.533333333333331</v>
      </c>
      <c r="K683" s="3">
        <f t="shared" si="38"/>
        <v>112.5000000000004</v>
      </c>
      <c r="P683"/>
      <c r="Q683" s="3"/>
      <c r="R683"/>
      <c r="T683"/>
    </row>
    <row r="684" spans="1:20" x14ac:dyDescent="0.25">
      <c r="A684">
        <v>156</v>
      </c>
      <c r="B684">
        <v>1</v>
      </c>
      <c r="C684" t="s">
        <v>138</v>
      </c>
      <c r="D684" s="35">
        <f t="shared" si="39"/>
        <v>0.48943213649095996</v>
      </c>
      <c r="E684">
        <v>70</v>
      </c>
      <c r="F684">
        <v>49930</v>
      </c>
      <c r="G684">
        <v>70</v>
      </c>
      <c r="H684">
        <v>50</v>
      </c>
      <c r="I684" s="3">
        <f t="shared" si="37"/>
        <v>60</v>
      </c>
      <c r="J684" s="12">
        <f t="shared" si="33"/>
        <v>64.066666666666663</v>
      </c>
      <c r="K684" s="3">
        <f t="shared" si="38"/>
        <v>128.57142857142804</v>
      </c>
      <c r="P684"/>
      <c r="Q684" s="3"/>
      <c r="R684"/>
      <c r="T684"/>
    </row>
    <row r="685" spans="1:20" x14ac:dyDescent="0.25">
      <c r="A685">
        <v>156</v>
      </c>
      <c r="B685">
        <v>1</v>
      </c>
      <c r="C685" t="s">
        <v>138</v>
      </c>
      <c r="D685" s="35">
        <f t="shared" si="39"/>
        <v>0.49299719887955179</v>
      </c>
      <c r="E685">
        <v>71</v>
      </c>
      <c r="F685">
        <v>49944</v>
      </c>
      <c r="G685">
        <v>70</v>
      </c>
      <c r="I685" s="3">
        <f t="shared" si="37"/>
        <v>70</v>
      </c>
      <c r="J685" s="12">
        <f t="shared" si="33"/>
        <v>64.533333333333331</v>
      </c>
      <c r="K685" s="3">
        <f t="shared" si="38"/>
        <v>30</v>
      </c>
      <c r="P685"/>
      <c r="Q685" s="3"/>
      <c r="R685"/>
      <c r="T685"/>
    </row>
    <row r="686" spans="1:20" x14ac:dyDescent="0.25">
      <c r="A686">
        <v>156</v>
      </c>
      <c r="B686">
        <v>1</v>
      </c>
      <c r="C686" t="s">
        <v>139</v>
      </c>
      <c r="D686" s="35">
        <f t="shared" si="39"/>
        <v>0.50827603768780238</v>
      </c>
      <c r="E686">
        <v>1</v>
      </c>
      <c r="F686">
        <v>50004</v>
      </c>
      <c r="G686">
        <v>60</v>
      </c>
      <c r="H686">
        <v>60</v>
      </c>
      <c r="I686" s="3">
        <f t="shared" si="37"/>
        <v>60</v>
      </c>
      <c r="J686" s="12">
        <f t="shared" si="33"/>
        <v>66.533333333333331</v>
      </c>
      <c r="K686" s="3">
        <f t="shared" si="38"/>
        <v>94.73684210526217</v>
      </c>
      <c r="P686"/>
      <c r="Q686" s="3"/>
      <c r="R686"/>
      <c r="T686"/>
    </row>
    <row r="687" spans="1:20" x14ac:dyDescent="0.25">
      <c r="A687">
        <v>156</v>
      </c>
      <c r="B687">
        <v>1</v>
      </c>
      <c r="C687" t="s">
        <v>139</v>
      </c>
      <c r="D687" s="35">
        <f t="shared" si="39"/>
        <v>0.51311433664374839</v>
      </c>
      <c r="E687">
        <v>2</v>
      </c>
      <c r="F687">
        <v>50023</v>
      </c>
      <c r="G687">
        <v>75</v>
      </c>
      <c r="H687">
        <v>50</v>
      </c>
      <c r="I687" s="3">
        <f t="shared" si="37"/>
        <v>62.5</v>
      </c>
      <c r="J687" s="12">
        <f t="shared" si="33"/>
        <v>67.166666666666671</v>
      </c>
      <c r="K687" s="3">
        <f t="shared" si="38"/>
        <v>81.818181818181714</v>
      </c>
      <c r="P687"/>
      <c r="Q687" s="3"/>
      <c r="R687"/>
      <c r="T687"/>
    </row>
    <row r="688" spans="1:20" x14ac:dyDescent="0.25">
      <c r="A688">
        <v>156</v>
      </c>
      <c r="B688">
        <v>1</v>
      </c>
      <c r="C688" t="s">
        <v>139</v>
      </c>
      <c r="D688" s="35">
        <f t="shared" si="39"/>
        <v>0.51871657754010703</v>
      </c>
      <c r="E688">
        <v>3</v>
      </c>
      <c r="F688">
        <v>50045</v>
      </c>
      <c r="G688">
        <v>70</v>
      </c>
      <c r="H688">
        <v>50</v>
      </c>
      <c r="I688" s="3">
        <f t="shared" si="37"/>
        <v>60</v>
      </c>
      <c r="J688" s="12">
        <f t="shared" si="33"/>
        <v>67.900000000000006</v>
      </c>
      <c r="K688" s="3">
        <f t="shared" si="38"/>
        <v>24</v>
      </c>
      <c r="P688"/>
      <c r="Q688" s="3"/>
      <c r="R688"/>
      <c r="T688"/>
    </row>
    <row r="689" spans="1:20" x14ac:dyDescent="0.25">
      <c r="A689">
        <v>156</v>
      </c>
      <c r="B689">
        <v>1</v>
      </c>
      <c r="C689" t="s">
        <v>139</v>
      </c>
      <c r="D689" s="35">
        <f t="shared" si="39"/>
        <v>0.53781512605042014</v>
      </c>
      <c r="E689">
        <v>4</v>
      </c>
      <c r="F689">
        <v>50120</v>
      </c>
      <c r="H689">
        <v>65</v>
      </c>
      <c r="I689" s="3">
        <f t="shared" si="37"/>
        <v>65</v>
      </c>
      <c r="J689" s="12">
        <f t="shared" si="33"/>
        <v>70.400000000000006</v>
      </c>
      <c r="K689" s="3">
        <f t="shared" si="38"/>
        <v>62.068965517242169</v>
      </c>
      <c r="P689"/>
      <c r="Q689" s="3"/>
      <c r="R689"/>
      <c r="T689"/>
    </row>
    <row r="690" spans="1:20" x14ac:dyDescent="0.25">
      <c r="A690">
        <v>156</v>
      </c>
      <c r="B690">
        <v>1</v>
      </c>
      <c r="C690" t="s">
        <v>139</v>
      </c>
      <c r="D690" s="35">
        <f t="shared" si="39"/>
        <v>0.5451998981410745</v>
      </c>
      <c r="E690">
        <v>5</v>
      </c>
      <c r="F690">
        <v>50149</v>
      </c>
      <c r="G690">
        <v>65</v>
      </c>
      <c r="H690">
        <v>55</v>
      </c>
      <c r="I690" s="3">
        <f t="shared" si="37"/>
        <v>60</v>
      </c>
      <c r="J690" s="12">
        <f t="shared" si="33"/>
        <v>71.36666666666666</v>
      </c>
      <c r="K690" s="3">
        <f t="shared" si="38"/>
        <v>34.615384615384599</v>
      </c>
      <c r="P690"/>
      <c r="Q690" s="3"/>
      <c r="R690"/>
      <c r="T690"/>
    </row>
    <row r="691" spans="1:20" x14ac:dyDescent="0.25">
      <c r="A691">
        <v>156</v>
      </c>
      <c r="B691">
        <v>1</v>
      </c>
      <c r="C691" t="s">
        <v>139</v>
      </c>
      <c r="D691" s="35">
        <f t="shared" si="39"/>
        <v>0.55844155844155841</v>
      </c>
      <c r="E691">
        <v>6</v>
      </c>
      <c r="F691">
        <v>50201</v>
      </c>
      <c r="H691">
        <v>60</v>
      </c>
      <c r="I691" s="3">
        <f t="shared" si="37"/>
        <v>60</v>
      </c>
      <c r="J691" s="12">
        <f t="shared" si="33"/>
        <v>73.099999999999994</v>
      </c>
      <c r="K691" s="3">
        <f t="shared" si="38"/>
        <v>38.297872340425279</v>
      </c>
      <c r="P691"/>
      <c r="Q691" s="3"/>
      <c r="R691"/>
      <c r="T691"/>
    </row>
    <row r="692" spans="1:20" x14ac:dyDescent="0.25">
      <c r="A692">
        <v>156</v>
      </c>
      <c r="B692">
        <v>1</v>
      </c>
      <c r="C692" t="s">
        <v>139</v>
      </c>
      <c r="D692" s="35">
        <f t="shared" si="39"/>
        <v>0.57040998217468808</v>
      </c>
      <c r="E692">
        <v>7</v>
      </c>
      <c r="F692">
        <v>50248</v>
      </c>
      <c r="H692">
        <v>55</v>
      </c>
      <c r="I692" s="3">
        <f t="shared" si="37"/>
        <v>55</v>
      </c>
      <c r="J692" s="12">
        <f t="shared" si="33"/>
        <v>74.666666666666671</v>
      </c>
      <c r="K692" s="3">
        <f t="shared" si="38"/>
        <v>72.000000000000412</v>
      </c>
      <c r="P692"/>
      <c r="Q692" s="3"/>
      <c r="R692"/>
      <c r="T692"/>
    </row>
    <row r="693" spans="1:20" x14ac:dyDescent="0.25">
      <c r="A693">
        <v>156</v>
      </c>
      <c r="B693">
        <v>1</v>
      </c>
      <c r="C693" t="s">
        <v>139</v>
      </c>
      <c r="D693" s="35">
        <f t="shared" si="39"/>
        <v>0.57677616501145912</v>
      </c>
      <c r="E693">
        <v>8</v>
      </c>
      <c r="F693">
        <v>50273</v>
      </c>
      <c r="G693">
        <v>60</v>
      </c>
      <c r="H693">
        <v>50</v>
      </c>
      <c r="I693" s="3">
        <f t="shared" si="37"/>
        <v>55</v>
      </c>
      <c r="J693" s="12">
        <f t="shared" si="33"/>
        <v>75.5</v>
      </c>
      <c r="K693" s="3">
        <f t="shared" si="38"/>
        <v>40</v>
      </c>
      <c r="P693"/>
      <c r="Q693" s="3"/>
      <c r="R693"/>
      <c r="T693"/>
    </row>
    <row r="694" spans="1:20" x14ac:dyDescent="0.25">
      <c r="A694">
        <v>156</v>
      </c>
      <c r="B694">
        <v>1</v>
      </c>
      <c r="C694" t="s">
        <v>139</v>
      </c>
      <c r="D694" s="35">
        <f t="shared" si="39"/>
        <v>0.58823529411764708</v>
      </c>
      <c r="E694">
        <v>9</v>
      </c>
      <c r="F694">
        <v>50318</v>
      </c>
      <c r="G694">
        <v>60</v>
      </c>
      <c r="H694">
        <v>55</v>
      </c>
      <c r="I694" s="3">
        <f t="shared" si="37"/>
        <v>57.5</v>
      </c>
      <c r="J694" s="12">
        <f t="shared" si="33"/>
        <v>77</v>
      </c>
      <c r="K694" s="3">
        <f t="shared" si="38"/>
        <v>45.000000000000163</v>
      </c>
      <c r="P694"/>
      <c r="Q694" s="3"/>
      <c r="R694"/>
      <c r="T694"/>
    </row>
    <row r="695" spans="1:20" x14ac:dyDescent="0.25">
      <c r="A695">
        <v>156</v>
      </c>
      <c r="B695">
        <v>1</v>
      </c>
      <c r="C695" t="s">
        <v>139</v>
      </c>
      <c r="D695" s="35">
        <f t="shared" si="39"/>
        <v>0.5984211866564807</v>
      </c>
      <c r="E695">
        <v>10</v>
      </c>
      <c r="F695">
        <v>50358</v>
      </c>
      <c r="H695">
        <v>60</v>
      </c>
      <c r="I695" s="3">
        <f t="shared" ref="I695:I758" si="40">AVERAGE(G695:H695)</f>
        <v>60</v>
      </c>
      <c r="J695" s="12">
        <f t="shared" si="33"/>
        <v>78.333333333333329</v>
      </c>
      <c r="K695" s="3">
        <f t="shared" si="38"/>
        <v>56.249999999999453</v>
      </c>
      <c r="P695"/>
      <c r="Q695" s="3"/>
      <c r="R695"/>
      <c r="T695"/>
    </row>
    <row r="696" spans="1:20" x14ac:dyDescent="0.25">
      <c r="A696">
        <v>156</v>
      </c>
      <c r="B696">
        <v>1</v>
      </c>
      <c r="C696" t="s">
        <v>139</v>
      </c>
      <c r="D696" s="35">
        <f t="shared" si="39"/>
        <v>0.60656990068754779</v>
      </c>
      <c r="E696">
        <v>11</v>
      </c>
      <c r="F696">
        <v>50390</v>
      </c>
      <c r="G696">
        <v>70</v>
      </c>
      <c r="H696">
        <v>55</v>
      </c>
      <c r="I696" s="3">
        <f t="shared" si="40"/>
        <v>62.5</v>
      </c>
      <c r="J696" s="12">
        <f t="shared" si="33"/>
        <v>79.400000000000006</v>
      </c>
      <c r="K696" s="3">
        <f t="shared" si="38"/>
        <v>52.941176470588587</v>
      </c>
      <c r="P696"/>
      <c r="Q696" s="3"/>
      <c r="R696"/>
      <c r="T696"/>
    </row>
    <row r="697" spans="1:20" x14ac:dyDescent="0.25">
      <c r="A697">
        <v>156</v>
      </c>
      <c r="B697">
        <v>1</v>
      </c>
      <c r="C697" t="s">
        <v>139</v>
      </c>
      <c r="D697" s="35">
        <f t="shared" si="39"/>
        <v>0.61522790934555638</v>
      </c>
      <c r="E697">
        <v>12</v>
      </c>
      <c r="F697">
        <v>50424</v>
      </c>
      <c r="G697">
        <v>70</v>
      </c>
      <c r="H697">
        <v>50</v>
      </c>
      <c r="I697" s="3">
        <f t="shared" si="40"/>
        <v>60</v>
      </c>
      <c r="J697" s="12">
        <f t="shared" si="33"/>
        <v>80.533333333333331</v>
      </c>
      <c r="K697" s="3">
        <f t="shared" si="38"/>
        <v>45.000000000000163</v>
      </c>
      <c r="P697"/>
      <c r="Q697" s="3"/>
      <c r="R697"/>
      <c r="T697"/>
    </row>
    <row r="698" spans="1:20" x14ac:dyDescent="0.25">
      <c r="A698">
        <v>156</v>
      </c>
      <c r="B698">
        <v>1</v>
      </c>
      <c r="C698" t="s">
        <v>139</v>
      </c>
      <c r="D698" s="35">
        <f t="shared" si="39"/>
        <v>0.62541380188439</v>
      </c>
      <c r="E698">
        <v>13</v>
      </c>
      <c r="F698">
        <v>50464</v>
      </c>
      <c r="H698">
        <v>70</v>
      </c>
      <c r="I698" s="3">
        <f t="shared" si="40"/>
        <v>70</v>
      </c>
      <c r="J698" s="12">
        <f t="shared" si="33"/>
        <v>81.86666666666666</v>
      </c>
      <c r="K698" s="3">
        <f t="shared" si="38"/>
        <v>37.499999999999801</v>
      </c>
      <c r="P698"/>
      <c r="Q698" s="3"/>
      <c r="R698"/>
      <c r="T698"/>
    </row>
    <row r="699" spans="1:20" x14ac:dyDescent="0.25">
      <c r="A699">
        <v>156</v>
      </c>
      <c r="B699">
        <v>1</v>
      </c>
      <c r="C699" t="s">
        <v>139</v>
      </c>
      <c r="D699" s="35">
        <f t="shared" si="39"/>
        <v>0.63763687293099058</v>
      </c>
      <c r="E699">
        <v>14</v>
      </c>
      <c r="F699">
        <v>50512</v>
      </c>
      <c r="G699">
        <v>55</v>
      </c>
      <c r="H699">
        <v>60</v>
      </c>
      <c r="I699" s="3">
        <f t="shared" si="40"/>
        <v>57.5</v>
      </c>
      <c r="J699" s="12">
        <f t="shared" si="33"/>
        <v>83.466666666666669</v>
      </c>
      <c r="K699" s="3">
        <f t="shared" si="38"/>
        <v>42.857142857143117</v>
      </c>
      <c r="P699"/>
      <c r="Q699" s="3"/>
      <c r="R699"/>
      <c r="T699"/>
    </row>
    <row r="700" spans="1:20" x14ac:dyDescent="0.25">
      <c r="A700">
        <v>156</v>
      </c>
      <c r="B700">
        <v>1</v>
      </c>
      <c r="C700" t="s">
        <v>139</v>
      </c>
      <c r="D700" s="35">
        <f t="shared" si="39"/>
        <v>0.64833206009676592</v>
      </c>
      <c r="E700">
        <v>15</v>
      </c>
      <c r="F700">
        <v>50554</v>
      </c>
      <c r="G700">
        <v>70</v>
      </c>
      <c r="H700">
        <v>55</v>
      </c>
      <c r="I700" s="3">
        <f t="shared" si="40"/>
        <v>62.5</v>
      </c>
      <c r="J700" s="12">
        <f t="shared" si="33"/>
        <v>84.86666666666666</v>
      </c>
      <c r="K700" s="3">
        <f t="shared" si="38"/>
        <v>36.734693877550875</v>
      </c>
      <c r="P700"/>
      <c r="Q700" s="3"/>
      <c r="R700"/>
      <c r="T700"/>
    </row>
    <row r="701" spans="1:20" x14ac:dyDescent="0.25">
      <c r="A701">
        <v>156</v>
      </c>
      <c r="B701">
        <v>1</v>
      </c>
      <c r="C701" t="s">
        <v>139</v>
      </c>
      <c r="D701" s="35">
        <f t="shared" si="39"/>
        <v>0.6608097784568373</v>
      </c>
      <c r="E701">
        <v>16</v>
      </c>
      <c r="F701">
        <v>50603</v>
      </c>
      <c r="H701">
        <v>50</v>
      </c>
      <c r="I701" s="3">
        <f t="shared" si="40"/>
        <v>50</v>
      </c>
      <c r="J701" s="12">
        <f t="shared" si="33"/>
        <v>86.5</v>
      </c>
      <c r="K701" s="3">
        <f t="shared" si="38"/>
        <v>72.000000000000412</v>
      </c>
      <c r="P701"/>
      <c r="Q701" s="3"/>
      <c r="R701"/>
      <c r="T701"/>
    </row>
    <row r="702" spans="1:20" x14ac:dyDescent="0.25">
      <c r="A702">
        <v>156</v>
      </c>
      <c r="B702">
        <v>1</v>
      </c>
      <c r="C702" t="s">
        <v>139</v>
      </c>
      <c r="D702" s="35">
        <f t="shared" si="39"/>
        <v>0.66717596129360823</v>
      </c>
      <c r="E702">
        <v>17</v>
      </c>
      <c r="F702">
        <v>50628</v>
      </c>
      <c r="G702">
        <v>60</v>
      </c>
      <c r="H702">
        <v>55</v>
      </c>
      <c r="I702" s="3">
        <f t="shared" si="40"/>
        <v>57.5</v>
      </c>
      <c r="J702" s="12">
        <f t="shared" si="33"/>
        <v>87.333333333333329</v>
      </c>
      <c r="K702" s="3">
        <f t="shared" si="38"/>
        <v>18.55670103092783</v>
      </c>
      <c r="P702"/>
      <c r="Q702" s="3"/>
      <c r="R702"/>
      <c r="T702"/>
    </row>
    <row r="703" spans="1:20" x14ac:dyDescent="0.25">
      <c r="A703">
        <v>156</v>
      </c>
      <c r="B703">
        <v>1</v>
      </c>
      <c r="C703" t="s">
        <v>139</v>
      </c>
      <c r="D703" s="35">
        <f t="shared" si="39"/>
        <v>0.6918767507002801</v>
      </c>
      <c r="E703">
        <v>18</v>
      </c>
      <c r="F703">
        <v>50725</v>
      </c>
      <c r="G703">
        <v>65</v>
      </c>
      <c r="H703">
        <v>45</v>
      </c>
      <c r="I703" s="3">
        <f t="shared" si="40"/>
        <v>55</v>
      </c>
      <c r="J703" s="12">
        <f t="shared" si="33"/>
        <v>90.566666666666663</v>
      </c>
      <c r="K703" s="3">
        <f t="shared" si="38"/>
        <v>24</v>
      </c>
      <c r="P703"/>
      <c r="Q703" s="3"/>
      <c r="R703"/>
      <c r="T703"/>
    </row>
    <row r="704" spans="1:20" x14ac:dyDescent="0.25">
      <c r="A704">
        <v>156</v>
      </c>
      <c r="B704">
        <v>1</v>
      </c>
      <c r="C704" t="s">
        <v>139</v>
      </c>
      <c r="D704" s="35">
        <f t="shared" si="39"/>
        <v>0.71097529921059321</v>
      </c>
      <c r="E704">
        <v>19</v>
      </c>
      <c r="F704">
        <v>50800</v>
      </c>
      <c r="G704">
        <v>60</v>
      </c>
      <c r="H704">
        <v>50</v>
      </c>
      <c r="I704" s="3">
        <f t="shared" si="40"/>
        <v>55</v>
      </c>
      <c r="J704" s="12">
        <f t="shared" si="33"/>
        <v>93.066666666666663</v>
      </c>
      <c r="K704" s="3">
        <f t="shared" ref="K704:K767" si="41">60/(J705-J704)</f>
        <v>15.517241379310315</v>
      </c>
      <c r="P704"/>
      <c r="Q704" s="3"/>
      <c r="R704"/>
      <c r="T704"/>
    </row>
    <row r="705" spans="1:20" x14ac:dyDescent="0.25">
      <c r="A705">
        <v>156</v>
      </c>
      <c r="B705">
        <v>1</v>
      </c>
      <c r="C705" t="s">
        <v>139</v>
      </c>
      <c r="D705" s="35">
        <f t="shared" si="39"/>
        <v>0.74051438757321109</v>
      </c>
      <c r="E705">
        <v>20</v>
      </c>
      <c r="F705">
        <v>50916</v>
      </c>
      <c r="H705">
        <v>40</v>
      </c>
      <c r="I705" s="3">
        <f t="shared" si="40"/>
        <v>40</v>
      </c>
      <c r="J705" s="12">
        <f t="shared" si="33"/>
        <v>96.933333333333337</v>
      </c>
      <c r="K705" s="3">
        <f t="shared" si="41"/>
        <v>17.307692307692299</v>
      </c>
      <c r="P705"/>
      <c r="Q705" s="3"/>
      <c r="R705"/>
      <c r="T705"/>
    </row>
    <row r="706" spans="1:20" x14ac:dyDescent="0.25">
      <c r="A706">
        <v>156</v>
      </c>
      <c r="B706">
        <v>1</v>
      </c>
      <c r="C706" t="s">
        <v>139</v>
      </c>
      <c r="D706" s="35">
        <f t="shared" si="39"/>
        <v>0.76699770817417878</v>
      </c>
      <c r="E706">
        <v>21</v>
      </c>
      <c r="F706">
        <v>51020</v>
      </c>
      <c r="H706">
        <v>55</v>
      </c>
      <c r="I706" s="3">
        <f t="shared" si="40"/>
        <v>55</v>
      </c>
      <c r="J706" s="12">
        <f t="shared" si="33"/>
        <v>100.4</v>
      </c>
      <c r="K706" s="3">
        <f t="shared" si="41"/>
        <v>1.9672131147540983</v>
      </c>
      <c r="P706"/>
      <c r="Q706" s="3"/>
      <c r="R706"/>
      <c r="T706"/>
    </row>
    <row r="707" spans="1:20" x14ac:dyDescent="0.25">
      <c r="A707">
        <v>156</v>
      </c>
      <c r="B707">
        <v>1</v>
      </c>
      <c r="C707" t="s">
        <v>139</v>
      </c>
      <c r="D707" s="35">
        <f t="shared" si="39"/>
        <v>1</v>
      </c>
      <c r="E707">
        <v>22</v>
      </c>
      <c r="F707">
        <v>51935</v>
      </c>
      <c r="I707" s="3"/>
      <c r="J707" s="12">
        <f t="shared" si="33"/>
        <v>130.9</v>
      </c>
      <c r="K707" s="3">
        <f t="shared" si="41"/>
        <v>-0.45836516424751717</v>
      </c>
      <c r="L707" t="s">
        <v>145</v>
      </c>
      <c r="P707"/>
      <c r="Q707" s="3"/>
      <c r="R707"/>
      <c r="T707"/>
    </row>
    <row r="708" spans="1:20" x14ac:dyDescent="0.25">
      <c r="A708">
        <v>173</v>
      </c>
      <c r="B708">
        <v>1</v>
      </c>
      <c r="C708" t="s">
        <v>136</v>
      </c>
      <c r="D708" s="35">
        <f>J708/$J$933</f>
        <v>0</v>
      </c>
      <c r="E708">
        <v>1</v>
      </c>
      <c r="F708">
        <v>121811</v>
      </c>
      <c r="G708">
        <v>70</v>
      </c>
      <c r="H708">
        <v>70</v>
      </c>
      <c r="I708" s="3">
        <f t="shared" si="40"/>
        <v>70</v>
      </c>
      <c r="J708" s="12">
        <f>(F708-$F$708)/30</f>
        <v>0</v>
      </c>
      <c r="K708" s="3">
        <f t="shared" si="41"/>
        <v>163.63636363636365</v>
      </c>
      <c r="P708"/>
      <c r="Q708" s="3"/>
      <c r="R708"/>
      <c r="T708"/>
    </row>
    <row r="709" spans="1:20" x14ac:dyDescent="0.25">
      <c r="A709">
        <v>173</v>
      </c>
      <c r="B709">
        <v>1</v>
      </c>
      <c r="C709" t="s">
        <v>136</v>
      </c>
      <c r="D709" s="35">
        <f t="shared" ref="D709:D772" si="42">J709/$J$933</f>
        <v>2.5194686211635364E-3</v>
      </c>
      <c r="E709">
        <v>2</v>
      </c>
      <c r="F709">
        <v>121822</v>
      </c>
      <c r="G709">
        <v>70</v>
      </c>
      <c r="H709">
        <v>65</v>
      </c>
      <c r="I709" s="3">
        <f t="shared" si="40"/>
        <v>67.5</v>
      </c>
      <c r="J709" s="12">
        <f t="shared" ref="J709:J772" si="43">(F709-$F$708)/30</f>
        <v>0.36666666666666664</v>
      </c>
      <c r="K709" s="3">
        <f t="shared" si="41"/>
        <v>180</v>
      </c>
      <c r="P709"/>
      <c r="Q709" s="3"/>
      <c r="R709"/>
      <c r="T709"/>
    </row>
    <row r="710" spans="1:20" x14ac:dyDescent="0.25">
      <c r="A710">
        <v>173</v>
      </c>
      <c r="B710">
        <v>1</v>
      </c>
      <c r="C710" t="s">
        <v>136</v>
      </c>
      <c r="D710" s="35">
        <f t="shared" si="42"/>
        <v>4.8098946404031145E-3</v>
      </c>
      <c r="E710">
        <v>3</v>
      </c>
      <c r="F710">
        <v>121832</v>
      </c>
      <c r="G710">
        <v>65</v>
      </c>
      <c r="H710">
        <v>70</v>
      </c>
      <c r="I710" s="3">
        <f t="shared" si="40"/>
        <v>67.5</v>
      </c>
      <c r="J710" s="12">
        <f t="shared" si="43"/>
        <v>0.7</v>
      </c>
      <c r="K710" s="3">
        <f t="shared" si="41"/>
        <v>163.63636363636363</v>
      </c>
      <c r="P710"/>
      <c r="Q710" s="3"/>
      <c r="R710"/>
      <c r="T710"/>
    </row>
    <row r="711" spans="1:20" x14ac:dyDescent="0.25">
      <c r="A711">
        <v>173</v>
      </c>
      <c r="B711">
        <v>1</v>
      </c>
      <c r="C711" t="s">
        <v>136</v>
      </c>
      <c r="D711" s="35">
        <f t="shared" si="42"/>
        <v>7.3293632615666513E-3</v>
      </c>
      <c r="E711">
        <v>4</v>
      </c>
      <c r="F711">
        <v>121843</v>
      </c>
      <c r="G711">
        <v>75</v>
      </c>
      <c r="H711">
        <v>65</v>
      </c>
      <c r="I711" s="3">
        <f t="shared" si="40"/>
        <v>70</v>
      </c>
      <c r="J711" s="12">
        <f t="shared" si="43"/>
        <v>1.0666666666666667</v>
      </c>
      <c r="K711" s="3">
        <f t="shared" si="41"/>
        <v>163.63636363636363</v>
      </c>
      <c r="P711"/>
      <c r="Q711" s="3"/>
      <c r="R711"/>
      <c r="T711"/>
    </row>
    <row r="712" spans="1:20" x14ac:dyDescent="0.25">
      <c r="A712">
        <v>173</v>
      </c>
      <c r="B712">
        <v>1</v>
      </c>
      <c r="C712" t="s">
        <v>136</v>
      </c>
      <c r="D712" s="35">
        <f t="shared" si="42"/>
        <v>9.8488318827301882E-3</v>
      </c>
      <c r="E712">
        <v>5</v>
      </c>
      <c r="F712">
        <v>121854</v>
      </c>
      <c r="G712">
        <v>75</v>
      </c>
      <c r="H712">
        <v>70</v>
      </c>
      <c r="I712" s="3">
        <f t="shared" si="40"/>
        <v>72.5</v>
      </c>
      <c r="J712" s="12">
        <f t="shared" si="43"/>
        <v>1.4333333333333333</v>
      </c>
      <c r="K712" s="3">
        <f t="shared" si="41"/>
        <v>163.63636363636363</v>
      </c>
      <c r="P712"/>
      <c r="Q712" s="3"/>
      <c r="R712"/>
      <c r="T712"/>
    </row>
    <row r="713" spans="1:20" x14ac:dyDescent="0.25">
      <c r="A713">
        <v>173</v>
      </c>
      <c r="B713">
        <v>1</v>
      </c>
      <c r="C713" t="s">
        <v>136</v>
      </c>
      <c r="D713" s="35">
        <f t="shared" si="42"/>
        <v>1.2368300503893724E-2</v>
      </c>
      <c r="E713">
        <v>6</v>
      </c>
      <c r="F713">
        <v>121865</v>
      </c>
      <c r="G713">
        <v>75</v>
      </c>
      <c r="H713">
        <v>75</v>
      </c>
      <c r="I713" s="3">
        <f t="shared" si="40"/>
        <v>75</v>
      </c>
      <c r="J713" s="12">
        <f t="shared" si="43"/>
        <v>1.8</v>
      </c>
      <c r="K713" s="3">
        <f t="shared" si="41"/>
        <v>163.63636363636371</v>
      </c>
      <c r="P713"/>
      <c r="Q713" s="3"/>
      <c r="R713"/>
      <c r="T713"/>
    </row>
    <row r="714" spans="1:20" x14ac:dyDescent="0.25">
      <c r="A714">
        <v>173</v>
      </c>
      <c r="B714">
        <v>1</v>
      </c>
      <c r="C714" t="s">
        <v>136</v>
      </c>
      <c r="D714" s="35">
        <f t="shared" si="42"/>
        <v>1.488776912505726E-2</v>
      </c>
      <c r="E714">
        <v>7</v>
      </c>
      <c r="F714">
        <v>121876</v>
      </c>
      <c r="G714">
        <v>75</v>
      </c>
      <c r="H714">
        <v>75</v>
      </c>
      <c r="I714" s="3">
        <f t="shared" si="40"/>
        <v>75</v>
      </c>
      <c r="J714" s="12">
        <f t="shared" si="43"/>
        <v>2.1666666666666665</v>
      </c>
      <c r="K714" s="3">
        <f t="shared" si="41"/>
        <v>163.63636363636363</v>
      </c>
      <c r="P714"/>
      <c r="Q714" s="3"/>
      <c r="R714"/>
      <c r="T714"/>
    </row>
    <row r="715" spans="1:20" x14ac:dyDescent="0.25">
      <c r="A715">
        <v>173</v>
      </c>
      <c r="B715">
        <v>1</v>
      </c>
      <c r="C715" t="s">
        <v>136</v>
      </c>
      <c r="D715" s="35">
        <f t="shared" si="42"/>
        <v>1.7407237746220796E-2</v>
      </c>
      <c r="E715">
        <v>8</v>
      </c>
      <c r="F715">
        <v>121887</v>
      </c>
      <c r="G715">
        <v>75</v>
      </c>
      <c r="H715">
        <v>75</v>
      </c>
      <c r="I715" s="3">
        <f t="shared" si="40"/>
        <v>75</v>
      </c>
      <c r="J715" s="12">
        <f t="shared" si="43"/>
        <v>2.5333333333333332</v>
      </c>
      <c r="K715" s="3">
        <f t="shared" si="41"/>
        <v>163.63636363636363</v>
      </c>
      <c r="P715"/>
      <c r="Q715" s="3"/>
      <c r="R715"/>
      <c r="T715"/>
    </row>
    <row r="716" spans="1:20" x14ac:dyDescent="0.25">
      <c r="A716">
        <v>173</v>
      </c>
      <c r="B716">
        <v>1</v>
      </c>
      <c r="C716" t="s">
        <v>136</v>
      </c>
      <c r="D716" s="35">
        <f t="shared" si="42"/>
        <v>1.9926706367384334E-2</v>
      </c>
      <c r="E716">
        <v>9</v>
      </c>
      <c r="F716">
        <v>121898</v>
      </c>
      <c r="G716">
        <v>70</v>
      </c>
      <c r="H716">
        <v>70</v>
      </c>
      <c r="I716" s="3">
        <f t="shared" si="40"/>
        <v>70</v>
      </c>
      <c r="J716" s="12">
        <f t="shared" si="43"/>
        <v>2.9</v>
      </c>
      <c r="K716" s="3">
        <f t="shared" si="41"/>
        <v>899.99999999999716</v>
      </c>
      <c r="P716"/>
      <c r="Q716" s="3"/>
      <c r="R716"/>
      <c r="T716"/>
    </row>
    <row r="717" spans="1:20" x14ac:dyDescent="0.25">
      <c r="A717">
        <v>173</v>
      </c>
      <c r="B717">
        <v>1</v>
      </c>
      <c r="C717" t="s">
        <v>136</v>
      </c>
      <c r="D717" s="35">
        <f t="shared" si="42"/>
        <v>2.0384791571232252E-2</v>
      </c>
      <c r="E717">
        <v>10</v>
      </c>
      <c r="F717">
        <v>121900</v>
      </c>
      <c r="G717">
        <v>70</v>
      </c>
      <c r="H717">
        <v>70</v>
      </c>
      <c r="I717" s="3">
        <f t="shared" si="40"/>
        <v>70</v>
      </c>
      <c r="J717" s="12">
        <f>(F717-$F$708)/30</f>
        <v>2.9666666666666668</v>
      </c>
      <c r="K717" s="3">
        <f t="shared" si="41"/>
        <v>85.714285714285751</v>
      </c>
      <c r="P717"/>
      <c r="Q717" s="3"/>
      <c r="R717"/>
      <c r="T717"/>
    </row>
    <row r="718" spans="1:20" x14ac:dyDescent="0.25">
      <c r="A718">
        <v>173</v>
      </c>
      <c r="B718">
        <v>1</v>
      </c>
      <c r="C718" t="s">
        <v>136</v>
      </c>
      <c r="D718" s="35">
        <f t="shared" si="42"/>
        <v>2.5194686211635363E-2</v>
      </c>
      <c r="E718">
        <v>11</v>
      </c>
      <c r="F718">
        <v>121921</v>
      </c>
      <c r="G718">
        <v>75</v>
      </c>
      <c r="H718">
        <v>70</v>
      </c>
      <c r="I718" s="3">
        <f t="shared" si="40"/>
        <v>72.5</v>
      </c>
      <c r="J718" s="12">
        <f t="shared" si="43"/>
        <v>3.6666666666666665</v>
      </c>
      <c r="K718" s="3">
        <f t="shared" si="41"/>
        <v>150.00000000000003</v>
      </c>
      <c r="P718"/>
      <c r="Q718" s="3"/>
      <c r="R718"/>
      <c r="T718"/>
    </row>
    <row r="719" spans="1:20" x14ac:dyDescent="0.25">
      <c r="A719">
        <v>173</v>
      </c>
      <c r="B719">
        <v>1</v>
      </c>
      <c r="C719" t="s">
        <v>136</v>
      </c>
      <c r="D719" s="35">
        <f t="shared" si="42"/>
        <v>2.7943197434722858E-2</v>
      </c>
      <c r="E719">
        <v>12</v>
      </c>
      <c r="F719">
        <v>121933</v>
      </c>
      <c r="G719">
        <v>75</v>
      </c>
      <c r="H719">
        <v>75</v>
      </c>
      <c r="I719" s="3">
        <f t="shared" si="40"/>
        <v>75</v>
      </c>
      <c r="J719" s="12">
        <f t="shared" si="43"/>
        <v>4.0666666666666664</v>
      </c>
      <c r="K719" s="3">
        <f t="shared" si="41"/>
        <v>163.63636363636343</v>
      </c>
      <c r="P719"/>
      <c r="Q719" s="3"/>
      <c r="R719"/>
      <c r="T719"/>
    </row>
    <row r="720" spans="1:20" x14ac:dyDescent="0.25">
      <c r="A720">
        <v>173</v>
      </c>
      <c r="B720">
        <v>1</v>
      </c>
      <c r="C720" t="s">
        <v>136</v>
      </c>
      <c r="D720" s="35">
        <f t="shared" si="42"/>
        <v>3.0462666055886396E-2</v>
      </c>
      <c r="E720">
        <v>13</v>
      </c>
      <c r="F720">
        <v>121944</v>
      </c>
      <c r="G720">
        <v>70</v>
      </c>
      <c r="H720">
        <v>70</v>
      </c>
      <c r="I720" s="3">
        <f t="shared" si="40"/>
        <v>70</v>
      </c>
      <c r="J720" s="12">
        <f t="shared" si="43"/>
        <v>4.4333333333333336</v>
      </c>
      <c r="K720" s="3">
        <f t="shared" si="41"/>
        <v>150.0000000000002</v>
      </c>
      <c r="P720"/>
      <c r="Q720" s="3"/>
      <c r="R720"/>
      <c r="T720"/>
    </row>
    <row r="721" spans="1:20" x14ac:dyDescent="0.25">
      <c r="A721">
        <v>173</v>
      </c>
      <c r="B721">
        <v>1</v>
      </c>
      <c r="C721" t="s">
        <v>136</v>
      </c>
      <c r="D721" s="35">
        <f t="shared" si="42"/>
        <v>3.3211177278973887E-2</v>
      </c>
      <c r="E721">
        <v>14</v>
      </c>
      <c r="F721">
        <v>121956</v>
      </c>
      <c r="G721">
        <v>70</v>
      </c>
      <c r="H721">
        <v>70</v>
      </c>
      <c r="I721" s="3">
        <f t="shared" si="40"/>
        <v>70</v>
      </c>
      <c r="J721" s="12">
        <f t="shared" si="43"/>
        <v>4.833333333333333</v>
      </c>
      <c r="K721" s="3">
        <f t="shared" si="41"/>
        <v>149.99999999999986</v>
      </c>
      <c r="P721"/>
      <c r="Q721" s="3"/>
      <c r="R721"/>
      <c r="T721"/>
    </row>
    <row r="722" spans="1:20" x14ac:dyDescent="0.25">
      <c r="A722">
        <v>173</v>
      </c>
      <c r="B722">
        <v>1</v>
      </c>
      <c r="C722" t="s">
        <v>136</v>
      </c>
      <c r="D722" s="35">
        <f t="shared" si="42"/>
        <v>3.5959688502061382E-2</v>
      </c>
      <c r="E722">
        <v>15</v>
      </c>
      <c r="F722">
        <v>121968</v>
      </c>
      <c r="G722">
        <v>70</v>
      </c>
      <c r="H722">
        <v>70</v>
      </c>
      <c r="I722" s="3">
        <f t="shared" si="40"/>
        <v>70</v>
      </c>
      <c r="J722" s="12">
        <f t="shared" si="43"/>
        <v>5.2333333333333334</v>
      </c>
      <c r="K722" s="3">
        <f t="shared" si="41"/>
        <v>149.99999999999986</v>
      </c>
      <c r="P722"/>
      <c r="Q722" s="3"/>
      <c r="R722"/>
      <c r="T722"/>
    </row>
    <row r="723" spans="1:20" x14ac:dyDescent="0.25">
      <c r="A723">
        <v>173</v>
      </c>
      <c r="B723">
        <v>1</v>
      </c>
      <c r="C723" t="s">
        <v>136</v>
      </c>
      <c r="D723" s="35">
        <f t="shared" si="42"/>
        <v>3.8708199725148884E-2</v>
      </c>
      <c r="E723">
        <v>16</v>
      </c>
      <c r="F723">
        <v>121980</v>
      </c>
      <c r="G723">
        <v>70</v>
      </c>
      <c r="H723">
        <v>70</v>
      </c>
      <c r="I723" s="3">
        <f t="shared" si="40"/>
        <v>70</v>
      </c>
      <c r="J723" s="12">
        <f t="shared" si="43"/>
        <v>5.6333333333333337</v>
      </c>
      <c r="K723" s="3">
        <f t="shared" si="41"/>
        <v>150.0000000000002</v>
      </c>
      <c r="P723"/>
      <c r="Q723" s="3"/>
      <c r="R723"/>
      <c r="T723"/>
    </row>
    <row r="724" spans="1:20" x14ac:dyDescent="0.25">
      <c r="A724">
        <v>173</v>
      </c>
      <c r="B724">
        <v>1</v>
      </c>
      <c r="C724" t="s">
        <v>136</v>
      </c>
      <c r="D724" s="35">
        <f t="shared" si="42"/>
        <v>4.1456710948236372E-2</v>
      </c>
      <c r="E724">
        <v>17</v>
      </c>
      <c r="F724">
        <v>121992</v>
      </c>
      <c r="G724">
        <v>70</v>
      </c>
      <c r="H724">
        <v>70</v>
      </c>
      <c r="I724" s="3">
        <f t="shared" si="40"/>
        <v>70</v>
      </c>
      <c r="J724" s="12">
        <f t="shared" si="43"/>
        <v>6.0333333333333332</v>
      </c>
      <c r="K724" s="3">
        <f t="shared" si="41"/>
        <v>149.99999999999986</v>
      </c>
      <c r="P724"/>
      <c r="Q724" s="3"/>
      <c r="R724"/>
      <c r="T724"/>
    </row>
    <row r="725" spans="1:20" x14ac:dyDescent="0.25">
      <c r="A725">
        <v>173</v>
      </c>
      <c r="B725">
        <v>1</v>
      </c>
      <c r="C725" t="s">
        <v>136</v>
      </c>
      <c r="D725" s="35">
        <f t="shared" si="42"/>
        <v>4.4205222171323867E-2</v>
      </c>
      <c r="E725">
        <v>18</v>
      </c>
      <c r="F725">
        <v>122004</v>
      </c>
      <c r="G725">
        <v>70</v>
      </c>
      <c r="H725">
        <v>70</v>
      </c>
      <c r="I725" s="3">
        <f t="shared" si="40"/>
        <v>70</v>
      </c>
      <c r="J725" s="12">
        <f t="shared" si="43"/>
        <v>6.4333333333333336</v>
      </c>
      <c r="K725" s="3">
        <f t="shared" si="41"/>
        <v>150.0000000000002</v>
      </c>
      <c r="P725"/>
      <c r="Q725" s="3"/>
      <c r="R725"/>
      <c r="T725"/>
    </row>
    <row r="726" spans="1:20" x14ac:dyDescent="0.25">
      <c r="A726">
        <v>173</v>
      </c>
      <c r="B726">
        <v>1</v>
      </c>
      <c r="C726" t="s">
        <v>136</v>
      </c>
      <c r="D726" s="35">
        <f t="shared" si="42"/>
        <v>4.6953733394411362E-2</v>
      </c>
      <c r="E726">
        <v>19</v>
      </c>
      <c r="F726">
        <v>122016</v>
      </c>
      <c r="G726">
        <v>65</v>
      </c>
      <c r="H726">
        <v>70</v>
      </c>
      <c r="I726" s="3">
        <f t="shared" si="40"/>
        <v>67.5</v>
      </c>
      <c r="J726" s="12">
        <f t="shared" si="43"/>
        <v>6.833333333333333</v>
      </c>
      <c r="K726" s="3">
        <f t="shared" si="41"/>
        <v>149.99999999999986</v>
      </c>
      <c r="P726"/>
      <c r="Q726" s="3"/>
      <c r="R726"/>
      <c r="T726"/>
    </row>
    <row r="727" spans="1:20" x14ac:dyDescent="0.25">
      <c r="A727">
        <v>173</v>
      </c>
      <c r="B727">
        <v>1</v>
      </c>
      <c r="C727" t="s">
        <v>136</v>
      </c>
      <c r="D727" s="35">
        <f t="shared" si="42"/>
        <v>4.9702244617498857E-2</v>
      </c>
      <c r="E727">
        <v>20</v>
      </c>
      <c r="F727">
        <v>122028</v>
      </c>
      <c r="G727">
        <v>65</v>
      </c>
      <c r="H727">
        <v>65</v>
      </c>
      <c r="I727" s="3">
        <f t="shared" si="40"/>
        <v>65</v>
      </c>
      <c r="J727" s="12">
        <f t="shared" si="43"/>
        <v>7.2333333333333334</v>
      </c>
      <c r="K727" s="3">
        <f t="shared" si="41"/>
        <v>138.4615384615384</v>
      </c>
      <c r="P727"/>
      <c r="Q727" s="3"/>
      <c r="R727"/>
      <c r="T727"/>
    </row>
    <row r="728" spans="1:20" x14ac:dyDescent="0.25">
      <c r="A728">
        <v>173</v>
      </c>
      <c r="B728">
        <v>1</v>
      </c>
      <c r="C728" t="s">
        <v>136</v>
      </c>
      <c r="D728" s="35">
        <f t="shared" si="42"/>
        <v>5.2679798442510313E-2</v>
      </c>
      <c r="E728">
        <v>21</v>
      </c>
      <c r="F728">
        <v>122041</v>
      </c>
      <c r="G728">
        <v>65</v>
      </c>
      <c r="H728">
        <v>65</v>
      </c>
      <c r="I728" s="3">
        <f t="shared" si="40"/>
        <v>65</v>
      </c>
      <c r="J728" s="12">
        <f t="shared" si="43"/>
        <v>7.666666666666667</v>
      </c>
      <c r="K728" s="3">
        <f t="shared" si="41"/>
        <v>138.46153846153868</v>
      </c>
      <c r="P728"/>
      <c r="Q728" s="3"/>
      <c r="R728"/>
      <c r="T728"/>
    </row>
    <row r="729" spans="1:20" x14ac:dyDescent="0.25">
      <c r="A729">
        <v>173</v>
      </c>
      <c r="B729">
        <v>1</v>
      </c>
      <c r="C729" t="s">
        <v>136</v>
      </c>
      <c r="D729" s="35">
        <f t="shared" si="42"/>
        <v>5.5657352267521755E-2</v>
      </c>
      <c r="E729">
        <v>22</v>
      </c>
      <c r="F729">
        <v>122054</v>
      </c>
      <c r="G729">
        <v>70</v>
      </c>
      <c r="H729">
        <v>65</v>
      </c>
      <c r="I729" s="3">
        <f t="shared" si="40"/>
        <v>67.5</v>
      </c>
      <c r="J729" s="12">
        <f t="shared" si="43"/>
        <v>8.1</v>
      </c>
      <c r="K729" s="3">
        <f t="shared" si="41"/>
        <v>138.4615384615384</v>
      </c>
      <c r="P729"/>
      <c r="Q729" s="3"/>
      <c r="R729"/>
      <c r="T729"/>
    </row>
    <row r="730" spans="1:20" x14ac:dyDescent="0.25">
      <c r="A730">
        <v>173</v>
      </c>
      <c r="B730">
        <v>1</v>
      </c>
      <c r="C730" t="s">
        <v>136</v>
      </c>
      <c r="D730" s="35">
        <f t="shared" si="42"/>
        <v>5.8634906092533211E-2</v>
      </c>
      <c r="E730">
        <v>23</v>
      </c>
      <c r="F730">
        <v>122067</v>
      </c>
      <c r="G730">
        <v>70</v>
      </c>
      <c r="H730">
        <v>70</v>
      </c>
      <c r="I730" s="3">
        <f t="shared" si="40"/>
        <v>70</v>
      </c>
      <c r="J730" s="12">
        <f t="shared" si="43"/>
        <v>8.5333333333333332</v>
      </c>
      <c r="K730" s="3">
        <f t="shared" si="41"/>
        <v>138.4615384615384</v>
      </c>
      <c r="P730"/>
      <c r="Q730" s="3"/>
      <c r="R730"/>
      <c r="T730"/>
    </row>
    <row r="731" spans="1:20" x14ac:dyDescent="0.25">
      <c r="A731">
        <v>173</v>
      </c>
      <c r="B731">
        <v>1</v>
      </c>
      <c r="C731" t="s">
        <v>136</v>
      </c>
      <c r="D731" s="35">
        <f t="shared" si="42"/>
        <v>6.1612459917544667E-2</v>
      </c>
      <c r="E731">
        <v>24</v>
      </c>
      <c r="F731">
        <v>122080</v>
      </c>
      <c r="G731">
        <v>70</v>
      </c>
      <c r="H731">
        <v>70</v>
      </c>
      <c r="I731" s="3">
        <f t="shared" si="40"/>
        <v>70</v>
      </c>
      <c r="J731" s="12">
        <f t="shared" si="43"/>
        <v>8.9666666666666668</v>
      </c>
      <c r="K731" s="3">
        <f t="shared" si="41"/>
        <v>138.4615384615384</v>
      </c>
      <c r="P731"/>
      <c r="Q731" s="3"/>
      <c r="R731"/>
      <c r="T731"/>
    </row>
    <row r="732" spans="1:20" x14ac:dyDescent="0.25">
      <c r="A732">
        <v>173</v>
      </c>
      <c r="B732">
        <v>1</v>
      </c>
      <c r="C732" t="s">
        <v>136</v>
      </c>
      <c r="D732" s="35">
        <f t="shared" si="42"/>
        <v>6.4590013742556115E-2</v>
      </c>
      <c r="E732">
        <v>25</v>
      </c>
      <c r="F732">
        <v>122093</v>
      </c>
      <c r="G732">
        <v>70</v>
      </c>
      <c r="H732">
        <v>70</v>
      </c>
      <c r="I732" s="3">
        <f t="shared" si="40"/>
        <v>70</v>
      </c>
      <c r="J732" s="12">
        <f t="shared" si="43"/>
        <v>9.4</v>
      </c>
      <c r="K732" s="3">
        <f t="shared" si="41"/>
        <v>138.4615384615384</v>
      </c>
      <c r="P732"/>
      <c r="Q732" s="3"/>
      <c r="R732"/>
      <c r="T732"/>
    </row>
    <row r="733" spans="1:20" x14ac:dyDescent="0.25">
      <c r="A733">
        <v>173</v>
      </c>
      <c r="B733">
        <v>1</v>
      </c>
      <c r="C733" t="s">
        <v>136</v>
      </c>
      <c r="D733" s="35">
        <f t="shared" si="42"/>
        <v>6.7567567567567571E-2</v>
      </c>
      <c r="E733">
        <v>26</v>
      </c>
      <c r="F733">
        <v>122106</v>
      </c>
      <c r="G733">
        <v>70</v>
      </c>
      <c r="H733">
        <v>70</v>
      </c>
      <c r="I733" s="3">
        <f t="shared" si="40"/>
        <v>70</v>
      </c>
      <c r="J733" s="12">
        <f t="shared" si="43"/>
        <v>9.8333333333333339</v>
      </c>
      <c r="K733" s="3">
        <f t="shared" si="41"/>
        <v>138.4615384615384</v>
      </c>
      <c r="P733"/>
      <c r="Q733" s="3"/>
      <c r="R733"/>
      <c r="T733"/>
    </row>
    <row r="734" spans="1:20" x14ac:dyDescent="0.25">
      <c r="A734">
        <v>173</v>
      </c>
      <c r="B734">
        <v>1</v>
      </c>
      <c r="C734" t="s">
        <v>136</v>
      </c>
      <c r="D734" s="35">
        <f t="shared" si="42"/>
        <v>7.0545121392579027E-2</v>
      </c>
      <c r="E734">
        <v>27</v>
      </c>
      <c r="F734">
        <v>122119</v>
      </c>
      <c r="G734">
        <v>70</v>
      </c>
      <c r="H734">
        <v>65</v>
      </c>
      <c r="I734" s="3">
        <f t="shared" si="40"/>
        <v>67.5</v>
      </c>
      <c r="J734" s="12">
        <f t="shared" si="43"/>
        <v>10.266666666666667</v>
      </c>
      <c r="K734" s="3">
        <f t="shared" si="41"/>
        <v>138.46153846153896</v>
      </c>
      <c r="P734"/>
      <c r="Q734" s="3"/>
      <c r="R734"/>
      <c r="T734"/>
    </row>
    <row r="735" spans="1:20" x14ac:dyDescent="0.25">
      <c r="A735">
        <v>173</v>
      </c>
      <c r="B735">
        <v>1</v>
      </c>
      <c r="C735" t="s">
        <v>136</v>
      </c>
      <c r="D735" s="35">
        <f t="shared" si="42"/>
        <v>7.3522675217590469E-2</v>
      </c>
      <c r="E735">
        <v>28</v>
      </c>
      <c r="F735">
        <v>122132</v>
      </c>
      <c r="G735">
        <v>70</v>
      </c>
      <c r="H735">
        <v>65</v>
      </c>
      <c r="I735" s="3">
        <f t="shared" si="40"/>
        <v>67.5</v>
      </c>
      <c r="J735" s="12">
        <f t="shared" si="43"/>
        <v>10.7</v>
      </c>
      <c r="K735" s="3">
        <f t="shared" si="41"/>
        <v>149.99999999999986</v>
      </c>
      <c r="P735"/>
      <c r="Q735" s="3"/>
      <c r="R735"/>
      <c r="T735"/>
    </row>
    <row r="736" spans="1:20" x14ac:dyDescent="0.25">
      <c r="A736">
        <v>173</v>
      </c>
      <c r="B736">
        <v>1</v>
      </c>
      <c r="C736" t="s">
        <v>136</v>
      </c>
      <c r="D736" s="35">
        <f t="shared" si="42"/>
        <v>7.6271186440677971E-2</v>
      </c>
      <c r="E736">
        <v>29</v>
      </c>
      <c r="F736">
        <v>122144</v>
      </c>
      <c r="G736">
        <v>70</v>
      </c>
      <c r="H736">
        <v>60</v>
      </c>
      <c r="I736" s="3">
        <f t="shared" si="40"/>
        <v>65</v>
      </c>
      <c r="J736" s="12">
        <f t="shared" si="43"/>
        <v>11.1</v>
      </c>
      <c r="K736" s="3">
        <f t="shared" si="41"/>
        <v>138.4615384615384</v>
      </c>
      <c r="P736"/>
      <c r="Q736" s="3"/>
      <c r="R736"/>
      <c r="T736"/>
    </row>
    <row r="737" spans="1:20" x14ac:dyDescent="0.25">
      <c r="A737">
        <v>173</v>
      </c>
      <c r="B737">
        <v>1</v>
      </c>
      <c r="C737" t="s">
        <v>136</v>
      </c>
      <c r="D737" s="35">
        <f t="shared" si="42"/>
        <v>7.9248740265689413E-2</v>
      </c>
      <c r="E737">
        <v>30</v>
      </c>
      <c r="F737">
        <v>122157</v>
      </c>
      <c r="G737">
        <v>70</v>
      </c>
      <c r="H737">
        <v>55</v>
      </c>
      <c r="I737" s="3">
        <f t="shared" si="40"/>
        <v>62.5</v>
      </c>
      <c r="J737" s="12">
        <f t="shared" si="43"/>
        <v>11.533333333333333</v>
      </c>
      <c r="K737" s="3">
        <f t="shared" si="41"/>
        <v>138.4615384615384</v>
      </c>
      <c r="P737"/>
      <c r="Q737" s="3"/>
      <c r="R737"/>
      <c r="T737"/>
    </row>
    <row r="738" spans="1:20" x14ac:dyDescent="0.25">
      <c r="A738">
        <v>173</v>
      </c>
      <c r="B738">
        <v>1</v>
      </c>
      <c r="C738" t="s">
        <v>136</v>
      </c>
      <c r="D738" s="35">
        <f t="shared" si="42"/>
        <v>8.2226294090700869E-2</v>
      </c>
      <c r="E738">
        <v>31</v>
      </c>
      <c r="F738">
        <v>122170</v>
      </c>
      <c r="G738">
        <v>65</v>
      </c>
      <c r="H738">
        <v>60</v>
      </c>
      <c r="I738" s="3">
        <f t="shared" si="40"/>
        <v>62.5</v>
      </c>
      <c r="J738" s="12">
        <f t="shared" si="43"/>
        <v>11.966666666666667</v>
      </c>
      <c r="K738" s="3">
        <f t="shared" si="41"/>
        <v>138.4615384615384</v>
      </c>
      <c r="P738"/>
      <c r="Q738" s="3"/>
      <c r="R738"/>
      <c r="T738"/>
    </row>
    <row r="739" spans="1:20" x14ac:dyDescent="0.25">
      <c r="A739">
        <v>173</v>
      </c>
      <c r="B739">
        <v>1</v>
      </c>
      <c r="C739" t="s">
        <v>136</v>
      </c>
      <c r="D739" s="35">
        <f t="shared" si="42"/>
        <v>8.5203847915712325E-2</v>
      </c>
      <c r="E739">
        <v>32</v>
      </c>
      <c r="F739">
        <v>122183</v>
      </c>
      <c r="G739">
        <v>65</v>
      </c>
      <c r="H739">
        <v>60</v>
      </c>
      <c r="I739" s="3">
        <f t="shared" si="40"/>
        <v>62.5</v>
      </c>
      <c r="J739" s="12">
        <f t="shared" si="43"/>
        <v>12.4</v>
      </c>
      <c r="K739" s="3">
        <f t="shared" si="41"/>
        <v>138.4615384615384</v>
      </c>
      <c r="P739"/>
      <c r="Q739" s="3"/>
      <c r="R739"/>
      <c r="T739"/>
    </row>
    <row r="740" spans="1:20" x14ac:dyDescent="0.25">
      <c r="A740">
        <v>173</v>
      </c>
      <c r="B740">
        <v>1</v>
      </c>
      <c r="C740" t="s">
        <v>136</v>
      </c>
      <c r="D740" s="35">
        <f t="shared" si="42"/>
        <v>8.818140174072378E-2</v>
      </c>
      <c r="E740">
        <v>33</v>
      </c>
      <c r="F740">
        <v>122196</v>
      </c>
      <c r="G740">
        <v>60</v>
      </c>
      <c r="H740">
        <v>55</v>
      </c>
      <c r="I740" s="3">
        <f t="shared" si="40"/>
        <v>57.5</v>
      </c>
      <c r="J740" s="12">
        <f t="shared" si="43"/>
        <v>12.833333333333334</v>
      </c>
      <c r="K740" s="3">
        <f t="shared" si="41"/>
        <v>138.4615384615384</v>
      </c>
      <c r="P740"/>
      <c r="Q740" s="3"/>
      <c r="R740"/>
      <c r="T740"/>
    </row>
    <row r="741" spans="1:20" x14ac:dyDescent="0.25">
      <c r="A741">
        <v>173</v>
      </c>
      <c r="B741">
        <v>1</v>
      </c>
      <c r="C741" t="s">
        <v>136</v>
      </c>
      <c r="D741" s="35">
        <f t="shared" si="42"/>
        <v>9.1158955565735236E-2</v>
      </c>
      <c r="E741">
        <v>34</v>
      </c>
      <c r="F741">
        <v>122209</v>
      </c>
      <c r="G741">
        <v>60</v>
      </c>
      <c r="H741">
        <v>60</v>
      </c>
      <c r="I741" s="3">
        <f t="shared" si="40"/>
        <v>60</v>
      </c>
      <c r="J741" s="12">
        <f t="shared" si="43"/>
        <v>13.266666666666667</v>
      </c>
      <c r="K741" s="3">
        <f t="shared" si="41"/>
        <v>138.46153846153896</v>
      </c>
      <c r="P741"/>
      <c r="Q741" s="3"/>
      <c r="R741"/>
      <c r="T741"/>
    </row>
    <row r="742" spans="1:20" x14ac:dyDescent="0.25">
      <c r="A742">
        <v>173</v>
      </c>
      <c r="B742">
        <v>1</v>
      </c>
      <c r="C742" t="s">
        <v>136</v>
      </c>
      <c r="D742" s="35">
        <f t="shared" si="42"/>
        <v>9.4136509390746678E-2</v>
      </c>
      <c r="E742">
        <v>35</v>
      </c>
      <c r="F742">
        <v>122222</v>
      </c>
      <c r="G742">
        <v>55</v>
      </c>
      <c r="H742">
        <v>60</v>
      </c>
      <c r="I742" s="3">
        <f t="shared" si="40"/>
        <v>57.5</v>
      </c>
      <c r="J742" s="12">
        <f t="shared" si="43"/>
        <v>13.7</v>
      </c>
      <c r="K742" s="3">
        <f t="shared" si="41"/>
        <v>128.57142857142853</v>
      </c>
      <c r="P742"/>
      <c r="Q742" s="3"/>
      <c r="R742"/>
      <c r="T742"/>
    </row>
    <row r="743" spans="1:20" x14ac:dyDescent="0.25">
      <c r="A743">
        <v>173</v>
      </c>
      <c r="B743">
        <v>1</v>
      </c>
      <c r="C743" t="s">
        <v>136</v>
      </c>
      <c r="D743" s="35">
        <f t="shared" si="42"/>
        <v>9.7343105817682088E-2</v>
      </c>
      <c r="E743">
        <v>36</v>
      </c>
      <c r="F743">
        <v>122236</v>
      </c>
      <c r="G743">
        <v>65</v>
      </c>
      <c r="H743">
        <v>65</v>
      </c>
      <c r="I743" s="3">
        <f t="shared" si="40"/>
        <v>65</v>
      </c>
      <c r="J743" s="12">
        <f t="shared" si="43"/>
        <v>14.166666666666666</v>
      </c>
      <c r="K743" s="3">
        <f t="shared" si="41"/>
        <v>138.4615384615384</v>
      </c>
      <c r="P743"/>
      <c r="Q743" s="3"/>
      <c r="R743"/>
      <c r="T743"/>
    </row>
    <row r="744" spans="1:20" x14ac:dyDescent="0.25">
      <c r="A744">
        <v>173</v>
      </c>
      <c r="B744">
        <v>1</v>
      </c>
      <c r="C744" t="s">
        <v>136</v>
      </c>
      <c r="D744" s="35">
        <f t="shared" si="42"/>
        <v>0.10032065964269354</v>
      </c>
      <c r="E744">
        <v>37</v>
      </c>
      <c r="F744">
        <v>122249</v>
      </c>
      <c r="G744">
        <v>65</v>
      </c>
      <c r="H744">
        <v>60</v>
      </c>
      <c r="I744" s="3">
        <f t="shared" si="40"/>
        <v>62.5</v>
      </c>
      <c r="J744" s="12">
        <f t="shared" si="43"/>
        <v>14.6</v>
      </c>
      <c r="K744" s="3">
        <f t="shared" si="41"/>
        <v>138.4615384615384</v>
      </c>
      <c r="P744"/>
      <c r="Q744" s="3"/>
      <c r="R744"/>
      <c r="T744"/>
    </row>
    <row r="745" spans="1:20" x14ac:dyDescent="0.25">
      <c r="A745">
        <v>173</v>
      </c>
      <c r="B745">
        <v>1</v>
      </c>
      <c r="C745" t="s">
        <v>136</v>
      </c>
      <c r="D745" s="35">
        <f t="shared" si="42"/>
        <v>0.103298213467705</v>
      </c>
      <c r="E745">
        <v>38</v>
      </c>
      <c r="F745">
        <v>122262</v>
      </c>
      <c r="G745">
        <v>65</v>
      </c>
      <c r="H745">
        <v>65</v>
      </c>
      <c r="I745" s="3">
        <f t="shared" si="40"/>
        <v>65</v>
      </c>
      <c r="J745" s="12">
        <f t="shared" si="43"/>
        <v>15.033333333333333</v>
      </c>
      <c r="K745" s="3">
        <f t="shared" si="41"/>
        <v>138.4615384615384</v>
      </c>
      <c r="P745"/>
      <c r="Q745" s="3"/>
      <c r="R745"/>
      <c r="T745"/>
    </row>
    <row r="746" spans="1:20" x14ac:dyDescent="0.25">
      <c r="A746">
        <v>173</v>
      </c>
      <c r="B746">
        <v>1</v>
      </c>
      <c r="C746" t="s">
        <v>136</v>
      </c>
      <c r="D746" s="35">
        <f t="shared" si="42"/>
        <v>0.10627576729271644</v>
      </c>
      <c r="E746">
        <v>39</v>
      </c>
      <c r="F746">
        <v>122275</v>
      </c>
      <c r="G746">
        <v>65</v>
      </c>
      <c r="H746">
        <v>65</v>
      </c>
      <c r="I746" s="3">
        <f t="shared" si="40"/>
        <v>65</v>
      </c>
      <c r="J746" s="12">
        <f t="shared" si="43"/>
        <v>15.466666666666667</v>
      </c>
      <c r="K746" s="3">
        <f t="shared" si="41"/>
        <v>138.4615384615384</v>
      </c>
      <c r="P746"/>
      <c r="Q746" s="3"/>
      <c r="R746"/>
      <c r="T746"/>
    </row>
    <row r="747" spans="1:20" x14ac:dyDescent="0.25">
      <c r="A747">
        <v>173</v>
      </c>
      <c r="B747">
        <v>1</v>
      </c>
      <c r="C747" t="s">
        <v>136</v>
      </c>
      <c r="D747" s="35">
        <f t="shared" si="42"/>
        <v>0.1092533211177279</v>
      </c>
      <c r="E747">
        <v>40</v>
      </c>
      <c r="F747">
        <v>122288</v>
      </c>
      <c r="G747">
        <v>60</v>
      </c>
      <c r="H747">
        <v>60</v>
      </c>
      <c r="I747" s="3">
        <f t="shared" si="40"/>
        <v>60</v>
      </c>
      <c r="J747" s="12">
        <f t="shared" si="43"/>
        <v>15.9</v>
      </c>
      <c r="K747" s="3">
        <f t="shared" si="41"/>
        <v>138.46153846153896</v>
      </c>
      <c r="P747"/>
      <c r="Q747" s="3"/>
      <c r="R747"/>
      <c r="T747"/>
    </row>
    <row r="748" spans="1:20" x14ac:dyDescent="0.25">
      <c r="A748">
        <v>173</v>
      </c>
      <c r="B748">
        <v>1</v>
      </c>
      <c r="C748" t="s">
        <v>136</v>
      </c>
      <c r="D748" s="35">
        <f t="shared" si="42"/>
        <v>0.11223087494273934</v>
      </c>
      <c r="E748">
        <v>41</v>
      </c>
      <c r="F748">
        <v>122301</v>
      </c>
      <c r="G748">
        <v>65</v>
      </c>
      <c r="H748">
        <v>65</v>
      </c>
      <c r="I748" s="3">
        <f t="shared" si="40"/>
        <v>65</v>
      </c>
      <c r="J748" s="12">
        <f t="shared" si="43"/>
        <v>16.333333333333332</v>
      </c>
      <c r="K748" s="3">
        <f t="shared" si="41"/>
        <v>128.57142857142804</v>
      </c>
      <c r="P748"/>
      <c r="Q748" s="3"/>
      <c r="R748"/>
      <c r="T748"/>
    </row>
    <row r="749" spans="1:20" x14ac:dyDescent="0.25">
      <c r="A749">
        <v>173</v>
      </c>
      <c r="B749">
        <v>1</v>
      </c>
      <c r="C749" t="s">
        <v>136</v>
      </c>
      <c r="D749" s="35">
        <f t="shared" si="42"/>
        <v>0.11543747136967476</v>
      </c>
      <c r="E749">
        <v>42</v>
      </c>
      <c r="F749">
        <v>122315</v>
      </c>
      <c r="G749">
        <v>70</v>
      </c>
      <c r="H749">
        <v>65</v>
      </c>
      <c r="I749" s="3">
        <f t="shared" si="40"/>
        <v>67.5</v>
      </c>
      <c r="J749" s="12">
        <f t="shared" si="43"/>
        <v>16.8</v>
      </c>
      <c r="K749" s="3">
        <f t="shared" si="41"/>
        <v>138.4615384615384</v>
      </c>
      <c r="P749"/>
      <c r="Q749" s="3"/>
      <c r="R749"/>
      <c r="T749"/>
    </row>
    <row r="750" spans="1:20" x14ac:dyDescent="0.25">
      <c r="A750">
        <v>173</v>
      </c>
      <c r="B750">
        <v>1</v>
      </c>
      <c r="C750" t="s">
        <v>136</v>
      </c>
      <c r="D750" s="35">
        <f t="shared" si="42"/>
        <v>0.11841502519468622</v>
      </c>
      <c r="E750">
        <v>43</v>
      </c>
      <c r="F750">
        <v>122328</v>
      </c>
      <c r="G750">
        <v>65</v>
      </c>
      <c r="H750">
        <v>60</v>
      </c>
      <c r="I750" s="3">
        <f t="shared" si="40"/>
        <v>62.5</v>
      </c>
      <c r="J750" s="12">
        <f t="shared" si="43"/>
        <v>17.233333333333334</v>
      </c>
      <c r="K750" s="3">
        <f t="shared" si="41"/>
        <v>138.4615384615384</v>
      </c>
      <c r="P750"/>
      <c r="Q750" s="3"/>
      <c r="R750"/>
      <c r="T750"/>
    </row>
    <row r="751" spans="1:20" x14ac:dyDescent="0.25">
      <c r="A751">
        <v>173</v>
      </c>
      <c r="B751">
        <v>1</v>
      </c>
      <c r="C751" t="s">
        <v>136</v>
      </c>
      <c r="D751" s="35">
        <f t="shared" si="42"/>
        <v>0.12139257901969767</v>
      </c>
      <c r="E751">
        <v>44</v>
      </c>
      <c r="F751">
        <v>122341</v>
      </c>
      <c r="G751">
        <v>70</v>
      </c>
      <c r="H751">
        <v>60</v>
      </c>
      <c r="I751" s="3">
        <f t="shared" si="40"/>
        <v>65</v>
      </c>
      <c r="J751" s="12">
        <f t="shared" si="43"/>
        <v>17.666666666666668</v>
      </c>
      <c r="K751" s="3">
        <f t="shared" si="41"/>
        <v>138.4615384615384</v>
      </c>
      <c r="P751"/>
      <c r="Q751" s="3"/>
      <c r="R751"/>
      <c r="T751"/>
    </row>
    <row r="752" spans="1:20" x14ac:dyDescent="0.25">
      <c r="A752">
        <v>173</v>
      </c>
      <c r="B752">
        <v>1</v>
      </c>
      <c r="C752" t="s">
        <v>136</v>
      </c>
      <c r="D752" s="35">
        <f t="shared" si="42"/>
        <v>0.12437013284470913</v>
      </c>
      <c r="E752">
        <v>45</v>
      </c>
      <c r="F752">
        <v>122354</v>
      </c>
      <c r="G752">
        <v>60</v>
      </c>
      <c r="H752">
        <v>60</v>
      </c>
      <c r="I752" s="3">
        <f t="shared" si="40"/>
        <v>60</v>
      </c>
      <c r="J752" s="12">
        <f t="shared" si="43"/>
        <v>18.100000000000001</v>
      </c>
      <c r="K752" s="3">
        <f t="shared" si="41"/>
        <v>128.57142857142904</v>
      </c>
      <c r="P752"/>
      <c r="Q752" s="3"/>
      <c r="R752"/>
      <c r="T752"/>
    </row>
    <row r="753" spans="1:20" x14ac:dyDescent="0.25">
      <c r="A753">
        <v>173</v>
      </c>
      <c r="B753">
        <v>1</v>
      </c>
      <c r="C753" t="s">
        <v>136</v>
      </c>
      <c r="D753" s="35">
        <f t="shared" si="42"/>
        <v>0.12757672927164451</v>
      </c>
      <c r="E753">
        <v>46</v>
      </c>
      <c r="F753">
        <v>122368</v>
      </c>
      <c r="G753">
        <v>65</v>
      </c>
      <c r="H753">
        <v>65</v>
      </c>
      <c r="I753" s="3">
        <f t="shared" si="40"/>
        <v>65</v>
      </c>
      <c r="J753" s="12">
        <f t="shared" si="43"/>
        <v>18.566666666666666</v>
      </c>
      <c r="K753" s="3">
        <f t="shared" si="41"/>
        <v>138.4615384615384</v>
      </c>
      <c r="P753"/>
      <c r="Q753" s="3"/>
      <c r="R753"/>
      <c r="T753"/>
    </row>
    <row r="754" spans="1:20" x14ac:dyDescent="0.25">
      <c r="A754">
        <v>173</v>
      </c>
      <c r="B754">
        <v>1</v>
      </c>
      <c r="C754" t="s">
        <v>136</v>
      </c>
      <c r="D754" s="35">
        <f t="shared" si="42"/>
        <v>0.13055428309665598</v>
      </c>
      <c r="E754">
        <v>47</v>
      </c>
      <c r="F754">
        <v>122381</v>
      </c>
      <c r="G754">
        <v>65</v>
      </c>
      <c r="H754">
        <v>60</v>
      </c>
      <c r="I754" s="3">
        <f t="shared" si="40"/>
        <v>62.5</v>
      </c>
      <c r="J754" s="12">
        <f t="shared" si="43"/>
        <v>19</v>
      </c>
      <c r="K754" s="3">
        <f t="shared" si="41"/>
        <v>128.57142857142904</v>
      </c>
      <c r="P754"/>
      <c r="Q754" s="3"/>
      <c r="R754"/>
      <c r="T754"/>
    </row>
    <row r="755" spans="1:20" x14ac:dyDescent="0.25">
      <c r="A755">
        <v>173</v>
      </c>
      <c r="B755">
        <v>1</v>
      </c>
      <c r="C755" t="s">
        <v>136</v>
      </c>
      <c r="D755" s="35">
        <f t="shared" si="42"/>
        <v>0.13376087952359139</v>
      </c>
      <c r="E755">
        <v>48</v>
      </c>
      <c r="F755">
        <v>122395</v>
      </c>
      <c r="G755">
        <v>65</v>
      </c>
      <c r="H755">
        <v>65</v>
      </c>
      <c r="I755" s="3">
        <f t="shared" si="40"/>
        <v>65</v>
      </c>
      <c r="J755" s="12">
        <f t="shared" si="43"/>
        <v>19.466666666666665</v>
      </c>
      <c r="K755" s="3">
        <f t="shared" si="41"/>
        <v>138.4615384615384</v>
      </c>
      <c r="P755"/>
      <c r="Q755" s="3"/>
      <c r="R755"/>
      <c r="T755"/>
    </row>
    <row r="756" spans="1:20" x14ac:dyDescent="0.25">
      <c r="A756">
        <v>173</v>
      </c>
      <c r="B756">
        <v>1</v>
      </c>
      <c r="C756" t="s">
        <v>136</v>
      </c>
      <c r="D756" s="35">
        <f t="shared" si="42"/>
        <v>0.13673843334860283</v>
      </c>
      <c r="E756">
        <v>49</v>
      </c>
      <c r="F756">
        <v>122408</v>
      </c>
      <c r="G756">
        <v>60</v>
      </c>
      <c r="H756">
        <v>65</v>
      </c>
      <c r="I756" s="3">
        <f t="shared" si="40"/>
        <v>62.5</v>
      </c>
      <c r="J756" s="12">
        <f t="shared" si="43"/>
        <v>19.899999999999999</v>
      </c>
      <c r="K756" s="3">
        <f t="shared" si="41"/>
        <v>138.4615384615384</v>
      </c>
      <c r="P756"/>
      <c r="Q756" s="3"/>
      <c r="R756"/>
      <c r="T756"/>
    </row>
    <row r="757" spans="1:20" x14ac:dyDescent="0.25">
      <c r="A757">
        <v>173</v>
      </c>
      <c r="B757">
        <v>1</v>
      </c>
      <c r="C757" t="s">
        <v>136</v>
      </c>
      <c r="D757" s="35">
        <f t="shared" si="42"/>
        <v>0.13971598717361428</v>
      </c>
      <c r="E757">
        <v>50</v>
      </c>
      <c r="F757">
        <v>122421</v>
      </c>
      <c r="G757">
        <v>60</v>
      </c>
      <c r="H757">
        <v>65</v>
      </c>
      <c r="I757" s="3">
        <f t="shared" si="40"/>
        <v>62.5</v>
      </c>
      <c r="J757" s="12">
        <f t="shared" si="43"/>
        <v>20.333333333333332</v>
      </c>
      <c r="K757" s="3">
        <f t="shared" si="41"/>
        <v>138.4615384615384</v>
      </c>
      <c r="P757"/>
      <c r="Q757" s="3"/>
      <c r="R757"/>
      <c r="T757"/>
    </row>
    <row r="758" spans="1:20" x14ac:dyDescent="0.25">
      <c r="A758">
        <v>173</v>
      </c>
      <c r="B758">
        <v>1</v>
      </c>
      <c r="C758" t="s">
        <v>136</v>
      </c>
      <c r="D758" s="35">
        <f t="shared" si="42"/>
        <v>0.14269354099862575</v>
      </c>
      <c r="E758">
        <v>51</v>
      </c>
      <c r="F758">
        <v>122434</v>
      </c>
      <c r="G758">
        <v>60</v>
      </c>
      <c r="H758">
        <v>65</v>
      </c>
      <c r="I758" s="3">
        <f t="shared" si="40"/>
        <v>62.5</v>
      </c>
      <c r="J758" s="12">
        <f t="shared" si="43"/>
        <v>20.766666666666666</v>
      </c>
      <c r="K758" s="3">
        <f t="shared" si="41"/>
        <v>128.57142857142804</v>
      </c>
      <c r="P758"/>
      <c r="Q758" s="3"/>
      <c r="R758"/>
      <c r="T758"/>
    </row>
    <row r="759" spans="1:20" x14ac:dyDescent="0.25">
      <c r="A759">
        <v>173</v>
      </c>
      <c r="B759">
        <v>1</v>
      </c>
      <c r="C759" t="s">
        <v>136</v>
      </c>
      <c r="D759" s="35">
        <f t="shared" si="42"/>
        <v>0.14590013742556115</v>
      </c>
      <c r="E759">
        <v>52</v>
      </c>
      <c r="F759">
        <v>122448</v>
      </c>
      <c r="G759">
        <v>60</v>
      </c>
      <c r="H759">
        <v>60</v>
      </c>
      <c r="I759" s="3">
        <f t="shared" ref="I759:I822" si="44">AVERAGE(G759:H759)</f>
        <v>60</v>
      </c>
      <c r="J759" s="12">
        <f t="shared" si="43"/>
        <v>21.233333333333334</v>
      </c>
      <c r="K759" s="3">
        <f t="shared" si="41"/>
        <v>128.57142857142904</v>
      </c>
      <c r="P759"/>
      <c r="Q759" s="3"/>
      <c r="R759"/>
      <c r="T759"/>
    </row>
    <row r="760" spans="1:20" x14ac:dyDescent="0.25">
      <c r="A760">
        <v>173</v>
      </c>
      <c r="B760">
        <v>1</v>
      </c>
      <c r="C760" t="s">
        <v>136</v>
      </c>
      <c r="D760" s="35">
        <f t="shared" si="42"/>
        <v>0.14910673385249656</v>
      </c>
      <c r="E760">
        <v>53</v>
      </c>
      <c r="F760">
        <v>122462</v>
      </c>
      <c r="G760">
        <v>65</v>
      </c>
      <c r="H760">
        <v>55</v>
      </c>
      <c r="I760" s="3">
        <f t="shared" si="44"/>
        <v>60</v>
      </c>
      <c r="J760" s="12">
        <f t="shared" si="43"/>
        <v>21.7</v>
      </c>
      <c r="K760" s="3">
        <f t="shared" si="41"/>
        <v>128.57142857142804</v>
      </c>
      <c r="P760"/>
      <c r="Q760" s="3"/>
      <c r="R760"/>
      <c r="T760"/>
    </row>
    <row r="761" spans="1:20" x14ac:dyDescent="0.25">
      <c r="A761">
        <v>173</v>
      </c>
      <c r="B761">
        <v>1</v>
      </c>
      <c r="C761" t="s">
        <v>136</v>
      </c>
      <c r="D761" s="35">
        <f t="shared" si="42"/>
        <v>0.15231333027943197</v>
      </c>
      <c r="E761">
        <v>54</v>
      </c>
      <c r="F761">
        <v>122476</v>
      </c>
      <c r="G761">
        <v>65</v>
      </c>
      <c r="H761">
        <v>60</v>
      </c>
      <c r="I761" s="3">
        <f t="shared" si="44"/>
        <v>62.5</v>
      </c>
      <c r="J761" s="12">
        <f t="shared" si="43"/>
        <v>22.166666666666668</v>
      </c>
      <c r="K761" s="3">
        <f t="shared" si="41"/>
        <v>138.4615384615384</v>
      </c>
      <c r="P761"/>
      <c r="Q761" s="3"/>
      <c r="R761"/>
      <c r="T761"/>
    </row>
    <row r="762" spans="1:20" x14ac:dyDescent="0.25">
      <c r="A762">
        <v>173</v>
      </c>
      <c r="B762">
        <v>1</v>
      </c>
      <c r="C762" t="s">
        <v>136</v>
      </c>
      <c r="D762" s="35">
        <f t="shared" si="42"/>
        <v>0.15529088410444344</v>
      </c>
      <c r="E762">
        <v>55</v>
      </c>
      <c r="F762">
        <v>122489</v>
      </c>
      <c r="G762">
        <v>70</v>
      </c>
      <c r="H762">
        <v>60</v>
      </c>
      <c r="I762" s="3">
        <f t="shared" si="44"/>
        <v>65</v>
      </c>
      <c r="J762" s="12">
        <f t="shared" si="43"/>
        <v>22.6</v>
      </c>
      <c r="K762" s="3">
        <f t="shared" si="41"/>
        <v>128.57142857142904</v>
      </c>
      <c r="P762"/>
      <c r="Q762" s="3"/>
      <c r="R762"/>
      <c r="T762"/>
    </row>
    <row r="763" spans="1:20" x14ac:dyDescent="0.25">
      <c r="A763">
        <v>173</v>
      </c>
      <c r="B763">
        <v>1</v>
      </c>
      <c r="C763" t="s">
        <v>136</v>
      </c>
      <c r="D763" s="35">
        <f t="shared" si="42"/>
        <v>0.15849748053137883</v>
      </c>
      <c r="E763">
        <v>56</v>
      </c>
      <c r="F763">
        <v>122503</v>
      </c>
      <c r="G763">
        <v>65</v>
      </c>
      <c r="H763">
        <v>60</v>
      </c>
      <c r="I763" s="3">
        <f t="shared" si="44"/>
        <v>62.5</v>
      </c>
      <c r="J763" s="12">
        <f t="shared" si="43"/>
        <v>23.066666666666666</v>
      </c>
      <c r="K763" s="3">
        <f t="shared" si="41"/>
        <v>138.4615384615384</v>
      </c>
      <c r="P763"/>
      <c r="Q763" s="3"/>
      <c r="R763"/>
      <c r="T763"/>
    </row>
    <row r="764" spans="1:20" x14ac:dyDescent="0.25">
      <c r="A764">
        <v>173</v>
      </c>
      <c r="B764">
        <v>1</v>
      </c>
      <c r="C764" t="s">
        <v>136</v>
      </c>
      <c r="D764" s="35">
        <f t="shared" si="42"/>
        <v>0.1614750343563903</v>
      </c>
      <c r="E764">
        <v>57</v>
      </c>
      <c r="F764">
        <v>122516</v>
      </c>
      <c r="G764">
        <v>65</v>
      </c>
      <c r="H764">
        <v>60</v>
      </c>
      <c r="I764" s="3">
        <f t="shared" si="44"/>
        <v>62.5</v>
      </c>
      <c r="J764" s="12">
        <f t="shared" si="43"/>
        <v>23.5</v>
      </c>
      <c r="K764" s="3">
        <f t="shared" si="41"/>
        <v>128.57142857142904</v>
      </c>
      <c r="P764"/>
      <c r="Q764" s="3"/>
      <c r="R764"/>
      <c r="T764"/>
    </row>
    <row r="765" spans="1:20" x14ac:dyDescent="0.25">
      <c r="A765">
        <v>173</v>
      </c>
      <c r="B765">
        <v>1</v>
      </c>
      <c r="C765" t="s">
        <v>136</v>
      </c>
      <c r="D765" s="35">
        <f t="shared" si="42"/>
        <v>0.16468163078332568</v>
      </c>
      <c r="E765">
        <v>58</v>
      </c>
      <c r="F765">
        <v>122530</v>
      </c>
      <c r="G765">
        <v>60</v>
      </c>
      <c r="H765">
        <v>60</v>
      </c>
      <c r="I765" s="3">
        <f t="shared" si="44"/>
        <v>60</v>
      </c>
      <c r="J765" s="12">
        <f t="shared" si="43"/>
        <v>23.966666666666665</v>
      </c>
      <c r="K765" s="3">
        <f t="shared" si="41"/>
        <v>138.4615384615384</v>
      </c>
      <c r="P765"/>
      <c r="Q765" s="3"/>
      <c r="R765"/>
      <c r="T765"/>
    </row>
    <row r="766" spans="1:20" x14ac:dyDescent="0.25">
      <c r="A766">
        <v>173</v>
      </c>
      <c r="B766">
        <v>1</v>
      </c>
      <c r="C766" t="s">
        <v>136</v>
      </c>
      <c r="D766" s="35">
        <f t="shared" si="42"/>
        <v>0.16765918460833715</v>
      </c>
      <c r="E766">
        <v>59</v>
      </c>
      <c r="F766">
        <v>122543</v>
      </c>
      <c r="G766">
        <v>60</v>
      </c>
      <c r="H766">
        <v>55</v>
      </c>
      <c r="I766" s="3">
        <f t="shared" si="44"/>
        <v>57.5</v>
      </c>
      <c r="J766" s="12">
        <f t="shared" si="43"/>
        <v>24.4</v>
      </c>
      <c r="K766" s="3">
        <f t="shared" si="41"/>
        <v>128.57142857142804</v>
      </c>
      <c r="P766"/>
      <c r="Q766" s="3"/>
      <c r="R766"/>
      <c r="T766"/>
    </row>
    <row r="767" spans="1:20" x14ac:dyDescent="0.25">
      <c r="A767">
        <v>173</v>
      </c>
      <c r="B767">
        <v>1</v>
      </c>
      <c r="C767" t="s">
        <v>136</v>
      </c>
      <c r="D767" s="35">
        <f t="shared" si="42"/>
        <v>0.17086578103527256</v>
      </c>
      <c r="E767">
        <v>60</v>
      </c>
      <c r="F767">
        <v>122557</v>
      </c>
      <c r="G767">
        <v>60</v>
      </c>
      <c r="H767">
        <v>65</v>
      </c>
      <c r="I767" s="3">
        <f t="shared" si="44"/>
        <v>62.5</v>
      </c>
      <c r="J767" s="12">
        <f t="shared" si="43"/>
        <v>24.866666666666667</v>
      </c>
      <c r="K767" s="3">
        <f t="shared" si="41"/>
        <v>128.57142857142904</v>
      </c>
      <c r="P767"/>
      <c r="Q767" s="3"/>
      <c r="R767"/>
      <c r="T767"/>
    </row>
    <row r="768" spans="1:20" x14ac:dyDescent="0.25">
      <c r="A768">
        <v>173</v>
      </c>
      <c r="B768">
        <v>1</v>
      </c>
      <c r="C768" t="s">
        <v>136</v>
      </c>
      <c r="D768" s="35">
        <f t="shared" si="42"/>
        <v>0.17407237746220797</v>
      </c>
      <c r="E768">
        <v>61</v>
      </c>
      <c r="F768">
        <v>122571</v>
      </c>
      <c r="G768">
        <v>60</v>
      </c>
      <c r="H768">
        <v>60</v>
      </c>
      <c r="I768" s="3">
        <f t="shared" si="44"/>
        <v>60</v>
      </c>
      <c r="J768" s="12">
        <f t="shared" si="43"/>
        <v>25.333333333333332</v>
      </c>
      <c r="K768" s="3">
        <f t="shared" ref="K768:K831" si="45">60/(J769-J768)</f>
        <v>128.57142857142804</v>
      </c>
      <c r="P768"/>
      <c r="Q768" s="3"/>
      <c r="R768"/>
      <c r="T768"/>
    </row>
    <row r="769" spans="1:20" x14ac:dyDescent="0.25">
      <c r="A769">
        <v>173</v>
      </c>
      <c r="B769">
        <v>1</v>
      </c>
      <c r="C769" t="s">
        <v>136</v>
      </c>
      <c r="D769" s="35">
        <f t="shared" si="42"/>
        <v>0.17727897388914338</v>
      </c>
      <c r="E769">
        <v>62</v>
      </c>
      <c r="F769">
        <v>122585</v>
      </c>
      <c r="G769">
        <v>65</v>
      </c>
      <c r="H769">
        <v>60</v>
      </c>
      <c r="I769" s="3">
        <f t="shared" si="44"/>
        <v>62.5</v>
      </c>
      <c r="J769" s="12">
        <f t="shared" si="43"/>
        <v>25.8</v>
      </c>
      <c r="K769" s="3">
        <f t="shared" si="45"/>
        <v>138.4615384615384</v>
      </c>
      <c r="P769"/>
      <c r="Q769" s="3"/>
      <c r="R769"/>
      <c r="T769"/>
    </row>
    <row r="770" spans="1:20" x14ac:dyDescent="0.25">
      <c r="A770">
        <v>173</v>
      </c>
      <c r="B770">
        <v>1</v>
      </c>
      <c r="C770" t="s">
        <v>136</v>
      </c>
      <c r="D770" s="35">
        <f t="shared" si="42"/>
        <v>0.18025652771415485</v>
      </c>
      <c r="E770">
        <v>63</v>
      </c>
      <c r="F770">
        <v>122598</v>
      </c>
      <c r="G770">
        <v>60</v>
      </c>
      <c r="H770">
        <v>55</v>
      </c>
      <c r="I770" s="3">
        <f t="shared" si="44"/>
        <v>57.5</v>
      </c>
      <c r="J770" s="12">
        <f t="shared" si="43"/>
        <v>26.233333333333334</v>
      </c>
      <c r="K770" s="3">
        <f t="shared" si="45"/>
        <v>128.57142857142904</v>
      </c>
      <c r="P770"/>
      <c r="Q770" s="3"/>
      <c r="R770"/>
      <c r="T770"/>
    </row>
    <row r="771" spans="1:20" x14ac:dyDescent="0.25">
      <c r="A771">
        <v>173</v>
      </c>
      <c r="B771">
        <v>1</v>
      </c>
      <c r="C771" t="s">
        <v>136</v>
      </c>
      <c r="D771" s="35">
        <f t="shared" si="42"/>
        <v>0.18346312414109023</v>
      </c>
      <c r="E771">
        <v>64</v>
      </c>
      <c r="F771">
        <v>122612</v>
      </c>
      <c r="G771">
        <v>65</v>
      </c>
      <c r="H771">
        <v>60</v>
      </c>
      <c r="I771" s="3">
        <f t="shared" si="44"/>
        <v>62.5</v>
      </c>
      <c r="J771" s="12">
        <f t="shared" si="43"/>
        <v>26.7</v>
      </c>
      <c r="K771" s="3">
        <f t="shared" si="45"/>
        <v>128.57142857142804</v>
      </c>
      <c r="P771"/>
      <c r="Q771" s="3"/>
      <c r="R771"/>
      <c r="T771"/>
    </row>
    <row r="772" spans="1:20" x14ac:dyDescent="0.25">
      <c r="A772">
        <v>173</v>
      </c>
      <c r="B772">
        <v>1</v>
      </c>
      <c r="C772" t="s">
        <v>136</v>
      </c>
      <c r="D772" s="35">
        <f t="shared" si="42"/>
        <v>0.18666972056802567</v>
      </c>
      <c r="E772">
        <v>65</v>
      </c>
      <c r="F772">
        <v>122626</v>
      </c>
      <c r="G772">
        <v>60</v>
      </c>
      <c r="H772">
        <v>60</v>
      </c>
      <c r="I772" s="3">
        <f t="shared" si="44"/>
        <v>60</v>
      </c>
      <c r="J772" s="12">
        <f t="shared" si="43"/>
        <v>27.166666666666668</v>
      </c>
      <c r="K772" s="3">
        <f t="shared" si="45"/>
        <v>128.57142857142904</v>
      </c>
      <c r="P772"/>
      <c r="Q772" s="3"/>
      <c r="R772"/>
      <c r="T772"/>
    </row>
    <row r="773" spans="1:20" x14ac:dyDescent="0.25">
      <c r="A773">
        <v>173</v>
      </c>
      <c r="B773">
        <v>1</v>
      </c>
      <c r="C773" t="s">
        <v>136</v>
      </c>
      <c r="D773" s="35">
        <f t="shared" ref="D773:D836" si="46">J773/$J$933</f>
        <v>0.18987631699496108</v>
      </c>
      <c r="E773">
        <v>66</v>
      </c>
      <c r="F773">
        <v>122640</v>
      </c>
      <c r="G773">
        <v>65</v>
      </c>
      <c r="H773">
        <v>60</v>
      </c>
      <c r="I773" s="3">
        <f t="shared" si="44"/>
        <v>62.5</v>
      </c>
      <c r="J773" s="12">
        <f t="shared" ref="J773:J933" si="47">(F773-$F$708)/30</f>
        <v>27.633333333333333</v>
      </c>
      <c r="K773" s="3">
        <f t="shared" si="45"/>
        <v>120</v>
      </c>
      <c r="P773"/>
      <c r="Q773" s="3"/>
      <c r="R773"/>
      <c r="T773"/>
    </row>
    <row r="774" spans="1:20" x14ac:dyDescent="0.25">
      <c r="A774">
        <v>173</v>
      </c>
      <c r="B774">
        <v>1</v>
      </c>
      <c r="C774" t="s">
        <v>136</v>
      </c>
      <c r="D774" s="35">
        <f t="shared" si="46"/>
        <v>0.19331195602382042</v>
      </c>
      <c r="E774">
        <v>67</v>
      </c>
      <c r="F774">
        <v>122655</v>
      </c>
      <c r="G774">
        <v>65</v>
      </c>
      <c r="H774">
        <v>60</v>
      </c>
      <c r="I774" s="3">
        <f t="shared" si="44"/>
        <v>62.5</v>
      </c>
      <c r="J774" s="12">
        <f t="shared" si="47"/>
        <v>28.133333333333333</v>
      </c>
      <c r="K774" s="3">
        <f t="shared" si="45"/>
        <v>128.57142857142804</v>
      </c>
      <c r="P774"/>
      <c r="Q774" s="3"/>
      <c r="R774"/>
      <c r="T774"/>
    </row>
    <row r="775" spans="1:20" x14ac:dyDescent="0.25">
      <c r="A775">
        <v>173</v>
      </c>
      <c r="B775">
        <v>1</v>
      </c>
      <c r="C775" t="s">
        <v>136</v>
      </c>
      <c r="D775" s="35">
        <f t="shared" si="46"/>
        <v>0.19651855245075586</v>
      </c>
      <c r="E775">
        <v>68</v>
      </c>
      <c r="F775">
        <v>122669</v>
      </c>
      <c r="G775">
        <v>60</v>
      </c>
      <c r="H775">
        <v>50</v>
      </c>
      <c r="I775" s="3">
        <f t="shared" si="44"/>
        <v>55</v>
      </c>
      <c r="J775" s="12">
        <f t="shared" si="47"/>
        <v>28.6</v>
      </c>
      <c r="K775" s="3">
        <f t="shared" si="45"/>
        <v>112.5000000000004</v>
      </c>
      <c r="P775"/>
      <c r="Q775" s="3"/>
      <c r="R775"/>
      <c r="T775"/>
    </row>
    <row r="776" spans="1:20" x14ac:dyDescent="0.25">
      <c r="A776">
        <v>173</v>
      </c>
      <c r="B776">
        <v>1</v>
      </c>
      <c r="C776" t="s">
        <v>136</v>
      </c>
      <c r="D776" s="35">
        <f t="shared" si="46"/>
        <v>0.20018323408153915</v>
      </c>
      <c r="E776">
        <v>69</v>
      </c>
      <c r="F776">
        <v>122685</v>
      </c>
      <c r="G776">
        <v>55</v>
      </c>
      <c r="H776">
        <v>60</v>
      </c>
      <c r="I776" s="3">
        <f t="shared" si="44"/>
        <v>57.5</v>
      </c>
      <c r="J776" s="12">
        <f t="shared" si="47"/>
        <v>29.133333333333333</v>
      </c>
      <c r="K776" s="3">
        <f t="shared" si="45"/>
        <v>105.88235294117652</v>
      </c>
      <c r="P776"/>
      <c r="Q776" s="3"/>
      <c r="R776"/>
      <c r="T776"/>
    </row>
    <row r="777" spans="1:20" x14ac:dyDescent="0.25">
      <c r="A777">
        <v>173</v>
      </c>
      <c r="B777">
        <v>1</v>
      </c>
      <c r="C777" t="s">
        <v>136</v>
      </c>
      <c r="D777" s="35">
        <f t="shared" si="46"/>
        <v>0.20407695831424644</v>
      </c>
      <c r="E777">
        <v>70</v>
      </c>
      <c r="F777">
        <v>122702</v>
      </c>
      <c r="G777">
        <v>60</v>
      </c>
      <c r="H777">
        <v>65</v>
      </c>
      <c r="I777" s="3">
        <f t="shared" si="44"/>
        <v>62.5</v>
      </c>
      <c r="J777" s="12">
        <f t="shared" si="47"/>
        <v>29.7</v>
      </c>
      <c r="K777" s="3">
        <f t="shared" si="45"/>
        <v>120</v>
      </c>
      <c r="P777"/>
      <c r="Q777" s="3"/>
      <c r="R777"/>
      <c r="T777"/>
    </row>
    <row r="778" spans="1:20" x14ac:dyDescent="0.25">
      <c r="A778">
        <v>173</v>
      </c>
      <c r="B778">
        <v>1</v>
      </c>
      <c r="C778" t="s">
        <v>136</v>
      </c>
      <c r="D778" s="35">
        <f t="shared" si="46"/>
        <v>0.20751259734310581</v>
      </c>
      <c r="E778">
        <v>71</v>
      </c>
      <c r="F778">
        <v>122717</v>
      </c>
      <c r="G778">
        <v>55</v>
      </c>
      <c r="H778">
        <v>60</v>
      </c>
      <c r="I778" s="3">
        <f t="shared" si="44"/>
        <v>57.5</v>
      </c>
      <c r="J778" s="12">
        <f t="shared" si="47"/>
        <v>30.2</v>
      </c>
      <c r="K778" s="3">
        <f t="shared" si="45"/>
        <v>120</v>
      </c>
      <c r="P778"/>
      <c r="Q778" s="3"/>
      <c r="R778"/>
      <c r="T778"/>
    </row>
    <row r="779" spans="1:20" x14ac:dyDescent="0.25">
      <c r="A779">
        <v>173</v>
      </c>
      <c r="B779">
        <v>1</v>
      </c>
      <c r="C779" t="s">
        <v>136</v>
      </c>
      <c r="D779" s="35">
        <f t="shared" si="46"/>
        <v>0.21094823637196519</v>
      </c>
      <c r="E779">
        <v>72</v>
      </c>
      <c r="F779">
        <v>122732</v>
      </c>
      <c r="G779">
        <v>60</v>
      </c>
      <c r="H779">
        <v>65</v>
      </c>
      <c r="I779" s="3">
        <f t="shared" si="44"/>
        <v>62.5</v>
      </c>
      <c r="J779" s="12">
        <f t="shared" si="47"/>
        <v>30.7</v>
      </c>
      <c r="K779" s="3">
        <f t="shared" si="45"/>
        <v>112.49999999999964</v>
      </c>
      <c r="P779"/>
      <c r="Q779" s="3"/>
      <c r="R779"/>
      <c r="T779"/>
    </row>
    <row r="780" spans="1:20" x14ac:dyDescent="0.25">
      <c r="A780">
        <v>173</v>
      </c>
      <c r="B780">
        <v>1</v>
      </c>
      <c r="C780" t="s">
        <v>136</v>
      </c>
      <c r="D780" s="35">
        <f t="shared" si="46"/>
        <v>0.21461291800274851</v>
      </c>
      <c r="E780">
        <v>73</v>
      </c>
      <c r="F780">
        <v>122748</v>
      </c>
      <c r="G780">
        <v>45</v>
      </c>
      <c r="H780">
        <v>50</v>
      </c>
      <c r="I780" s="3">
        <f t="shared" si="44"/>
        <v>47.5</v>
      </c>
      <c r="J780" s="12">
        <f t="shared" si="47"/>
        <v>31.233333333333334</v>
      </c>
      <c r="K780" s="3">
        <f t="shared" si="45"/>
        <v>81.818181818182111</v>
      </c>
      <c r="P780"/>
      <c r="Q780" s="3"/>
      <c r="R780"/>
      <c r="T780"/>
    </row>
    <row r="781" spans="1:20" x14ac:dyDescent="0.25">
      <c r="A781">
        <v>173</v>
      </c>
      <c r="B781">
        <v>1</v>
      </c>
      <c r="C781" t="s">
        <v>136</v>
      </c>
      <c r="D781" s="35">
        <f t="shared" si="46"/>
        <v>0.21965185524507558</v>
      </c>
      <c r="E781">
        <v>74</v>
      </c>
      <c r="F781">
        <v>122770</v>
      </c>
      <c r="G781">
        <v>55</v>
      </c>
      <c r="H781">
        <v>50</v>
      </c>
      <c r="I781" s="3">
        <f t="shared" si="44"/>
        <v>52.5</v>
      </c>
      <c r="J781" s="12">
        <f t="shared" si="47"/>
        <v>31.966666666666665</v>
      </c>
      <c r="K781" s="3">
        <f t="shared" si="45"/>
        <v>119.99999999999915</v>
      </c>
      <c r="P781"/>
      <c r="Q781" s="3"/>
      <c r="R781"/>
      <c r="T781"/>
    </row>
    <row r="782" spans="1:20" x14ac:dyDescent="0.25">
      <c r="A782">
        <v>173</v>
      </c>
      <c r="B782">
        <v>1</v>
      </c>
      <c r="C782" t="s">
        <v>136</v>
      </c>
      <c r="D782" s="35">
        <f t="shared" si="46"/>
        <v>0.22308749427393496</v>
      </c>
      <c r="E782">
        <v>75</v>
      </c>
      <c r="F782">
        <v>122785</v>
      </c>
      <c r="G782">
        <v>60</v>
      </c>
      <c r="H782">
        <v>45</v>
      </c>
      <c r="I782" s="3">
        <f t="shared" si="44"/>
        <v>52.5</v>
      </c>
      <c r="J782" s="12">
        <f t="shared" si="47"/>
        <v>32.466666666666669</v>
      </c>
      <c r="K782" s="3">
        <f t="shared" si="45"/>
        <v>99.999999999999758</v>
      </c>
      <c r="P782"/>
      <c r="Q782" s="3"/>
      <c r="R782"/>
      <c r="T782"/>
    </row>
    <row r="783" spans="1:20" x14ac:dyDescent="0.25">
      <c r="A783">
        <v>173</v>
      </c>
      <c r="B783">
        <v>1</v>
      </c>
      <c r="C783" t="s">
        <v>136</v>
      </c>
      <c r="D783" s="35">
        <f t="shared" si="46"/>
        <v>0.22721026110856621</v>
      </c>
      <c r="E783">
        <v>76</v>
      </c>
      <c r="F783">
        <v>122803</v>
      </c>
      <c r="G783">
        <v>65</v>
      </c>
      <c r="H783">
        <v>45</v>
      </c>
      <c r="I783" s="3">
        <f t="shared" si="44"/>
        <v>55</v>
      </c>
      <c r="J783" s="12">
        <f t="shared" si="47"/>
        <v>33.06666666666667</v>
      </c>
      <c r="K783" s="3">
        <f t="shared" si="45"/>
        <v>120</v>
      </c>
      <c r="P783"/>
      <c r="Q783" s="3"/>
      <c r="R783"/>
      <c r="T783"/>
    </row>
    <row r="784" spans="1:20" x14ac:dyDescent="0.25">
      <c r="A784">
        <v>173</v>
      </c>
      <c r="B784">
        <v>1</v>
      </c>
      <c r="C784" t="s">
        <v>136</v>
      </c>
      <c r="D784" s="35">
        <f t="shared" si="46"/>
        <v>0.23064590013742559</v>
      </c>
      <c r="E784">
        <v>77</v>
      </c>
      <c r="F784">
        <v>122818</v>
      </c>
      <c r="G784">
        <v>65</v>
      </c>
      <c r="H784">
        <v>50</v>
      </c>
      <c r="I784" s="3">
        <f t="shared" si="44"/>
        <v>57.5</v>
      </c>
      <c r="J784" s="12">
        <f t="shared" si="47"/>
        <v>33.56666666666667</v>
      </c>
      <c r="K784" s="3">
        <f t="shared" si="45"/>
        <v>128.57142857143</v>
      </c>
      <c r="P784"/>
      <c r="Q784" s="3"/>
      <c r="R784"/>
      <c r="T784"/>
    </row>
    <row r="785" spans="1:20" x14ac:dyDescent="0.25">
      <c r="A785">
        <v>173</v>
      </c>
      <c r="B785">
        <v>1</v>
      </c>
      <c r="C785" t="s">
        <v>136</v>
      </c>
      <c r="D785" s="35">
        <f t="shared" si="46"/>
        <v>0.23385249656436097</v>
      </c>
      <c r="E785">
        <v>78</v>
      </c>
      <c r="F785">
        <v>122832</v>
      </c>
      <c r="G785">
        <v>55</v>
      </c>
      <c r="H785">
        <v>55</v>
      </c>
      <c r="I785" s="3">
        <f t="shared" si="44"/>
        <v>55</v>
      </c>
      <c r="J785" s="12">
        <f t="shared" si="47"/>
        <v>34.033333333333331</v>
      </c>
      <c r="K785" s="3">
        <f t="shared" si="45"/>
        <v>112.49999999999891</v>
      </c>
      <c r="P785"/>
      <c r="Q785" s="3"/>
      <c r="R785"/>
      <c r="T785"/>
    </row>
    <row r="786" spans="1:20" x14ac:dyDescent="0.25">
      <c r="A786">
        <v>173</v>
      </c>
      <c r="B786">
        <v>1</v>
      </c>
      <c r="C786" t="s">
        <v>136</v>
      </c>
      <c r="D786" s="35">
        <f t="shared" si="46"/>
        <v>0.23751717819514431</v>
      </c>
      <c r="E786">
        <v>79</v>
      </c>
      <c r="F786">
        <v>122848</v>
      </c>
      <c r="G786">
        <v>55</v>
      </c>
      <c r="H786">
        <v>50</v>
      </c>
      <c r="I786" s="3">
        <f t="shared" si="44"/>
        <v>52.5</v>
      </c>
      <c r="J786" s="12">
        <f t="shared" si="47"/>
        <v>34.56666666666667</v>
      </c>
      <c r="K786" s="3">
        <f t="shared" si="45"/>
        <v>128.57142857143</v>
      </c>
      <c r="P786"/>
      <c r="Q786" s="3"/>
      <c r="R786"/>
      <c r="T786"/>
    </row>
    <row r="787" spans="1:20" x14ac:dyDescent="0.25">
      <c r="A787">
        <v>173</v>
      </c>
      <c r="B787">
        <v>1</v>
      </c>
      <c r="C787" t="s">
        <v>138</v>
      </c>
      <c r="D787" s="35">
        <f t="shared" si="46"/>
        <v>0.24072377462207969</v>
      </c>
      <c r="E787">
        <v>1</v>
      </c>
      <c r="F787">
        <v>122862</v>
      </c>
      <c r="G787">
        <v>55</v>
      </c>
      <c r="H787">
        <v>60</v>
      </c>
      <c r="I787" s="3">
        <f t="shared" si="44"/>
        <v>57.5</v>
      </c>
      <c r="J787" s="12">
        <f t="shared" si="47"/>
        <v>35.033333333333331</v>
      </c>
      <c r="K787" s="3">
        <f t="shared" si="45"/>
        <v>150.00000000000054</v>
      </c>
      <c r="P787"/>
      <c r="Q787" s="3"/>
      <c r="R787"/>
      <c r="T787"/>
    </row>
    <row r="788" spans="1:20" x14ac:dyDescent="0.25">
      <c r="A788">
        <v>173</v>
      </c>
      <c r="B788">
        <v>1</v>
      </c>
      <c r="C788" t="s">
        <v>138</v>
      </c>
      <c r="D788" s="35">
        <f t="shared" si="46"/>
        <v>0.24347228584516717</v>
      </c>
      <c r="E788">
        <v>2</v>
      </c>
      <c r="F788">
        <v>122874</v>
      </c>
      <c r="G788">
        <v>50</v>
      </c>
      <c r="H788">
        <v>60</v>
      </c>
      <c r="I788" s="3">
        <f t="shared" si="44"/>
        <v>55</v>
      </c>
      <c r="J788" s="12">
        <f t="shared" si="47"/>
        <v>35.43333333333333</v>
      </c>
      <c r="K788" s="3">
        <f t="shared" si="45"/>
        <v>149.99999999999787</v>
      </c>
      <c r="P788"/>
      <c r="Q788" s="3"/>
      <c r="R788"/>
      <c r="T788"/>
    </row>
    <row r="789" spans="1:20" x14ac:dyDescent="0.25">
      <c r="A789">
        <v>173</v>
      </c>
      <c r="B789">
        <v>1</v>
      </c>
      <c r="C789" t="s">
        <v>138</v>
      </c>
      <c r="D789" s="35">
        <f t="shared" si="46"/>
        <v>0.24622079706825473</v>
      </c>
      <c r="E789">
        <v>3</v>
      </c>
      <c r="F789">
        <v>122886</v>
      </c>
      <c r="G789">
        <v>45</v>
      </c>
      <c r="H789">
        <v>45</v>
      </c>
      <c r="I789" s="3">
        <f t="shared" si="44"/>
        <v>45</v>
      </c>
      <c r="J789" s="12">
        <f t="shared" si="47"/>
        <v>35.833333333333336</v>
      </c>
      <c r="K789" s="3">
        <f t="shared" si="45"/>
        <v>150.00000000000054</v>
      </c>
      <c r="P789"/>
      <c r="Q789" s="3"/>
      <c r="R789"/>
      <c r="T789"/>
    </row>
    <row r="790" spans="1:20" x14ac:dyDescent="0.25">
      <c r="A790">
        <v>173</v>
      </c>
      <c r="B790">
        <v>1</v>
      </c>
      <c r="C790" t="s">
        <v>138</v>
      </c>
      <c r="D790" s="35">
        <f t="shared" si="46"/>
        <v>0.2489693082913422</v>
      </c>
      <c r="E790">
        <v>4</v>
      </c>
      <c r="F790">
        <v>122898</v>
      </c>
      <c r="G790">
        <v>45</v>
      </c>
      <c r="H790">
        <v>45</v>
      </c>
      <c r="I790" s="3">
        <f t="shared" si="44"/>
        <v>45</v>
      </c>
      <c r="J790" s="12">
        <f t="shared" si="47"/>
        <v>36.233333333333334</v>
      </c>
      <c r="K790" s="3">
        <f t="shared" si="45"/>
        <v>128.57142857142804</v>
      </c>
      <c r="P790"/>
      <c r="Q790" s="3"/>
      <c r="R790"/>
      <c r="T790"/>
    </row>
    <row r="791" spans="1:20" x14ac:dyDescent="0.25">
      <c r="A791">
        <v>173</v>
      </c>
      <c r="B791">
        <v>1</v>
      </c>
      <c r="C791" t="s">
        <v>138</v>
      </c>
      <c r="D791" s="35">
        <f t="shared" si="46"/>
        <v>0.25217590471827761</v>
      </c>
      <c r="E791">
        <v>5</v>
      </c>
      <c r="F791">
        <v>122912</v>
      </c>
      <c r="G791">
        <v>50</v>
      </c>
      <c r="H791">
        <v>40</v>
      </c>
      <c r="I791" s="3">
        <f t="shared" si="44"/>
        <v>45</v>
      </c>
      <c r="J791" s="12">
        <f t="shared" si="47"/>
        <v>36.700000000000003</v>
      </c>
      <c r="K791" s="3">
        <f t="shared" si="45"/>
        <v>163.63636363636343</v>
      </c>
      <c r="P791"/>
      <c r="Q791" s="3"/>
      <c r="R791"/>
      <c r="T791"/>
    </row>
    <row r="792" spans="1:20" x14ac:dyDescent="0.25">
      <c r="A792">
        <v>173</v>
      </c>
      <c r="B792">
        <v>1</v>
      </c>
      <c r="C792" t="s">
        <v>138</v>
      </c>
      <c r="D792" s="35">
        <f t="shared" si="46"/>
        <v>0.25469537333944114</v>
      </c>
      <c r="E792">
        <v>6</v>
      </c>
      <c r="F792">
        <v>122923</v>
      </c>
      <c r="G792">
        <v>45</v>
      </c>
      <c r="H792">
        <v>45</v>
      </c>
      <c r="I792" s="3">
        <f t="shared" si="44"/>
        <v>45</v>
      </c>
      <c r="J792" s="12">
        <f t="shared" si="47"/>
        <v>37.06666666666667</v>
      </c>
      <c r="K792" s="3">
        <f t="shared" si="45"/>
        <v>163.63636363636658</v>
      </c>
      <c r="P792"/>
      <c r="Q792" s="3"/>
      <c r="R792"/>
      <c r="T792"/>
    </row>
    <row r="793" spans="1:20" x14ac:dyDescent="0.25">
      <c r="A793">
        <v>173</v>
      </c>
      <c r="B793">
        <v>1</v>
      </c>
      <c r="C793" t="s">
        <v>138</v>
      </c>
      <c r="D793" s="35">
        <f t="shared" si="46"/>
        <v>0.25721484196060468</v>
      </c>
      <c r="E793">
        <v>7</v>
      </c>
      <c r="F793">
        <v>122934</v>
      </c>
      <c r="G793">
        <v>55</v>
      </c>
      <c r="H793">
        <v>50</v>
      </c>
      <c r="I793" s="3">
        <f t="shared" si="44"/>
        <v>52.5</v>
      </c>
      <c r="J793" s="12">
        <f t="shared" si="47"/>
        <v>37.43333333333333</v>
      </c>
      <c r="K793" s="3">
        <f t="shared" si="45"/>
        <v>179.99999999999872</v>
      </c>
      <c r="P793"/>
      <c r="Q793" s="3"/>
      <c r="R793"/>
      <c r="T793"/>
    </row>
    <row r="794" spans="1:20" x14ac:dyDescent="0.25">
      <c r="A794">
        <v>173</v>
      </c>
      <c r="B794">
        <v>1</v>
      </c>
      <c r="C794" t="s">
        <v>138</v>
      </c>
      <c r="D794" s="35">
        <f t="shared" si="46"/>
        <v>0.25950526797984425</v>
      </c>
      <c r="E794">
        <v>8</v>
      </c>
      <c r="F794">
        <v>122944</v>
      </c>
      <c r="G794">
        <v>50</v>
      </c>
      <c r="H794">
        <v>45</v>
      </c>
      <c r="I794" s="3">
        <f t="shared" si="44"/>
        <v>47.5</v>
      </c>
      <c r="J794" s="12">
        <f t="shared" si="47"/>
        <v>37.766666666666666</v>
      </c>
      <c r="K794" s="3">
        <f t="shared" si="45"/>
        <v>163.63636363636343</v>
      </c>
      <c r="P794"/>
      <c r="Q794" s="3"/>
      <c r="R794"/>
      <c r="T794"/>
    </row>
    <row r="795" spans="1:20" x14ac:dyDescent="0.25">
      <c r="A795">
        <v>173</v>
      </c>
      <c r="B795">
        <v>1</v>
      </c>
      <c r="C795" t="s">
        <v>138</v>
      </c>
      <c r="D795" s="35">
        <f t="shared" si="46"/>
        <v>0.26202473660100778</v>
      </c>
      <c r="E795">
        <v>9</v>
      </c>
      <c r="F795">
        <v>122955</v>
      </c>
      <c r="H795">
        <v>45</v>
      </c>
      <c r="I795" s="3">
        <f t="shared" si="44"/>
        <v>45</v>
      </c>
      <c r="J795" s="12">
        <f t="shared" si="47"/>
        <v>38.133333333333333</v>
      </c>
      <c r="K795" s="3">
        <f t="shared" si="45"/>
        <v>150.00000000000054</v>
      </c>
      <c r="P795"/>
      <c r="Q795" s="3"/>
      <c r="R795"/>
      <c r="T795"/>
    </row>
    <row r="796" spans="1:20" x14ac:dyDescent="0.25">
      <c r="A796">
        <v>173</v>
      </c>
      <c r="B796">
        <v>1</v>
      </c>
      <c r="C796" t="s">
        <v>138</v>
      </c>
      <c r="D796" s="35">
        <f t="shared" si="46"/>
        <v>0.26477324782409528</v>
      </c>
      <c r="E796">
        <v>10</v>
      </c>
      <c r="F796">
        <v>122967</v>
      </c>
      <c r="G796">
        <v>50</v>
      </c>
      <c r="H796">
        <v>45</v>
      </c>
      <c r="I796" s="3">
        <f t="shared" si="44"/>
        <v>47.5</v>
      </c>
      <c r="J796" s="12">
        <f t="shared" si="47"/>
        <v>38.533333333333331</v>
      </c>
      <c r="K796" s="3">
        <f t="shared" si="45"/>
        <v>179.99999999999872</v>
      </c>
      <c r="P796"/>
      <c r="Q796" s="3"/>
      <c r="R796"/>
      <c r="T796"/>
    </row>
    <row r="797" spans="1:20" x14ac:dyDescent="0.25">
      <c r="A797">
        <v>173</v>
      </c>
      <c r="B797">
        <v>1</v>
      </c>
      <c r="C797" t="s">
        <v>138</v>
      </c>
      <c r="D797" s="35">
        <f t="shared" si="46"/>
        <v>0.26706367384333485</v>
      </c>
      <c r="E797">
        <v>11</v>
      </c>
      <c r="F797">
        <v>122977</v>
      </c>
      <c r="G797">
        <v>45</v>
      </c>
      <c r="H797">
        <v>45</v>
      </c>
      <c r="I797" s="3">
        <f t="shared" si="44"/>
        <v>45</v>
      </c>
      <c r="J797" s="12">
        <f t="shared" si="47"/>
        <v>38.866666666666667</v>
      </c>
      <c r="K797" s="3">
        <f t="shared" si="45"/>
        <v>32.142857142857132</v>
      </c>
      <c r="P797"/>
      <c r="Q797" s="3"/>
      <c r="R797"/>
      <c r="T797"/>
    </row>
    <row r="798" spans="1:20" x14ac:dyDescent="0.25">
      <c r="A798">
        <v>173</v>
      </c>
      <c r="B798">
        <v>1</v>
      </c>
      <c r="C798" t="s">
        <v>138</v>
      </c>
      <c r="D798" s="35">
        <f t="shared" si="46"/>
        <v>0.27989005955107649</v>
      </c>
      <c r="E798">
        <v>12</v>
      </c>
      <c r="F798">
        <v>123033</v>
      </c>
      <c r="I798" s="3"/>
      <c r="J798" s="12">
        <f t="shared" si="47"/>
        <v>40.733333333333334</v>
      </c>
      <c r="K798" s="3">
        <f t="shared" si="45"/>
        <v>9.3750000000000018</v>
      </c>
      <c r="L798" t="s">
        <v>146</v>
      </c>
      <c r="P798"/>
      <c r="Q798" s="3"/>
      <c r="R798"/>
      <c r="T798"/>
    </row>
    <row r="799" spans="1:20" x14ac:dyDescent="0.25">
      <c r="A799">
        <v>173</v>
      </c>
      <c r="B799">
        <v>1</v>
      </c>
      <c r="C799" t="s">
        <v>138</v>
      </c>
      <c r="D799" s="35">
        <f t="shared" si="46"/>
        <v>0.32386623912047641</v>
      </c>
      <c r="E799">
        <v>13</v>
      </c>
      <c r="F799">
        <v>123225</v>
      </c>
      <c r="G799">
        <v>50</v>
      </c>
      <c r="H799">
        <v>45</v>
      </c>
      <c r="I799" s="3">
        <f t="shared" si="44"/>
        <v>47.5</v>
      </c>
      <c r="J799" s="12">
        <f t="shared" si="47"/>
        <v>47.133333333333333</v>
      </c>
      <c r="K799" s="3">
        <f t="shared" si="45"/>
        <v>38.29787234042545</v>
      </c>
      <c r="P799"/>
      <c r="Q799" s="3"/>
      <c r="R799"/>
      <c r="T799"/>
    </row>
    <row r="800" spans="1:20" x14ac:dyDescent="0.25">
      <c r="A800">
        <v>173</v>
      </c>
      <c r="B800">
        <v>1</v>
      </c>
      <c r="C800" t="s">
        <v>138</v>
      </c>
      <c r="D800" s="35">
        <f t="shared" si="46"/>
        <v>0.33463124141090245</v>
      </c>
      <c r="E800">
        <v>14</v>
      </c>
      <c r="F800">
        <v>123272</v>
      </c>
      <c r="H800">
        <v>50</v>
      </c>
      <c r="I800" s="3">
        <f t="shared" si="44"/>
        <v>50</v>
      </c>
      <c r="J800" s="12">
        <f t="shared" si="47"/>
        <v>48.7</v>
      </c>
      <c r="K800" s="3">
        <f t="shared" si="45"/>
        <v>64.285714285714519</v>
      </c>
      <c r="P800"/>
      <c r="Q800" s="3"/>
      <c r="R800"/>
      <c r="T800"/>
    </row>
    <row r="801" spans="1:20" x14ac:dyDescent="0.25">
      <c r="A801">
        <v>173</v>
      </c>
      <c r="B801">
        <v>1</v>
      </c>
      <c r="C801" t="s">
        <v>138</v>
      </c>
      <c r="D801" s="35">
        <f t="shared" si="46"/>
        <v>0.34104443426477327</v>
      </c>
      <c r="E801">
        <v>15</v>
      </c>
      <c r="F801">
        <v>123300</v>
      </c>
      <c r="G801">
        <v>55</v>
      </c>
      <c r="H801">
        <v>50</v>
      </c>
      <c r="I801" s="3">
        <f t="shared" si="44"/>
        <v>52.5</v>
      </c>
      <c r="J801" s="12">
        <f t="shared" si="47"/>
        <v>49.633333333333333</v>
      </c>
      <c r="K801" s="3">
        <f t="shared" si="45"/>
        <v>120</v>
      </c>
      <c r="P801"/>
      <c r="Q801" s="3"/>
      <c r="R801"/>
      <c r="T801"/>
    </row>
    <row r="802" spans="1:20" x14ac:dyDescent="0.25">
      <c r="A802">
        <v>173</v>
      </c>
      <c r="B802">
        <v>1</v>
      </c>
      <c r="C802" t="s">
        <v>138</v>
      </c>
      <c r="D802" s="35">
        <f t="shared" si="46"/>
        <v>0.34448007329363262</v>
      </c>
      <c r="E802">
        <v>16</v>
      </c>
      <c r="F802">
        <v>123315</v>
      </c>
      <c r="G802">
        <v>60</v>
      </c>
      <c r="H802">
        <v>55</v>
      </c>
      <c r="I802" s="3">
        <f t="shared" si="44"/>
        <v>57.5</v>
      </c>
      <c r="J802" s="12">
        <f t="shared" si="47"/>
        <v>50.133333333333333</v>
      </c>
      <c r="K802" s="3">
        <f t="shared" si="45"/>
        <v>128.57142857142804</v>
      </c>
      <c r="P802"/>
      <c r="Q802" s="3"/>
      <c r="R802"/>
      <c r="T802"/>
    </row>
    <row r="803" spans="1:20" x14ac:dyDescent="0.25">
      <c r="A803">
        <v>173</v>
      </c>
      <c r="B803">
        <v>1</v>
      </c>
      <c r="C803" t="s">
        <v>138</v>
      </c>
      <c r="D803" s="35">
        <f t="shared" si="46"/>
        <v>0.34768666972056805</v>
      </c>
      <c r="E803">
        <v>17</v>
      </c>
      <c r="F803">
        <v>123329</v>
      </c>
      <c r="G803">
        <v>55</v>
      </c>
      <c r="H803">
        <v>50</v>
      </c>
      <c r="I803" s="3">
        <f t="shared" si="44"/>
        <v>52.5</v>
      </c>
      <c r="J803" s="12">
        <f t="shared" si="47"/>
        <v>50.6</v>
      </c>
      <c r="K803" s="3">
        <f t="shared" si="45"/>
        <v>128.57142857142804</v>
      </c>
      <c r="P803"/>
      <c r="Q803" s="3"/>
      <c r="R803"/>
      <c r="T803"/>
    </row>
    <row r="804" spans="1:20" x14ac:dyDescent="0.25">
      <c r="A804">
        <v>173</v>
      </c>
      <c r="B804">
        <v>1</v>
      </c>
      <c r="C804" t="s">
        <v>138</v>
      </c>
      <c r="D804" s="35">
        <f t="shared" si="46"/>
        <v>0.35089326614750344</v>
      </c>
      <c r="E804">
        <v>18</v>
      </c>
      <c r="F804">
        <v>123343</v>
      </c>
      <c r="G804">
        <v>55</v>
      </c>
      <c r="H804">
        <v>50</v>
      </c>
      <c r="I804" s="3">
        <f t="shared" si="44"/>
        <v>52.5</v>
      </c>
      <c r="J804" s="12">
        <f t="shared" si="47"/>
        <v>51.06666666666667</v>
      </c>
      <c r="K804" s="3">
        <f t="shared" si="45"/>
        <v>128.57142857143</v>
      </c>
      <c r="P804"/>
      <c r="Q804" s="3"/>
      <c r="R804"/>
      <c r="T804"/>
    </row>
    <row r="805" spans="1:20" x14ac:dyDescent="0.25">
      <c r="A805">
        <v>173</v>
      </c>
      <c r="B805">
        <v>1</v>
      </c>
      <c r="C805" t="s">
        <v>138</v>
      </c>
      <c r="D805" s="35">
        <f t="shared" si="46"/>
        <v>0.35409986257443882</v>
      </c>
      <c r="E805">
        <v>19</v>
      </c>
      <c r="F805">
        <v>123357</v>
      </c>
      <c r="G805">
        <v>50</v>
      </c>
      <c r="H805">
        <v>45</v>
      </c>
      <c r="I805" s="3">
        <f t="shared" si="44"/>
        <v>47.5</v>
      </c>
      <c r="J805" s="12">
        <f t="shared" si="47"/>
        <v>51.533333333333331</v>
      </c>
      <c r="K805" s="3">
        <f t="shared" si="45"/>
        <v>105.88235294117585</v>
      </c>
      <c r="P805"/>
      <c r="Q805" s="3"/>
      <c r="R805"/>
      <c r="T805"/>
    </row>
    <row r="806" spans="1:20" x14ac:dyDescent="0.25">
      <c r="A806">
        <v>173</v>
      </c>
      <c r="B806">
        <v>1</v>
      </c>
      <c r="C806" t="s">
        <v>138</v>
      </c>
      <c r="D806" s="35">
        <f t="shared" si="46"/>
        <v>0.35799358680714616</v>
      </c>
      <c r="E806">
        <v>20</v>
      </c>
      <c r="F806">
        <v>123374</v>
      </c>
      <c r="G806">
        <v>50</v>
      </c>
      <c r="H806">
        <v>55</v>
      </c>
      <c r="I806" s="3">
        <f t="shared" si="44"/>
        <v>52.5</v>
      </c>
      <c r="J806" s="12">
        <f t="shared" si="47"/>
        <v>52.1</v>
      </c>
      <c r="K806" s="3">
        <f t="shared" si="45"/>
        <v>138.46153846153953</v>
      </c>
      <c r="P806"/>
      <c r="Q806" s="3"/>
      <c r="R806"/>
      <c r="T806"/>
    </row>
    <row r="807" spans="1:20" x14ac:dyDescent="0.25">
      <c r="A807">
        <v>173</v>
      </c>
      <c r="B807">
        <v>1</v>
      </c>
      <c r="C807" t="s">
        <v>138</v>
      </c>
      <c r="D807" s="35">
        <f t="shared" si="46"/>
        <v>0.36097114063215757</v>
      </c>
      <c r="E807">
        <v>21</v>
      </c>
      <c r="F807">
        <v>123387</v>
      </c>
      <c r="G807">
        <v>50</v>
      </c>
      <c r="H807">
        <v>50</v>
      </c>
      <c r="I807" s="3">
        <f t="shared" si="44"/>
        <v>50</v>
      </c>
      <c r="J807" s="12">
        <f t="shared" si="47"/>
        <v>52.533333333333331</v>
      </c>
      <c r="K807" s="3">
        <f t="shared" si="45"/>
        <v>138.46153846153726</v>
      </c>
      <c r="P807"/>
      <c r="Q807" s="3"/>
      <c r="R807"/>
      <c r="T807"/>
    </row>
    <row r="808" spans="1:20" x14ac:dyDescent="0.25">
      <c r="A808">
        <v>173</v>
      </c>
      <c r="B808">
        <v>1</v>
      </c>
      <c r="C808" t="s">
        <v>138</v>
      </c>
      <c r="D808" s="35">
        <f t="shared" si="46"/>
        <v>0.36394869445716904</v>
      </c>
      <c r="E808">
        <v>22</v>
      </c>
      <c r="F808">
        <v>123400</v>
      </c>
      <c r="G808">
        <v>50</v>
      </c>
      <c r="H808">
        <v>50</v>
      </c>
      <c r="I808" s="3">
        <f t="shared" si="44"/>
        <v>50</v>
      </c>
      <c r="J808" s="12">
        <f t="shared" si="47"/>
        <v>52.966666666666669</v>
      </c>
      <c r="K808" s="3">
        <f t="shared" si="45"/>
        <v>163.63636363636343</v>
      </c>
      <c r="P808"/>
      <c r="Q808" s="3"/>
      <c r="R808"/>
      <c r="T808"/>
    </row>
    <row r="809" spans="1:20" x14ac:dyDescent="0.25">
      <c r="A809">
        <v>173</v>
      </c>
      <c r="B809">
        <v>1</v>
      </c>
      <c r="C809" t="s">
        <v>138</v>
      </c>
      <c r="D809" s="35">
        <f t="shared" si="46"/>
        <v>0.36646816307833258</v>
      </c>
      <c r="E809">
        <v>23</v>
      </c>
      <c r="F809">
        <v>123411</v>
      </c>
      <c r="G809">
        <v>40</v>
      </c>
      <c r="H809">
        <v>45</v>
      </c>
      <c r="I809" s="3">
        <f t="shared" si="44"/>
        <v>42.5</v>
      </c>
      <c r="J809" s="12">
        <f t="shared" si="47"/>
        <v>53.333333333333336</v>
      </c>
      <c r="K809" s="3">
        <f t="shared" si="45"/>
        <v>128.57142857143</v>
      </c>
      <c r="P809"/>
      <c r="Q809" s="3"/>
      <c r="R809"/>
      <c r="T809"/>
    </row>
    <row r="810" spans="1:20" x14ac:dyDescent="0.25">
      <c r="A810">
        <v>173</v>
      </c>
      <c r="B810">
        <v>1</v>
      </c>
      <c r="C810" t="s">
        <v>138</v>
      </c>
      <c r="D810" s="35">
        <f t="shared" si="46"/>
        <v>0.36967475950526796</v>
      </c>
      <c r="E810">
        <v>24</v>
      </c>
      <c r="F810">
        <v>123425</v>
      </c>
      <c r="H810">
        <v>40</v>
      </c>
      <c r="I810" s="3">
        <f t="shared" si="44"/>
        <v>40</v>
      </c>
      <c r="J810" s="12">
        <f t="shared" si="47"/>
        <v>53.8</v>
      </c>
      <c r="K810" s="3">
        <f t="shared" si="45"/>
        <v>149.99999999999787</v>
      </c>
      <c r="P810"/>
      <c r="Q810" s="3"/>
      <c r="R810"/>
      <c r="T810"/>
    </row>
    <row r="811" spans="1:20" x14ac:dyDescent="0.25">
      <c r="A811">
        <v>173</v>
      </c>
      <c r="B811">
        <v>1</v>
      </c>
      <c r="C811" t="s">
        <v>138</v>
      </c>
      <c r="D811" s="35">
        <f t="shared" si="46"/>
        <v>0.37242327072835552</v>
      </c>
      <c r="E811">
        <v>25</v>
      </c>
      <c r="F811">
        <v>123437</v>
      </c>
      <c r="G811">
        <v>45</v>
      </c>
      <c r="H811">
        <v>40</v>
      </c>
      <c r="I811" s="3">
        <f t="shared" si="44"/>
        <v>42.5</v>
      </c>
      <c r="J811" s="12">
        <f t="shared" si="47"/>
        <v>54.2</v>
      </c>
      <c r="K811" s="3">
        <f t="shared" si="45"/>
        <v>138.46153846153953</v>
      </c>
      <c r="P811"/>
      <c r="Q811" s="3"/>
      <c r="R811"/>
      <c r="T811"/>
    </row>
    <row r="812" spans="1:20" x14ac:dyDescent="0.25">
      <c r="A812">
        <v>173</v>
      </c>
      <c r="B812">
        <v>1</v>
      </c>
      <c r="C812" t="s">
        <v>138</v>
      </c>
      <c r="D812" s="35">
        <f t="shared" si="46"/>
        <v>0.37540082455336693</v>
      </c>
      <c r="E812">
        <v>26</v>
      </c>
      <c r="F812">
        <v>123450</v>
      </c>
      <c r="G812">
        <v>50</v>
      </c>
      <c r="H812">
        <v>45</v>
      </c>
      <c r="I812" s="3">
        <f t="shared" si="44"/>
        <v>47.5</v>
      </c>
      <c r="J812" s="12">
        <f t="shared" si="47"/>
        <v>54.633333333333333</v>
      </c>
      <c r="K812" s="3">
        <f t="shared" si="45"/>
        <v>163.63636363636343</v>
      </c>
      <c r="P812"/>
      <c r="Q812" s="3"/>
      <c r="R812"/>
      <c r="T812"/>
    </row>
    <row r="813" spans="1:20" x14ac:dyDescent="0.25">
      <c r="A813">
        <v>173</v>
      </c>
      <c r="B813">
        <v>1</v>
      </c>
      <c r="C813" t="s">
        <v>138</v>
      </c>
      <c r="D813" s="35">
        <f t="shared" si="46"/>
        <v>0.37792029317453046</v>
      </c>
      <c r="E813">
        <v>27</v>
      </c>
      <c r="F813">
        <v>123461</v>
      </c>
      <c r="H813">
        <v>55</v>
      </c>
      <c r="I813" s="3">
        <f t="shared" si="44"/>
        <v>55</v>
      </c>
      <c r="J813" s="12">
        <f t="shared" si="47"/>
        <v>55</v>
      </c>
      <c r="K813" s="3">
        <f t="shared" si="45"/>
        <v>200.0000000000019</v>
      </c>
      <c r="P813"/>
      <c r="Q813" s="3"/>
      <c r="R813"/>
      <c r="T813"/>
    </row>
    <row r="814" spans="1:20" x14ac:dyDescent="0.25">
      <c r="A814">
        <v>173</v>
      </c>
      <c r="B814">
        <v>1</v>
      </c>
      <c r="C814" t="s">
        <v>138</v>
      </c>
      <c r="D814" s="35">
        <f t="shared" si="46"/>
        <v>0.37998167659184606</v>
      </c>
      <c r="E814">
        <v>28</v>
      </c>
      <c r="F814">
        <v>123470</v>
      </c>
      <c r="G814">
        <v>60</v>
      </c>
      <c r="H814">
        <v>50</v>
      </c>
      <c r="I814" s="3">
        <f t="shared" si="44"/>
        <v>55</v>
      </c>
      <c r="J814" s="12">
        <f t="shared" si="47"/>
        <v>55.3</v>
      </c>
      <c r="K814" s="3">
        <f t="shared" si="45"/>
        <v>224.9999999999948</v>
      </c>
      <c r="P814"/>
      <c r="Q814" s="3"/>
      <c r="R814"/>
      <c r="T814"/>
    </row>
    <row r="815" spans="1:20" x14ac:dyDescent="0.25">
      <c r="A815">
        <v>173</v>
      </c>
      <c r="B815">
        <v>1</v>
      </c>
      <c r="C815" t="s">
        <v>138</v>
      </c>
      <c r="D815" s="35">
        <f t="shared" si="46"/>
        <v>0.38181401740723775</v>
      </c>
      <c r="E815">
        <v>29</v>
      </c>
      <c r="F815">
        <v>123478</v>
      </c>
      <c r="G815">
        <v>55</v>
      </c>
      <c r="H815">
        <v>35</v>
      </c>
      <c r="I815" s="3">
        <f t="shared" si="44"/>
        <v>45</v>
      </c>
      <c r="J815" s="12">
        <f t="shared" si="47"/>
        <v>55.56666666666667</v>
      </c>
      <c r="K815" s="3">
        <f t="shared" si="45"/>
        <v>225.0000000000008</v>
      </c>
      <c r="P815"/>
      <c r="Q815" s="3"/>
      <c r="R815"/>
      <c r="T815"/>
    </row>
    <row r="816" spans="1:20" x14ac:dyDescent="0.25">
      <c r="A816">
        <v>173</v>
      </c>
      <c r="B816">
        <v>1</v>
      </c>
      <c r="C816" t="s">
        <v>138</v>
      </c>
      <c r="D816" s="35">
        <f t="shared" si="46"/>
        <v>0.38364635822262944</v>
      </c>
      <c r="E816">
        <v>30</v>
      </c>
      <c r="F816">
        <v>123486</v>
      </c>
      <c r="G816">
        <v>40</v>
      </c>
      <c r="H816">
        <v>30</v>
      </c>
      <c r="I816" s="3">
        <f t="shared" si="44"/>
        <v>35</v>
      </c>
      <c r="J816" s="12">
        <f t="shared" si="47"/>
        <v>55.833333333333336</v>
      </c>
      <c r="K816" s="3">
        <f t="shared" si="45"/>
        <v>225.0000000000008</v>
      </c>
      <c r="P816"/>
      <c r="Q816" s="3"/>
      <c r="R816"/>
      <c r="T816"/>
    </row>
    <row r="817" spans="1:20" x14ac:dyDescent="0.25">
      <c r="A817">
        <v>173</v>
      </c>
      <c r="B817">
        <v>1</v>
      </c>
      <c r="C817" t="s">
        <v>138</v>
      </c>
      <c r="D817" s="35">
        <f t="shared" si="46"/>
        <v>0.38547869903802107</v>
      </c>
      <c r="E817">
        <v>31</v>
      </c>
      <c r="F817">
        <v>123494</v>
      </c>
      <c r="G817">
        <v>45</v>
      </c>
      <c r="H817">
        <v>30</v>
      </c>
      <c r="I817" s="3">
        <f t="shared" si="44"/>
        <v>37.5</v>
      </c>
      <c r="J817" s="12">
        <f t="shared" si="47"/>
        <v>56.1</v>
      </c>
      <c r="K817" s="3">
        <f t="shared" si="45"/>
        <v>200.0000000000019</v>
      </c>
      <c r="P817"/>
      <c r="Q817" s="3"/>
      <c r="R817"/>
      <c r="T817"/>
    </row>
    <row r="818" spans="1:20" x14ac:dyDescent="0.25">
      <c r="A818">
        <v>173</v>
      </c>
      <c r="B818">
        <v>1</v>
      </c>
      <c r="C818" t="s">
        <v>138</v>
      </c>
      <c r="D818" s="35">
        <f t="shared" si="46"/>
        <v>0.38754008245533667</v>
      </c>
      <c r="E818">
        <v>32</v>
      </c>
      <c r="F818">
        <v>123503</v>
      </c>
      <c r="G818">
        <v>35</v>
      </c>
      <c r="H818">
        <v>40</v>
      </c>
      <c r="I818" s="3">
        <f t="shared" si="44"/>
        <v>37.5</v>
      </c>
      <c r="J818" s="12">
        <f t="shared" si="47"/>
        <v>56.4</v>
      </c>
      <c r="K818" s="3">
        <f t="shared" si="45"/>
        <v>199.99999999999716</v>
      </c>
      <c r="P818"/>
      <c r="Q818" s="3"/>
      <c r="R818"/>
      <c r="T818"/>
    </row>
    <row r="819" spans="1:20" x14ac:dyDescent="0.25">
      <c r="A819">
        <v>173</v>
      </c>
      <c r="B819">
        <v>1</v>
      </c>
      <c r="C819" t="s">
        <v>138</v>
      </c>
      <c r="D819" s="35">
        <f t="shared" si="46"/>
        <v>0.38960146587265232</v>
      </c>
      <c r="E819">
        <v>33</v>
      </c>
      <c r="F819">
        <v>123512</v>
      </c>
      <c r="G819">
        <v>35</v>
      </c>
      <c r="H819">
        <v>40</v>
      </c>
      <c r="I819" s="3">
        <f t="shared" si="44"/>
        <v>37.5</v>
      </c>
      <c r="J819" s="12">
        <f t="shared" si="47"/>
        <v>56.7</v>
      </c>
      <c r="K819" s="3">
        <f t="shared" si="45"/>
        <v>163.63636363636343</v>
      </c>
      <c r="P819"/>
      <c r="Q819" s="3"/>
      <c r="R819"/>
      <c r="T819"/>
    </row>
    <row r="820" spans="1:20" x14ac:dyDescent="0.25">
      <c r="A820">
        <v>173</v>
      </c>
      <c r="B820">
        <v>1</v>
      </c>
      <c r="C820" t="s">
        <v>138</v>
      </c>
      <c r="D820" s="35">
        <f t="shared" si="46"/>
        <v>0.39212093449381585</v>
      </c>
      <c r="E820">
        <v>34</v>
      </c>
      <c r="F820">
        <v>123523</v>
      </c>
      <c r="G820">
        <v>40</v>
      </c>
      <c r="H820">
        <v>40</v>
      </c>
      <c r="I820" s="3">
        <f t="shared" si="44"/>
        <v>40</v>
      </c>
      <c r="J820" s="12">
        <f t="shared" si="47"/>
        <v>57.06666666666667</v>
      </c>
      <c r="K820" s="3">
        <f t="shared" si="45"/>
        <v>200.0000000000019</v>
      </c>
      <c r="P820"/>
      <c r="Q820" s="3"/>
      <c r="R820"/>
      <c r="T820"/>
    </row>
    <row r="821" spans="1:20" x14ac:dyDescent="0.25">
      <c r="A821">
        <v>173</v>
      </c>
      <c r="B821">
        <v>1</v>
      </c>
      <c r="C821" t="s">
        <v>138</v>
      </c>
      <c r="D821" s="35">
        <f t="shared" si="46"/>
        <v>0.39418231791113145</v>
      </c>
      <c r="E821">
        <v>35</v>
      </c>
      <c r="F821">
        <v>123532</v>
      </c>
      <c r="G821">
        <v>45</v>
      </c>
      <c r="H821">
        <v>45</v>
      </c>
      <c r="I821" s="3">
        <f t="shared" si="44"/>
        <v>45</v>
      </c>
      <c r="J821" s="12">
        <f t="shared" si="47"/>
        <v>57.366666666666667</v>
      </c>
      <c r="K821" s="3">
        <f t="shared" si="45"/>
        <v>225.0000000000008</v>
      </c>
      <c r="P821"/>
      <c r="Q821" s="3"/>
      <c r="R821"/>
      <c r="T821"/>
    </row>
    <row r="822" spans="1:20" x14ac:dyDescent="0.25">
      <c r="A822">
        <v>173</v>
      </c>
      <c r="B822">
        <v>1</v>
      </c>
      <c r="C822" t="s">
        <v>138</v>
      </c>
      <c r="D822" s="35">
        <f t="shared" si="46"/>
        <v>0.39601465872652314</v>
      </c>
      <c r="E822">
        <v>36</v>
      </c>
      <c r="F822">
        <v>123540</v>
      </c>
      <c r="G822">
        <v>40</v>
      </c>
      <c r="H822">
        <v>35</v>
      </c>
      <c r="I822" s="3">
        <f t="shared" si="44"/>
        <v>37.5</v>
      </c>
      <c r="J822" s="12">
        <f t="shared" si="47"/>
        <v>57.633333333333333</v>
      </c>
      <c r="K822" s="3">
        <f t="shared" si="45"/>
        <v>200.0000000000019</v>
      </c>
      <c r="P822"/>
      <c r="Q822" s="3"/>
      <c r="R822"/>
      <c r="T822"/>
    </row>
    <row r="823" spans="1:20" x14ac:dyDescent="0.25">
      <c r="A823">
        <v>173</v>
      </c>
      <c r="B823">
        <v>1</v>
      </c>
      <c r="C823" t="s">
        <v>138</v>
      </c>
      <c r="D823" s="35">
        <f t="shared" si="46"/>
        <v>0.39807604214383874</v>
      </c>
      <c r="E823">
        <v>37</v>
      </c>
      <c r="F823">
        <v>123549</v>
      </c>
      <c r="G823">
        <v>40</v>
      </c>
      <c r="H823">
        <v>40</v>
      </c>
      <c r="I823" s="3">
        <f t="shared" ref="I823:I886" si="48">AVERAGE(G823:H823)</f>
        <v>40</v>
      </c>
      <c r="J823" s="12">
        <f t="shared" si="47"/>
        <v>57.93333333333333</v>
      </c>
      <c r="K823" s="3">
        <f t="shared" si="45"/>
        <v>199.99999999999716</v>
      </c>
      <c r="P823"/>
      <c r="Q823" s="3"/>
      <c r="R823"/>
      <c r="T823"/>
    </row>
    <row r="824" spans="1:20" x14ac:dyDescent="0.25">
      <c r="A824">
        <v>173</v>
      </c>
      <c r="B824">
        <v>1</v>
      </c>
      <c r="C824" t="s">
        <v>138</v>
      </c>
      <c r="D824" s="35">
        <f t="shared" si="46"/>
        <v>0.40013742556115439</v>
      </c>
      <c r="E824">
        <v>38</v>
      </c>
      <c r="F824">
        <v>123558</v>
      </c>
      <c r="G824">
        <v>40</v>
      </c>
      <c r="H824">
        <v>40</v>
      </c>
      <c r="I824" s="3">
        <f t="shared" si="48"/>
        <v>40</v>
      </c>
      <c r="J824" s="12">
        <f t="shared" si="47"/>
        <v>58.233333333333334</v>
      </c>
      <c r="K824" s="3">
        <f t="shared" si="45"/>
        <v>200.0000000000019</v>
      </c>
      <c r="P824"/>
      <c r="Q824" s="3"/>
      <c r="R824"/>
      <c r="T824"/>
    </row>
    <row r="825" spans="1:20" x14ac:dyDescent="0.25">
      <c r="A825">
        <v>173</v>
      </c>
      <c r="B825">
        <v>1</v>
      </c>
      <c r="C825" t="s">
        <v>138</v>
      </c>
      <c r="D825" s="35">
        <f t="shared" si="46"/>
        <v>0.40219880897846999</v>
      </c>
      <c r="E825">
        <v>39</v>
      </c>
      <c r="F825">
        <v>123567</v>
      </c>
      <c r="G825">
        <v>35</v>
      </c>
      <c r="H825">
        <v>35</v>
      </c>
      <c r="I825" s="3">
        <f t="shared" si="48"/>
        <v>35</v>
      </c>
      <c r="J825" s="12">
        <f t="shared" si="47"/>
        <v>58.533333333333331</v>
      </c>
      <c r="K825" s="3">
        <f t="shared" si="45"/>
        <v>150.00000000000054</v>
      </c>
      <c r="P825"/>
      <c r="Q825" s="3"/>
      <c r="R825"/>
      <c r="T825"/>
    </row>
    <row r="826" spans="1:20" x14ac:dyDescent="0.25">
      <c r="A826">
        <v>173</v>
      </c>
      <c r="B826">
        <v>1</v>
      </c>
      <c r="C826" t="s">
        <v>138</v>
      </c>
      <c r="D826" s="35">
        <f t="shared" si="46"/>
        <v>0.40494732020155749</v>
      </c>
      <c r="E826">
        <v>40</v>
      </c>
      <c r="F826">
        <v>123579</v>
      </c>
      <c r="G826">
        <v>40</v>
      </c>
      <c r="H826">
        <v>35</v>
      </c>
      <c r="I826" s="3">
        <f t="shared" si="48"/>
        <v>37.5</v>
      </c>
      <c r="J826" s="12">
        <f t="shared" si="47"/>
        <v>58.93333333333333</v>
      </c>
      <c r="K826" s="3">
        <f t="shared" si="45"/>
        <v>199.99999999999716</v>
      </c>
      <c r="P826"/>
      <c r="Q826" s="3"/>
      <c r="R826"/>
      <c r="T826"/>
    </row>
    <row r="827" spans="1:20" x14ac:dyDescent="0.25">
      <c r="A827">
        <v>173</v>
      </c>
      <c r="B827">
        <v>1</v>
      </c>
      <c r="C827" t="s">
        <v>138</v>
      </c>
      <c r="D827" s="35">
        <f t="shared" si="46"/>
        <v>0.40700870361887315</v>
      </c>
      <c r="E827">
        <v>41</v>
      </c>
      <c r="F827">
        <v>123588</v>
      </c>
      <c r="G827">
        <v>35</v>
      </c>
      <c r="H827">
        <v>30</v>
      </c>
      <c r="I827" s="3">
        <f t="shared" si="48"/>
        <v>32.5</v>
      </c>
      <c r="J827" s="12">
        <f t="shared" si="47"/>
        <v>59.233333333333334</v>
      </c>
      <c r="K827" s="3">
        <f t="shared" si="45"/>
        <v>32.142857142857132</v>
      </c>
      <c r="P827"/>
      <c r="Q827" s="3"/>
      <c r="R827"/>
      <c r="T827"/>
    </row>
    <row r="828" spans="1:20" x14ac:dyDescent="0.25">
      <c r="A828">
        <v>173</v>
      </c>
      <c r="B828">
        <v>1</v>
      </c>
      <c r="C828" t="s">
        <v>138</v>
      </c>
      <c r="D828" s="35">
        <f t="shared" si="46"/>
        <v>0.41983508932661479</v>
      </c>
      <c r="E828">
        <v>42</v>
      </c>
      <c r="F828">
        <v>123644</v>
      </c>
      <c r="I828" s="3"/>
      <c r="J828" s="12">
        <f t="shared" si="47"/>
        <v>61.1</v>
      </c>
      <c r="K828" s="3">
        <f t="shared" si="45"/>
        <v>34.615384615384599</v>
      </c>
      <c r="L828" t="s">
        <v>147</v>
      </c>
      <c r="P828"/>
      <c r="Q828" s="3"/>
      <c r="R828"/>
      <c r="T828"/>
    </row>
    <row r="829" spans="1:20" x14ac:dyDescent="0.25">
      <c r="A829">
        <v>173</v>
      </c>
      <c r="B829">
        <v>1</v>
      </c>
      <c r="C829" t="s">
        <v>138</v>
      </c>
      <c r="D829" s="35">
        <f t="shared" si="46"/>
        <v>0.43174530462666055</v>
      </c>
      <c r="E829">
        <v>43</v>
      </c>
      <c r="F829">
        <v>123696</v>
      </c>
      <c r="G829">
        <v>75</v>
      </c>
      <c r="H829">
        <v>55</v>
      </c>
      <c r="I829" s="3">
        <f t="shared" si="48"/>
        <v>65</v>
      </c>
      <c r="J829" s="12">
        <f t="shared" si="47"/>
        <v>62.833333333333336</v>
      </c>
      <c r="K829" s="3">
        <f t="shared" si="45"/>
        <v>112.5000000000004</v>
      </c>
      <c r="P829"/>
      <c r="Q829" s="3"/>
      <c r="R829"/>
      <c r="T829"/>
    </row>
    <row r="830" spans="1:20" x14ac:dyDescent="0.25">
      <c r="A830">
        <v>173</v>
      </c>
      <c r="B830">
        <v>1</v>
      </c>
      <c r="C830" t="s">
        <v>138</v>
      </c>
      <c r="D830" s="35">
        <f t="shared" si="46"/>
        <v>0.43540998625744387</v>
      </c>
      <c r="E830">
        <v>44</v>
      </c>
      <c r="F830">
        <v>123712</v>
      </c>
      <c r="G830">
        <v>75</v>
      </c>
      <c r="H830">
        <v>50</v>
      </c>
      <c r="I830" s="3">
        <f t="shared" si="48"/>
        <v>62.5</v>
      </c>
      <c r="J830" s="12">
        <f t="shared" si="47"/>
        <v>63.366666666666667</v>
      </c>
      <c r="K830" s="3">
        <f t="shared" si="45"/>
        <v>120</v>
      </c>
      <c r="P830"/>
      <c r="Q830" s="3"/>
      <c r="R830"/>
      <c r="T830"/>
    </row>
    <row r="831" spans="1:20" x14ac:dyDescent="0.25">
      <c r="A831">
        <v>173</v>
      </c>
      <c r="B831">
        <v>1</v>
      </c>
      <c r="C831" t="s">
        <v>138</v>
      </c>
      <c r="D831" s="35">
        <f t="shared" si="46"/>
        <v>0.43884562528630328</v>
      </c>
      <c r="E831">
        <v>45</v>
      </c>
      <c r="F831">
        <v>123727</v>
      </c>
      <c r="G831">
        <v>55</v>
      </c>
      <c r="H831">
        <v>40</v>
      </c>
      <c r="I831" s="3">
        <f t="shared" si="48"/>
        <v>47.5</v>
      </c>
      <c r="J831" s="12">
        <f t="shared" si="47"/>
        <v>63.866666666666667</v>
      </c>
      <c r="K831" s="3">
        <f t="shared" si="45"/>
        <v>105.88235294117585</v>
      </c>
      <c r="P831"/>
      <c r="Q831" s="3"/>
      <c r="R831"/>
      <c r="T831"/>
    </row>
    <row r="832" spans="1:20" x14ac:dyDescent="0.25">
      <c r="A832">
        <v>173</v>
      </c>
      <c r="B832">
        <v>1</v>
      </c>
      <c r="C832" t="s">
        <v>138</v>
      </c>
      <c r="D832" s="35">
        <f t="shared" si="46"/>
        <v>0.44273934951901056</v>
      </c>
      <c r="E832">
        <v>46</v>
      </c>
      <c r="F832">
        <v>123744</v>
      </c>
      <c r="G832">
        <v>55</v>
      </c>
      <c r="H832">
        <v>55</v>
      </c>
      <c r="I832" s="3">
        <f t="shared" si="48"/>
        <v>55</v>
      </c>
      <c r="J832" s="12">
        <f t="shared" si="47"/>
        <v>64.433333333333337</v>
      </c>
      <c r="K832" s="3">
        <f t="shared" ref="K832:K895" si="49">60/(J833-J832)</f>
        <v>72.000000000000412</v>
      </c>
      <c r="P832"/>
      <c r="Q832" s="3"/>
      <c r="R832"/>
      <c r="T832"/>
    </row>
    <row r="833" spans="1:20" x14ac:dyDescent="0.25">
      <c r="A833">
        <v>173</v>
      </c>
      <c r="B833">
        <v>1</v>
      </c>
      <c r="C833" t="s">
        <v>138</v>
      </c>
      <c r="D833" s="35">
        <f t="shared" si="46"/>
        <v>0.44846541456710948</v>
      </c>
      <c r="E833">
        <v>47</v>
      </c>
      <c r="F833">
        <v>123769</v>
      </c>
      <c r="G833">
        <v>50</v>
      </c>
      <c r="H833">
        <v>50</v>
      </c>
      <c r="I833" s="3">
        <f t="shared" si="48"/>
        <v>50</v>
      </c>
      <c r="J833" s="12">
        <f t="shared" si="47"/>
        <v>65.266666666666666</v>
      </c>
      <c r="K833" s="3">
        <f t="shared" si="49"/>
        <v>112.5000000000004</v>
      </c>
      <c r="P833"/>
      <c r="Q833" s="3"/>
      <c r="R833"/>
      <c r="T833"/>
    </row>
    <row r="834" spans="1:20" x14ac:dyDescent="0.25">
      <c r="A834">
        <v>173</v>
      </c>
      <c r="B834">
        <v>1</v>
      </c>
      <c r="C834" t="s">
        <v>138</v>
      </c>
      <c r="D834" s="35">
        <f t="shared" si="46"/>
        <v>0.45213009619789279</v>
      </c>
      <c r="E834">
        <v>48</v>
      </c>
      <c r="F834">
        <v>123785</v>
      </c>
      <c r="G834">
        <v>50</v>
      </c>
      <c r="H834">
        <v>55</v>
      </c>
      <c r="I834" s="3">
        <f t="shared" si="48"/>
        <v>52.5</v>
      </c>
      <c r="J834" s="12">
        <f t="shared" si="47"/>
        <v>65.8</v>
      </c>
      <c r="K834" s="3">
        <f t="shared" si="49"/>
        <v>138.46153846153726</v>
      </c>
      <c r="P834"/>
      <c r="Q834" s="3"/>
      <c r="R834"/>
      <c r="T834"/>
    </row>
    <row r="835" spans="1:20" x14ac:dyDescent="0.25">
      <c r="A835">
        <v>173</v>
      </c>
      <c r="B835">
        <v>1</v>
      </c>
      <c r="C835" t="s">
        <v>138</v>
      </c>
      <c r="D835" s="35">
        <f t="shared" si="46"/>
        <v>0.45510765002290426</v>
      </c>
      <c r="E835">
        <v>49</v>
      </c>
      <c r="F835">
        <v>123798</v>
      </c>
      <c r="G835">
        <v>45</v>
      </c>
      <c r="H835">
        <v>45</v>
      </c>
      <c r="I835" s="3">
        <f t="shared" si="48"/>
        <v>45</v>
      </c>
      <c r="J835" s="12">
        <f t="shared" si="47"/>
        <v>66.233333333333334</v>
      </c>
      <c r="K835" s="3">
        <f t="shared" si="49"/>
        <v>128.57142857142804</v>
      </c>
      <c r="P835"/>
      <c r="Q835" s="3"/>
      <c r="R835"/>
      <c r="T835"/>
    </row>
    <row r="836" spans="1:20" x14ac:dyDescent="0.25">
      <c r="A836">
        <v>173</v>
      </c>
      <c r="B836">
        <v>1</v>
      </c>
      <c r="C836" t="s">
        <v>138</v>
      </c>
      <c r="D836" s="35">
        <f t="shared" si="46"/>
        <v>0.4583142464498397</v>
      </c>
      <c r="E836">
        <v>50</v>
      </c>
      <c r="F836">
        <v>123812</v>
      </c>
      <c r="G836">
        <v>55</v>
      </c>
      <c r="H836">
        <v>45</v>
      </c>
      <c r="I836" s="3">
        <f t="shared" si="48"/>
        <v>50</v>
      </c>
      <c r="J836" s="12">
        <f t="shared" si="47"/>
        <v>66.7</v>
      </c>
      <c r="K836" s="3">
        <f t="shared" si="49"/>
        <v>150.00000000000321</v>
      </c>
      <c r="P836"/>
      <c r="Q836" s="3"/>
      <c r="R836"/>
      <c r="T836"/>
    </row>
    <row r="837" spans="1:20" x14ac:dyDescent="0.25">
      <c r="A837">
        <v>173</v>
      </c>
      <c r="B837">
        <v>1</v>
      </c>
      <c r="C837" t="s">
        <v>138</v>
      </c>
      <c r="D837" s="35">
        <f t="shared" ref="D837:D900" si="50">J837/$J$933</f>
        <v>0.46106275767292715</v>
      </c>
      <c r="E837">
        <v>51</v>
      </c>
      <c r="F837">
        <v>123824</v>
      </c>
      <c r="G837">
        <v>45</v>
      </c>
      <c r="H837">
        <v>50</v>
      </c>
      <c r="I837" s="3">
        <f t="shared" si="48"/>
        <v>47.5</v>
      </c>
      <c r="J837" s="12">
        <f t="shared" si="47"/>
        <v>67.099999999999994</v>
      </c>
      <c r="K837" s="3">
        <f t="shared" si="49"/>
        <v>149.99999999999787</v>
      </c>
      <c r="P837"/>
      <c r="Q837" s="3"/>
      <c r="R837"/>
      <c r="T837"/>
    </row>
    <row r="838" spans="1:20" x14ac:dyDescent="0.25">
      <c r="A838">
        <v>173</v>
      </c>
      <c r="B838">
        <v>1</v>
      </c>
      <c r="C838" t="s">
        <v>138</v>
      </c>
      <c r="D838" s="35">
        <f t="shared" si="50"/>
        <v>0.46381126889601465</v>
      </c>
      <c r="E838">
        <v>52</v>
      </c>
      <c r="F838">
        <v>123836</v>
      </c>
      <c r="G838">
        <v>30</v>
      </c>
      <c r="H838">
        <v>40</v>
      </c>
      <c r="I838" s="3">
        <f t="shared" si="48"/>
        <v>35</v>
      </c>
      <c r="J838" s="12">
        <f t="shared" si="47"/>
        <v>67.5</v>
      </c>
      <c r="K838" s="3">
        <f t="shared" si="49"/>
        <v>138.46153846153726</v>
      </c>
      <c r="P838"/>
      <c r="Q838" s="3"/>
      <c r="R838"/>
      <c r="T838"/>
    </row>
    <row r="839" spans="1:20" x14ac:dyDescent="0.25">
      <c r="A839">
        <v>173</v>
      </c>
      <c r="B839">
        <v>1</v>
      </c>
      <c r="C839" t="s">
        <v>138</v>
      </c>
      <c r="D839" s="35">
        <f t="shared" si="50"/>
        <v>0.46678882272102612</v>
      </c>
      <c r="E839">
        <v>53</v>
      </c>
      <c r="F839">
        <v>123849</v>
      </c>
      <c r="H839">
        <v>40</v>
      </c>
      <c r="I839" s="3">
        <f t="shared" si="48"/>
        <v>40</v>
      </c>
      <c r="J839" s="12">
        <f t="shared" si="47"/>
        <v>67.933333333333337</v>
      </c>
      <c r="K839" s="3">
        <f t="shared" si="49"/>
        <v>150.00000000000321</v>
      </c>
      <c r="P839"/>
      <c r="Q839" s="3"/>
      <c r="R839"/>
      <c r="T839"/>
    </row>
    <row r="840" spans="1:20" x14ac:dyDescent="0.25">
      <c r="A840">
        <v>173</v>
      </c>
      <c r="B840">
        <v>1</v>
      </c>
      <c r="C840" t="s">
        <v>138</v>
      </c>
      <c r="D840" s="35">
        <f t="shared" si="50"/>
        <v>0.46953733394411357</v>
      </c>
      <c r="E840">
        <v>54</v>
      </c>
      <c r="F840">
        <v>123861</v>
      </c>
      <c r="G840">
        <v>40</v>
      </c>
      <c r="H840">
        <v>40</v>
      </c>
      <c r="I840" s="3">
        <f t="shared" si="48"/>
        <v>40</v>
      </c>
      <c r="J840" s="12">
        <f t="shared" si="47"/>
        <v>68.333333333333329</v>
      </c>
      <c r="K840" s="3">
        <f t="shared" si="49"/>
        <v>225.0000000000008</v>
      </c>
      <c r="P840"/>
      <c r="Q840" s="3"/>
      <c r="R840"/>
      <c r="T840"/>
    </row>
    <row r="841" spans="1:20" x14ac:dyDescent="0.25">
      <c r="A841">
        <v>173</v>
      </c>
      <c r="B841">
        <v>1</v>
      </c>
      <c r="C841" t="s">
        <v>138</v>
      </c>
      <c r="D841" s="35">
        <f t="shared" si="50"/>
        <v>0.47136967475950525</v>
      </c>
      <c r="E841">
        <v>55</v>
      </c>
      <c r="F841">
        <v>123869</v>
      </c>
      <c r="G841">
        <v>50</v>
      </c>
      <c r="I841" s="3">
        <f t="shared" si="48"/>
        <v>50</v>
      </c>
      <c r="J841" s="12">
        <f t="shared" si="47"/>
        <v>68.599999999999994</v>
      </c>
      <c r="K841" s="3">
        <f t="shared" si="49"/>
        <v>179.99999999999488</v>
      </c>
      <c r="P841"/>
      <c r="Q841" s="3"/>
      <c r="R841"/>
      <c r="T841"/>
    </row>
    <row r="842" spans="1:20" x14ac:dyDescent="0.25">
      <c r="A842">
        <v>173</v>
      </c>
      <c r="B842">
        <v>1</v>
      </c>
      <c r="C842" t="s">
        <v>138</v>
      </c>
      <c r="D842" s="35">
        <f t="shared" si="50"/>
        <v>0.47366010077874487</v>
      </c>
      <c r="E842">
        <v>56</v>
      </c>
      <c r="F842">
        <v>123879</v>
      </c>
      <c r="G842">
        <v>60</v>
      </c>
      <c r="H842">
        <v>60</v>
      </c>
      <c r="I842" s="3">
        <f t="shared" si="48"/>
        <v>60</v>
      </c>
      <c r="J842" s="12">
        <f t="shared" si="47"/>
        <v>68.933333333333337</v>
      </c>
      <c r="K842" s="3">
        <f t="shared" si="49"/>
        <v>225.0000000000008</v>
      </c>
      <c r="P842"/>
      <c r="Q842" s="3"/>
      <c r="R842"/>
      <c r="T842"/>
    </row>
    <row r="843" spans="1:20" x14ac:dyDescent="0.25">
      <c r="A843">
        <v>173</v>
      </c>
      <c r="B843">
        <v>1</v>
      </c>
      <c r="C843" t="s">
        <v>138</v>
      </c>
      <c r="D843" s="35">
        <f t="shared" si="50"/>
        <v>0.47549244159413656</v>
      </c>
      <c r="E843">
        <v>57</v>
      </c>
      <c r="F843">
        <v>123887</v>
      </c>
      <c r="G843">
        <v>55</v>
      </c>
      <c r="H843">
        <v>45</v>
      </c>
      <c r="I843" s="3">
        <f t="shared" si="48"/>
        <v>50</v>
      </c>
      <c r="J843" s="12">
        <f t="shared" si="47"/>
        <v>69.2</v>
      </c>
      <c r="K843" s="3">
        <f t="shared" si="49"/>
        <v>225.0000000000008</v>
      </c>
      <c r="P843"/>
      <c r="Q843" s="3"/>
      <c r="R843"/>
      <c r="T843"/>
    </row>
    <row r="844" spans="1:20" x14ac:dyDescent="0.25">
      <c r="A844">
        <v>173</v>
      </c>
      <c r="B844">
        <v>1</v>
      </c>
      <c r="C844" t="s">
        <v>138</v>
      </c>
      <c r="D844" s="35">
        <f t="shared" si="50"/>
        <v>0.47732478240952819</v>
      </c>
      <c r="E844">
        <v>58</v>
      </c>
      <c r="F844">
        <v>123895</v>
      </c>
      <c r="G844">
        <v>40</v>
      </c>
      <c r="H844">
        <v>45</v>
      </c>
      <c r="I844" s="3">
        <f t="shared" si="48"/>
        <v>42.5</v>
      </c>
      <c r="J844" s="12">
        <f t="shared" si="47"/>
        <v>69.466666666666669</v>
      </c>
      <c r="K844" s="3">
        <f t="shared" si="49"/>
        <v>225.0000000000008</v>
      </c>
      <c r="L844" t="s">
        <v>148</v>
      </c>
      <c r="P844"/>
      <c r="Q844" s="3"/>
      <c r="R844"/>
      <c r="T844"/>
    </row>
    <row r="845" spans="1:20" x14ac:dyDescent="0.25">
      <c r="A845">
        <v>173</v>
      </c>
      <c r="B845">
        <v>1</v>
      </c>
      <c r="C845" t="s">
        <v>138</v>
      </c>
      <c r="D845" s="35">
        <f t="shared" si="50"/>
        <v>0.47915712322491982</v>
      </c>
      <c r="E845">
        <v>59</v>
      </c>
      <c r="F845">
        <v>123903</v>
      </c>
      <c r="G845">
        <v>50</v>
      </c>
      <c r="H845">
        <v>45</v>
      </c>
      <c r="I845" s="3">
        <f t="shared" si="48"/>
        <v>47.5</v>
      </c>
      <c r="J845" s="12">
        <f t="shared" si="47"/>
        <v>69.733333333333334</v>
      </c>
      <c r="K845" s="3">
        <f t="shared" si="49"/>
        <v>225.0000000000008</v>
      </c>
      <c r="P845"/>
      <c r="Q845" s="3"/>
      <c r="R845"/>
      <c r="T845"/>
    </row>
    <row r="846" spans="1:20" x14ac:dyDescent="0.25">
      <c r="A846">
        <v>173</v>
      </c>
      <c r="B846">
        <v>1</v>
      </c>
      <c r="C846" t="s">
        <v>138</v>
      </c>
      <c r="D846" s="35">
        <f t="shared" si="50"/>
        <v>0.48098946404031151</v>
      </c>
      <c r="E846">
        <v>60</v>
      </c>
      <c r="F846">
        <v>123911</v>
      </c>
      <c r="G846">
        <v>45</v>
      </c>
      <c r="H846">
        <v>35</v>
      </c>
      <c r="I846" s="3">
        <f t="shared" si="48"/>
        <v>40</v>
      </c>
      <c r="J846" s="12">
        <f t="shared" si="47"/>
        <v>70</v>
      </c>
      <c r="K846" s="3">
        <f t="shared" si="49"/>
        <v>225.0000000000008</v>
      </c>
      <c r="P846"/>
      <c r="Q846" s="3"/>
      <c r="R846"/>
      <c r="T846"/>
    </row>
    <row r="847" spans="1:20" x14ac:dyDescent="0.25">
      <c r="A847">
        <v>173</v>
      </c>
      <c r="B847">
        <v>1</v>
      </c>
      <c r="C847" t="s">
        <v>138</v>
      </c>
      <c r="D847" s="35">
        <f t="shared" si="50"/>
        <v>0.48282180485570314</v>
      </c>
      <c r="E847">
        <v>61</v>
      </c>
      <c r="F847">
        <v>123919</v>
      </c>
      <c r="G847">
        <v>45</v>
      </c>
      <c r="H847">
        <v>40</v>
      </c>
      <c r="I847" s="3">
        <f t="shared" si="48"/>
        <v>42.5</v>
      </c>
      <c r="J847" s="12">
        <f t="shared" si="47"/>
        <v>70.266666666666666</v>
      </c>
      <c r="K847" s="3">
        <f t="shared" si="49"/>
        <v>225.0000000000008</v>
      </c>
      <c r="P847"/>
      <c r="Q847" s="3"/>
      <c r="R847"/>
      <c r="T847"/>
    </row>
    <row r="848" spans="1:20" x14ac:dyDescent="0.25">
      <c r="A848">
        <v>173</v>
      </c>
      <c r="B848">
        <v>1</v>
      </c>
      <c r="C848" t="s">
        <v>138</v>
      </c>
      <c r="D848" s="35">
        <f t="shared" si="50"/>
        <v>0.48465414567109483</v>
      </c>
      <c r="E848">
        <v>62</v>
      </c>
      <c r="F848">
        <v>123927</v>
      </c>
      <c r="G848">
        <v>35</v>
      </c>
      <c r="H848">
        <v>30</v>
      </c>
      <c r="I848" s="3">
        <f t="shared" si="48"/>
        <v>32.5</v>
      </c>
      <c r="J848" s="12">
        <f t="shared" si="47"/>
        <v>70.533333333333331</v>
      </c>
      <c r="K848" s="3">
        <f t="shared" si="49"/>
        <v>200.0000000000019</v>
      </c>
      <c r="P848"/>
      <c r="Q848" s="3"/>
      <c r="R848"/>
      <c r="T848"/>
    </row>
    <row r="849" spans="1:20" x14ac:dyDescent="0.25">
      <c r="A849">
        <v>173</v>
      </c>
      <c r="B849">
        <v>1</v>
      </c>
      <c r="C849" t="s">
        <v>138</v>
      </c>
      <c r="D849" s="35">
        <f t="shared" si="50"/>
        <v>0.48671552908841043</v>
      </c>
      <c r="E849">
        <v>63</v>
      </c>
      <c r="F849">
        <v>123936</v>
      </c>
      <c r="G849">
        <v>40</v>
      </c>
      <c r="H849">
        <v>30</v>
      </c>
      <c r="I849" s="3">
        <f t="shared" si="48"/>
        <v>35</v>
      </c>
      <c r="J849" s="12">
        <f t="shared" si="47"/>
        <v>70.833333333333329</v>
      </c>
      <c r="K849" s="3">
        <f t="shared" si="49"/>
        <v>199.99999999999241</v>
      </c>
      <c r="P849"/>
      <c r="Q849" s="3"/>
      <c r="R849"/>
      <c r="T849"/>
    </row>
    <row r="850" spans="1:20" x14ac:dyDescent="0.25">
      <c r="A850">
        <v>173</v>
      </c>
      <c r="B850">
        <v>1</v>
      </c>
      <c r="C850" t="s">
        <v>138</v>
      </c>
      <c r="D850" s="35">
        <f t="shared" si="50"/>
        <v>0.48877691250572614</v>
      </c>
      <c r="E850">
        <v>64</v>
      </c>
      <c r="F850">
        <v>123945</v>
      </c>
      <c r="H850">
        <v>40</v>
      </c>
      <c r="I850" s="3">
        <f t="shared" si="48"/>
        <v>40</v>
      </c>
      <c r="J850" s="12">
        <f t="shared" si="47"/>
        <v>71.13333333333334</v>
      </c>
      <c r="K850" s="3">
        <f t="shared" si="49"/>
        <v>180.00000000000256</v>
      </c>
      <c r="P850"/>
      <c r="Q850" s="3"/>
      <c r="R850"/>
      <c r="T850"/>
    </row>
    <row r="851" spans="1:20" x14ac:dyDescent="0.25">
      <c r="A851">
        <v>173</v>
      </c>
      <c r="B851">
        <v>1</v>
      </c>
      <c r="C851" t="s">
        <v>138</v>
      </c>
      <c r="D851" s="35">
        <f t="shared" si="50"/>
        <v>0.49106733852496565</v>
      </c>
      <c r="E851">
        <v>65</v>
      </c>
      <c r="F851">
        <v>123955</v>
      </c>
      <c r="G851">
        <v>45</v>
      </c>
      <c r="H851">
        <v>40</v>
      </c>
      <c r="I851" s="3">
        <f t="shared" si="48"/>
        <v>42.5</v>
      </c>
      <c r="J851" s="12">
        <f t="shared" si="47"/>
        <v>71.466666666666669</v>
      </c>
      <c r="K851" s="3">
        <f t="shared" si="49"/>
        <v>150.00000000000321</v>
      </c>
      <c r="P851"/>
      <c r="Q851" s="3"/>
      <c r="R851"/>
      <c r="T851"/>
    </row>
    <row r="852" spans="1:20" x14ac:dyDescent="0.25">
      <c r="A852">
        <v>173</v>
      </c>
      <c r="B852">
        <v>1</v>
      </c>
      <c r="C852" t="s">
        <v>138</v>
      </c>
      <c r="D852" s="35">
        <f t="shared" si="50"/>
        <v>0.49381584974805309</v>
      </c>
      <c r="E852">
        <v>66</v>
      </c>
      <c r="F852">
        <v>123967</v>
      </c>
      <c r="H852">
        <v>30</v>
      </c>
      <c r="I852" s="3">
        <f t="shared" si="48"/>
        <v>30</v>
      </c>
      <c r="J852" s="12">
        <f t="shared" si="47"/>
        <v>71.86666666666666</v>
      </c>
      <c r="K852" s="3">
        <f t="shared" si="49"/>
        <v>19.56521739130428</v>
      </c>
      <c r="P852"/>
      <c r="Q852" s="3"/>
      <c r="R852"/>
      <c r="T852"/>
    </row>
    <row r="853" spans="1:20" x14ac:dyDescent="0.25">
      <c r="A853">
        <v>173</v>
      </c>
      <c r="B853">
        <v>1</v>
      </c>
      <c r="C853" t="s">
        <v>138</v>
      </c>
      <c r="D853" s="35">
        <f t="shared" si="50"/>
        <v>0.51488776912505729</v>
      </c>
      <c r="E853">
        <v>67</v>
      </c>
      <c r="F853">
        <v>124059</v>
      </c>
      <c r="G853">
        <v>60</v>
      </c>
      <c r="H853">
        <v>40</v>
      </c>
      <c r="I853" s="3">
        <f t="shared" si="48"/>
        <v>50</v>
      </c>
      <c r="J853" s="12">
        <f t="shared" si="47"/>
        <v>74.933333333333337</v>
      </c>
      <c r="K853" s="3">
        <f t="shared" si="49"/>
        <v>112.5000000000004</v>
      </c>
      <c r="P853" s="3"/>
      <c r="Q853" s="3"/>
      <c r="R853"/>
      <c r="T853"/>
    </row>
    <row r="854" spans="1:20" x14ac:dyDescent="0.25">
      <c r="A854">
        <v>173</v>
      </c>
      <c r="B854">
        <v>1</v>
      </c>
      <c r="C854" t="s">
        <v>138</v>
      </c>
      <c r="D854" s="35">
        <f t="shared" si="50"/>
        <v>0.51855245075584055</v>
      </c>
      <c r="E854">
        <v>68</v>
      </c>
      <c r="F854">
        <v>124075</v>
      </c>
      <c r="G854">
        <v>50</v>
      </c>
      <c r="H854">
        <v>30</v>
      </c>
      <c r="I854" s="3">
        <f t="shared" si="48"/>
        <v>40</v>
      </c>
      <c r="J854" s="12">
        <f t="shared" si="47"/>
        <v>75.466666666666669</v>
      </c>
      <c r="K854" s="3">
        <f t="shared" si="49"/>
        <v>1.7492711370262393</v>
      </c>
      <c r="P854" s="3"/>
      <c r="Q854" s="3"/>
      <c r="R854"/>
      <c r="T854"/>
    </row>
    <row r="855" spans="1:20" x14ac:dyDescent="0.25">
      <c r="A855">
        <v>173</v>
      </c>
      <c r="B855">
        <v>1</v>
      </c>
      <c r="C855" t="s">
        <v>138</v>
      </c>
      <c r="D855" s="35">
        <f t="shared" si="50"/>
        <v>0.75423728813559321</v>
      </c>
      <c r="E855">
        <v>69</v>
      </c>
      <c r="F855">
        <v>125104</v>
      </c>
      <c r="G855">
        <v>60</v>
      </c>
      <c r="H855">
        <v>65</v>
      </c>
      <c r="I855" s="3">
        <f t="shared" si="48"/>
        <v>62.5</v>
      </c>
      <c r="J855" s="12">
        <f t="shared" si="47"/>
        <v>109.76666666666667</v>
      </c>
      <c r="K855" s="3">
        <f t="shared" si="49"/>
        <v>-1.8255578093306293</v>
      </c>
      <c r="P855" s="3"/>
      <c r="Q855" s="3"/>
      <c r="R855"/>
      <c r="T855"/>
    </row>
    <row r="856" spans="1:20" x14ac:dyDescent="0.25">
      <c r="A856">
        <v>173</v>
      </c>
      <c r="B856">
        <v>1</v>
      </c>
      <c r="C856" t="s">
        <v>138</v>
      </c>
      <c r="D856" s="35">
        <f t="shared" si="50"/>
        <v>0.52840128263857078</v>
      </c>
      <c r="E856">
        <v>70</v>
      </c>
      <c r="F856">
        <v>124118</v>
      </c>
      <c r="G856">
        <v>50</v>
      </c>
      <c r="H856">
        <v>55</v>
      </c>
      <c r="I856" s="3">
        <f t="shared" si="48"/>
        <v>52.5</v>
      </c>
      <c r="J856" s="12">
        <f t="shared" si="47"/>
        <v>76.900000000000006</v>
      </c>
      <c r="K856" s="3">
        <f t="shared" si="49"/>
        <v>138.46153846154178</v>
      </c>
      <c r="P856" s="3"/>
      <c r="Q856" s="3"/>
      <c r="R856"/>
      <c r="T856"/>
    </row>
    <row r="857" spans="1:20" x14ac:dyDescent="0.25">
      <c r="A857">
        <v>173</v>
      </c>
      <c r="B857">
        <v>1</v>
      </c>
      <c r="C857" t="s">
        <v>138</v>
      </c>
      <c r="D857" s="35">
        <f t="shared" si="50"/>
        <v>0.53137883646358219</v>
      </c>
      <c r="E857">
        <v>71</v>
      </c>
      <c r="F857">
        <v>124131</v>
      </c>
      <c r="G857">
        <v>50</v>
      </c>
      <c r="H857">
        <v>55</v>
      </c>
      <c r="I857" s="3">
        <f t="shared" si="48"/>
        <v>52.5</v>
      </c>
      <c r="J857" s="12">
        <f t="shared" si="47"/>
        <v>77.333333333333329</v>
      </c>
      <c r="K857" s="3">
        <f t="shared" si="49"/>
        <v>138.46153846153726</v>
      </c>
      <c r="P857" s="3"/>
      <c r="Q857" s="3"/>
      <c r="R857"/>
      <c r="T857"/>
    </row>
    <row r="858" spans="1:20" x14ac:dyDescent="0.25">
      <c r="A858">
        <v>173</v>
      </c>
      <c r="B858">
        <v>1</v>
      </c>
      <c r="C858" t="s">
        <v>138</v>
      </c>
      <c r="D858" s="35">
        <f t="shared" si="50"/>
        <v>0.53435639028859372</v>
      </c>
      <c r="E858">
        <v>72</v>
      </c>
      <c r="F858">
        <v>124144</v>
      </c>
      <c r="G858">
        <v>50</v>
      </c>
      <c r="H858">
        <v>55</v>
      </c>
      <c r="I858" s="3">
        <f t="shared" si="48"/>
        <v>52.5</v>
      </c>
      <c r="J858" s="12">
        <f t="shared" si="47"/>
        <v>77.766666666666666</v>
      </c>
      <c r="K858" s="3">
        <f t="shared" si="49"/>
        <v>149.99999999999787</v>
      </c>
      <c r="P858" s="3"/>
      <c r="Q858" s="3"/>
      <c r="R858"/>
      <c r="T858"/>
    </row>
    <row r="859" spans="1:20" x14ac:dyDescent="0.25">
      <c r="A859">
        <v>173</v>
      </c>
      <c r="B859">
        <v>1</v>
      </c>
      <c r="C859" t="s">
        <v>138</v>
      </c>
      <c r="D859" s="35">
        <f t="shared" si="50"/>
        <v>0.53710490151168122</v>
      </c>
      <c r="E859">
        <v>73</v>
      </c>
      <c r="F859">
        <v>124156</v>
      </c>
      <c r="G859">
        <v>50</v>
      </c>
      <c r="H859">
        <v>50</v>
      </c>
      <c r="I859" s="3">
        <f t="shared" si="48"/>
        <v>50</v>
      </c>
      <c r="J859" s="12">
        <f t="shared" si="47"/>
        <v>78.166666666666671</v>
      </c>
      <c r="K859" s="3">
        <f t="shared" si="49"/>
        <v>150.00000000000321</v>
      </c>
      <c r="P859" s="3"/>
      <c r="Q859" s="3"/>
      <c r="R859"/>
      <c r="T859"/>
    </row>
    <row r="860" spans="1:20" x14ac:dyDescent="0.25">
      <c r="A860">
        <v>173</v>
      </c>
      <c r="B860">
        <v>1</v>
      </c>
      <c r="C860" t="s">
        <v>138</v>
      </c>
      <c r="D860" s="35">
        <f t="shared" si="50"/>
        <v>0.53985341273476861</v>
      </c>
      <c r="E860">
        <v>74</v>
      </c>
      <c r="F860">
        <v>124168</v>
      </c>
      <c r="G860">
        <v>50</v>
      </c>
      <c r="H860">
        <v>45</v>
      </c>
      <c r="I860" s="3">
        <f t="shared" si="48"/>
        <v>47.5</v>
      </c>
      <c r="J860" s="12">
        <f t="shared" si="47"/>
        <v>78.566666666666663</v>
      </c>
      <c r="K860" s="3">
        <f t="shared" si="49"/>
        <v>179.99999999999488</v>
      </c>
      <c r="P860" s="3"/>
      <c r="Q860" s="3"/>
      <c r="R860"/>
      <c r="T860"/>
    </row>
    <row r="861" spans="1:20" x14ac:dyDescent="0.25">
      <c r="A861">
        <v>173</v>
      </c>
      <c r="B861">
        <v>1</v>
      </c>
      <c r="C861" t="s">
        <v>138</v>
      </c>
      <c r="D861" s="35">
        <f t="shared" si="50"/>
        <v>0.54214383875400829</v>
      </c>
      <c r="E861">
        <v>75</v>
      </c>
      <c r="F861">
        <v>124178</v>
      </c>
      <c r="G861">
        <v>50</v>
      </c>
      <c r="H861">
        <v>45</v>
      </c>
      <c r="I861" s="3">
        <f t="shared" si="48"/>
        <v>47.5</v>
      </c>
      <c r="J861" s="12">
        <f t="shared" si="47"/>
        <v>78.900000000000006</v>
      </c>
      <c r="K861" s="3">
        <f t="shared" si="49"/>
        <v>150.00000000000321</v>
      </c>
      <c r="P861" s="3"/>
      <c r="Q861" s="3"/>
      <c r="R861"/>
      <c r="T861"/>
    </row>
    <row r="862" spans="1:20" x14ac:dyDescent="0.25">
      <c r="A862">
        <v>173</v>
      </c>
      <c r="B862">
        <v>1</v>
      </c>
      <c r="C862" t="s">
        <v>138</v>
      </c>
      <c r="D862" s="35">
        <f t="shared" si="50"/>
        <v>0.54489234997709568</v>
      </c>
      <c r="E862">
        <v>76</v>
      </c>
      <c r="F862">
        <v>124190</v>
      </c>
      <c r="G862">
        <v>45</v>
      </c>
      <c r="H862">
        <v>35</v>
      </c>
      <c r="I862" s="3">
        <f t="shared" si="48"/>
        <v>40</v>
      </c>
      <c r="J862" s="12">
        <f t="shared" si="47"/>
        <v>79.3</v>
      </c>
      <c r="K862" s="3">
        <f t="shared" si="49"/>
        <v>163.63636363636024</v>
      </c>
      <c r="P862" s="3"/>
      <c r="Q862" s="3"/>
      <c r="R862"/>
      <c r="T862"/>
    </row>
    <row r="863" spans="1:20" x14ac:dyDescent="0.25">
      <c r="A863">
        <v>173</v>
      </c>
      <c r="B863">
        <v>1</v>
      </c>
      <c r="C863" t="s">
        <v>138</v>
      </c>
      <c r="D863" s="35">
        <f t="shared" si="50"/>
        <v>0.54741181859825927</v>
      </c>
      <c r="E863">
        <v>77</v>
      </c>
      <c r="F863">
        <v>124201</v>
      </c>
      <c r="G863">
        <v>40</v>
      </c>
      <c r="H863">
        <v>40</v>
      </c>
      <c r="I863" s="3">
        <f t="shared" si="48"/>
        <v>40</v>
      </c>
      <c r="J863" s="12">
        <f t="shared" si="47"/>
        <v>79.666666666666671</v>
      </c>
      <c r="K863" s="3">
        <f t="shared" si="49"/>
        <v>150.00000000000321</v>
      </c>
      <c r="P863" s="3"/>
      <c r="Q863" s="3"/>
      <c r="R863"/>
      <c r="T863"/>
    </row>
    <row r="864" spans="1:20" x14ac:dyDescent="0.25">
      <c r="A864">
        <v>173</v>
      </c>
      <c r="B864">
        <v>1</v>
      </c>
      <c r="C864" t="s">
        <v>138</v>
      </c>
      <c r="D864" s="35">
        <f t="shared" si="50"/>
        <v>0.55016032982134677</v>
      </c>
      <c r="E864">
        <v>78</v>
      </c>
      <c r="F864">
        <v>124213</v>
      </c>
      <c r="G864">
        <v>40</v>
      </c>
      <c r="H864">
        <v>45</v>
      </c>
      <c r="I864" s="3">
        <f t="shared" si="48"/>
        <v>42.5</v>
      </c>
      <c r="J864" s="12">
        <f t="shared" si="47"/>
        <v>80.066666666666663</v>
      </c>
      <c r="K864" s="3">
        <f t="shared" si="49"/>
        <v>163.63636363636024</v>
      </c>
      <c r="P864" s="3"/>
      <c r="Q864" s="3"/>
      <c r="R864"/>
      <c r="T864"/>
    </row>
    <row r="865" spans="1:20" x14ac:dyDescent="0.25">
      <c r="A865">
        <v>173</v>
      </c>
      <c r="B865">
        <v>1</v>
      </c>
      <c r="C865" t="s">
        <v>138</v>
      </c>
      <c r="D865" s="35">
        <f t="shared" si="50"/>
        <v>0.55267979844251036</v>
      </c>
      <c r="E865">
        <v>79</v>
      </c>
      <c r="F865">
        <v>124224</v>
      </c>
      <c r="G865">
        <v>50</v>
      </c>
      <c r="H865">
        <v>45</v>
      </c>
      <c r="I865" s="3">
        <f t="shared" si="48"/>
        <v>47.5</v>
      </c>
      <c r="J865" s="12">
        <f t="shared" si="47"/>
        <v>80.433333333333337</v>
      </c>
      <c r="K865" s="3">
        <f t="shared" si="49"/>
        <v>150.00000000000321</v>
      </c>
      <c r="P865" s="3"/>
      <c r="Q865" s="3"/>
      <c r="R865"/>
      <c r="T865"/>
    </row>
    <row r="866" spans="1:20" x14ac:dyDescent="0.25">
      <c r="A866">
        <v>173</v>
      </c>
      <c r="B866">
        <v>1</v>
      </c>
      <c r="C866" t="s">
        <v>138</v>
      </c>
      <c r="D866" s="35">
        <f t="shared" si="50"/>
        <v>0.55542830966559775</v>
      </c>
      <c r="E866">
        <v>80</v>
      </c>
      <c r="F866">
        <v>124236</v>
      </c>
      <c r="G866">
        <v>40</v>
      </c>
      <c r="H866">
        <v>35</v>
      </c>
      <c r="I866" s="3">
        <f t="shared" si="48"/>
        <v>37.5</v>
      </c>
      <c r="J866" s="12">
        <f t="shared" si="47"/>
        <v>80.833333333333329</v>
      </c>
      <c r="K866" s="3">
        <f t="shared" si="49"/>
        <v>149.99999999999787</v>
      </c>
      <c r="P866" s="3"/>
      <c r="Q866" s="3"/>
      <c r="R866"/>
      <c r="T866"/>
    </row>
    <row r="867" spans="1:20" x14ac:dyDescent="0.25">
      <c r="A867">
        <v>173</v>
      </c>
      <c r="B867">
        <v>1</v>
      </c>
      <c r="C867" t="s">
        <v>138</v>
      </c>
      <c r="D867" s="35">
        <f t="shared" si="50"/>
        <v>0.55817682088868525</v>
      </c>
      <c r="E867">
        <v>81</v>
      </c>
      <c r="F867">
        <v>124248</v>
      </c>
      <c r="H867">
        <v>40</v>
      </c>
      <c r="I867" s="3">
        <f t="shared" si="48"/>
        <v>40</v>
      </c>
      <c r="J867" s="12">
        <f t="shared" si="47"/>
        <v>81.233333333333334</v>
      </c>
      <c r="K867" s="3">
        <f t="shared" si="49"/>
        <v>163.63636363636658</v>
      </c>
      <c r="P867" s="3"/>
      <c r="Q867" s="3"/>
      <c r="R867"/>
      <c r="T867"/>
    </row>
    <row r="868" spans="1:20" x14ac:dyDescent="0.25">
      <c r="A868">
        <v>173</v>
      </c>
      <c r="B868">
        <v>1</v>
      </c>
      <c r="C868" t="s">
        <v>138</v>
      </c>
      <c r="D868" s="35">
        <f t="shared" si="50"/>
        <v>0.56069628950984884</v>
      </c>
      <c r="E868">
        <v>82</v>
      </c>
      <c r="F868">
        <v>124259</v>
      </c>
      <c r="G868">
        <v>45</v>
      </c>
      <c r="H868">
        <v>40</v>
      </c>
      <c r="I868" s="3">
        <f t="shared" si="48"/>
        <v>42.5</v>
      </c>
      <c r="J868" s="12">
        <f t="shared" si="47"/>
        <v>81.599999999999994</v>
      </c>
      <c r="K868" s="3">
        <f t="shared" si="49"/>
        <v>149.99999999999787</v>
      </c>
      <c r="P868" s="3"/>
      <c r="Q868" s="3"/>
      <c r="R868"/>
      <c r="T868"/>
    </row>
    <row r="869" spans="1:20" x14ac:dyDescent="0.25">
      <c r="A869">
        <v>173</v>
      </c>
      <c r="B869">
        <v>1</v>
      </c>
      <c r="C869" t="s">
        <v>138</v>
      </c>
      <c r="D869" s="35">
        <f t="shared" si="50"/>
        <v>0.56344480073293635</v>
      </c>
      <c r="E869">
        <v>83</v>
      </c>
      <c r="F869">
        <v>124271</v>
      </c>
      <c r="G869">
        <v>45</v>
      </c>
      <c r="H869">
        <v>50</v>
      </c>
      <c r="I869" s="3">
        <f t="shared" si="48"/>
        <v>47.5</v>
      </c>
      <c r="J869" s="12">
        <f t="shared" si="47"/>
        <v>82</v>
      </c>
      <c r="K869" s="3">
        <f t="shared" si="49"/>
        <v>138.46153846153726</v>
      </c>
      <c r="P869" s="3"/>
      <c r="Q869" s="3"/>
      <c r="R869"/>
      <c r="T869"/>
    </row>
    <row r="870" spans="1:20" x14ac:dyDescent="0.25">
      <c r="A870">
        <v>173</v>
      </c>
      <c r="B870">
        <v>1</v>
      </c>
      <c r="C870" t="s">
        <v>138</v>
      </c>
      <c r="D870" s="35">
        <f t="shared" si="50"/>
        <v>0.56642235455794776</v>
      </c>
      <c r="E870">
        <v>84</v>
      </c>
      <c r="F870">
        <v>124284</v>
      </c>
      <c r="G870">
        <v>45</v>
      </c>
      <c r="H870">
        <v>40</v>
      </c>
      <c r="I870" s="3">
        <f t="shared" si="48"/>
        <v>42.5</v>
      </c>
      <c r="J870" s="12">
        <f t="shared" si="47"/>
        <v>82.433333333333337</v>
      </c>
      <c r="K870" s="3">
        <f t="shared" si="49"/>
        <v>150.00000000000321</v>
      </c>
      <c r="P870" s="3"/>
      <c r="Q870" s="3"/>
      <c r="R870"/>
      <c r="T870"/>
    </row>
    <row r="871" spans="1:20" x14ac:dyDescent="0.25">
      <c r="A871">
        <v>173</v>
      </c>
      <c r="B871">
        <v>1</v>
      </c>
      <c r="C871" t="s">
        <v>138</v>
      </c>
      <c r="D871" s="35">
        <f t="shared" si="50"/>
        <v>0.56917086578103526</v>
      </c>
      <c r="E871">
        <v>85</v>
      </c>
      <c r="F871">
        <v>124296</v>
      </c>
      <c r="G871">
        <v>50</v>
      </c>
      <c r="H871">
        <v>50</v>
      </c>
      <c r="I871" s="3">
        <f t="shared" si="48"/>
        <v>50</v>
      </c>
      <c r="J871" s="12">
        <f t="shared" si="47"/>
        <v>82.833333333333329</v>
      </c>
      <c r="K871" s="3">
        <f t="shared" si="49"/>
        <v>149.99999999999787</v>
      </c>
      <c r="P871" s="3"/>
      <c r="Q871" s="3"/>
      <c r="R871"/>
      <c r="T871"/>
    </row>
    <row r="872" spans="1:20" x14ac:dyDescent="0.25">
      <c r="A872">
        <v>173</v>
      </c>
      <c r="B872">
        <v>1</v>
      </c>
      <c r="C872" t="s">
        <v>138</v>
      </c>
      <c r="D872" s="35">
        <f t="shared" si="50"/>
        <v>0.57191937700412276</v>
      </c>
      <c r="E872">
        <v>86</v>
      </c>
      <c r="F872">
        <v>124308</v>
      </c>
      <c r="H872">
        <v>50</v>
      </c>
      <c r="I872" s="3">
        <f t="shared" si="48"/>
        <v>50</v>
      </c>
      <c r="J872" s="12">
        <f t="shared" si="47"/>
        <v>83.233333333333334</v>
      </c>
      <c r="K872" s="3">
        <f t="shared" si="49"/>
        <v>180.00000000000256</v>
      </c>
      <c r="P872" s="3"/>
      <c r="Q872" s="3"/>
      <c r="R872"/>
      <c r="T872"/>
    </row>
    <row r="873" spans="1:20" x14ac:dyDescent="0.25">
      <c r="A873">
        <v>173</v>
      </c>
      <c r="B873">
        <v>1</v>
      </c>
      <c r="C873" t="s">
        <v>138</v>
      </c>
      <c r="D873" s="35">
        <f t="shared" si="50"/>
        <v>0.57420980302336233</v>
      </c>
      <c r="E873">
        <v>87</v>
      </c>
      <c r="F873">
        <v>124318</v>
      </c>
      <c r="H873">
        <v>35</v>
      </c>
      <c r="I873" s="3">
        <f t="shared" si="48"/>
        <v>35</v>
      </c>
      <c r="J873" s="12">
        <f t="shared" si="47"/>
        <v>83.566666666666663</v>
      </c>
      <c r="K873" s="3">
        <f t="shared" si="49"/>
        <v>179.99999999999488</v>
      </c>
      <c r="P873" s="3"/>
      <c r="Q873" s="3"/>
      <c r="R873"/>
      <c r="T873"/>
    </row>
    <row r="874" spans="1:20" x14ac:dyDescent="0.25">
      <c r="A874">
        <v>173</v>
      </c>
      <c r="B874">
        <v>1</v>
      </c>
      <c r="C874" t="s">
        <v>138</v>
      </c>
      <c r="D874" s="35">
        <f t="shared" si="50"/>
        <v>0.57650022904260201</v>
      </c>
      <c r="E874">
        <v>88</v>
      </c>
      <c r="F874">
        <v>124328</v>
      </c>
      <c r="H874">
        <v>40</v>
      </c>
      <c r="I874" s="3">
        <f t="shared" si="48"/>
        <v>40</v>
      </c>
      <c r="J874" s="12">
        <f t="shared" si="47"/>
        <v>83.9</v>
      </c>
      <c r="K874" s="3">
        <f t="shared" si="49"/>
        <v>180.00000000000256</v>
      </c>
      <c r="P874" s="3"/>
      <c r="Q874" s="3"/>
      <c r="R874"/>
      <c r="T874"/>
    </row>
    <row r="875" spans="1:20" x14ac:dyDescent="0.25">
      <c r="A875">
        <v>173</v>
      </c>
      <c r="B875">
        <v>1</v>
      </c>
      <c r="C875" t="s">
        <v>138</v>
      </c>
      <c r="D875" s="35">
        <f t="shared" si="50"/>
        <v>0.57879065506184146</v>
      </c>
      <c r="E875">
        <v>89</v>
      </c>
      <c r="F875">
        <v>124338</v>
      </c>
      <c r="H875">
        <v>40</v>
      </c>
      <c r="I875" s="3">
        <f t="shared" si="48"/>
        <v>40</v>
      </c>
      <c r="J875" s="12">
        <f t="shared" si="47"/>
        <v>84.233333333333334</v>
      </c>
      <c r="K875" s="3">
        <f t="shared" si="49"/>
        <v>163.63636363636658</v>
      </c>
      <c r="P875" s="3"/>
      <c r="Q875" s="3"/>
      <c r="R875"/>
      <c r="T875"/>
    </row>
    <row r="876" spans="1:20" x14ac:dyDescent="0.25">
      <c r="A876">
        <v>173</v>
      </c>
      <c r="B876">
        <v>1</v>
      </c>
      <c r="C876" t="s">
        <v>138</v>
      </c>
      <c r="D876" s="35">
        <f t="shared" si="50"/>
        <v>0.58131012368300505</v>
      </c>
      <c r="E876">
        <v>90</v>
      </c>
      <c r="F876">
        <v>124349</v>
      </c>
      <c r="G876">
        <v>55</v>
      </c>
      <c r="H876">
        <v>50</v>
      </c>
      <c r="I876" s="3">
        <f t="shared" si="48"/>
        <v>52.5</v>
      </c>
      <c r="J876" s="12">
        <f t="shared" si="47"/>
        <v>84.6</v>
      </c>
      <c r="K876" s="3">
        <f t="shared" si="49"/>
        <v>163.63636363636024</v>
      </c>
      <c r="P876" s="3"/>
      <c r="Q876" s="3"/>
      <c r="R876"/>
      <c r="T876"/>
    </row>
    <row r="877" spans="1:20" x14ac:dyDescent="0.25">
      <c r="A877">
        <v>173</v>
      </c>
      <c r="B877">
        <v>1</v>
      </c>
      <c r="C877" t="s">
        <v>138</v>
      </c>
      <c r="D877" s="35">
        <f t="shared" si="50"/>
        <v>0.58382959230416864</v>
      </c>
      <c r="E877">
        <v>91</v>
      </c>
      <c r="F877">
        <v>124360</v>
      </c>
      <c r="H877">
        <v>40</v>
      </c>
      <c r="I877" s="3">
        <f t="shared" si="48"/>
        <v>40</v>
      </c>
      <c r="J877" s="12">
        <f t="shared" si="47"/>
        <v>84.966666666666669</v>
      </c>
      <c r="K877" s="3">
        <f t="shared" si="49"/>
        <v>128.57142857142804</v>
      </c>
      <c r="P877" s="3"/>
      <c r="Q877" s="3"/>
      <c r="R877"/>
      <c r="T877"/>
    </row>
    <row r="878" spans="1:20" x14ac:dyDescent="0.25">
      <c r="A878">
        <v>173</v>
      </c>
      <c r="B878">
        <v>1</v>
      </c>
      <c r="C878" t="s">
        <v>138</v>
      </c>
      <c r="D878" s="35">
        <f t="shared" si="50"/>
        <v>0.58703618873110397</v>
      </c>
      <c r="E878">
        <v>92</v>
      </c>
      <c r="F878">
        <v>124374</v>
      </c>
      <c r="H878">
        <v>45</v>
      </c>
      <c r="I878" s="3">
        <f t="shared" si="48"/>
        <v>45</v>
      </c>
      <c r="J878" s="12">
        <f t="shared" si="47"/>
        <v>85.433333333333337</v>
      </c>
      <c r="K878" s="3">
        <f t="shared" si="49"/>
        <v>128.57142857142804</v>
      </c>
      <c r="P878" s="3"/>
      <c r="Q878" s="3"/>
      <c r="R878"/>
      <c r="T878"/>
    </row>
    <row r="879" spans="1:20" x14ac:dyDescent="0.25">
      <c r="A879">
        <v>173</v>
      </c>
      <c r="B879">
        <v>1</v>
      </c>
      <c r="C879" t="s">
        <v>138</v>
      </c>
      <c r="D879" s="35">
        <f t="shared" si="50"/>
        <v>0.59024278515803941</v>
      </c>
      <c r="E879">
        <v>93</v>
      </c>
      <c r="F879">
        <v>124388</v>
      </c>
      <c r="G879">
        <v>50</v>
      </c>
      <c r="H879">
        <v>55</v>
      </c>
      <c r="I879" s="3">
        <f t="shared" si="48"/>
        <v>52.5</v>
      </c>
      <c r="J879" s="12">
        <f t="shared" si="47"/>
        <v>85.9</v>
      </c>
      <c r="K879" s="3">
        <f t="shared" si="49"/>
        <v>163.63636363636658</v>
      </c>
      <c r="P879" s="3"/>
      <c r="Q879" s="3"/>
      <c r="R879"/>
      <c r="T879"/>
    </row>
    <row r="880" spans="1:20" x14ac:dyDescent="0.25">
      <c r="A880">
        <v>173</v>
      </c>
      <c r="B880">
        <v>1</v>
      </c>
      <c r="C880" t="s">
        <v>138</v>
      </c>
      <c r="D880" s="35">
        <f t="shared" si="50"/>
        <v>0.59276225377920289</v>
      </c>
      <c r="E880">
        <v>94</v>
      </c>
      <c r="F880">
        <v>124399</v>
      </c>
      <c r="G880">
        <v>50</v>
      </c>
      <c r="H880">
        <v>55</v>
      </c>
      <c r="I880" s="3">
        <f t="shared" si="48"/>
        <v>52.5</v>
      </c>
      <c r="J880" s="12">
        <f t="shared" si="47"/>
        <v>86.266666666666666</v>
      </c>
      <c r="K880" s="3">
        <f t="shared" si="49"/>
        <v>128.57142857142804</v>
      </c>
      <c r="P880" s="3"/>
      <c r="Q880" s="3"/>
      <c r="R880"/>
      <c r="T880"/>
    </row>
    <row r="881" spans="1:20" x14ac:dyDescent="0.25">
      <c r="A881">
        <v>173</v>
      </c>
      <c r="B881">
        <v>1</v>
      </c>
      <c r="C881" t="s">
        <v>138</v>
      </c>
      <c r="D881" s="35">
        <f t="shared" si="50"/>
        <v>0.59596885020613832</v>
      </c>
      <c r="E881">
        <v>95</v>
      </c>
      <c r="F881">
        <v>124413</v>
      </c>
      <c r="G881">
        <v>45</v>
      </c>
      <c r="H881">
        <v>45</v>
      </c>
      <c r="I881" s="3">
        <f t="shared" si="48"/>
        <v>45</v>
      </c>
      <c r="J881" s="12">
        <f t="shared" si="47"/>
        <v>86.733333333333334</v>
      </c>
      <c r="K881" s="3">
        <f t="shared" si="49"/>
        <v>149.99999999999787</v>
      </c>
      <c r="P881" s="3"/>
      <c r="Q881" s="3"/>
      <c r="R881"/>
      <c r="T881"/>
    </row>
    <row r="882" spans="1:20" x14ac:dyDescent="0.25">
      <c r="A882">
        <v>173</v>
      </c>
      <c r="B882">
        <v>1</v>
      </c>
      <c r="C882" t="s">
        <v>138</v>
      </c>
      <c r="D882" s="35">
        <f t="shared" si="50"/>
        <v>0.59871736142922594</v>
      </c>
      <c r="E882">
        <v>96</v>
      </c>
      <c r="F882">
        <v>124425</v>
      </c>
      <c r="H882">
        <v>45</v>
      </c>
      <c r="I882" s="3">
        <f t="shared" si="48"/>
        <v>45</v>
      </c>
      <c r="J882" s="12">
        <f t="shared" si="47"/>
        <v>87.13333333333334</v>
      </c>
      <c r="K882" s="3">
        <f t="shared" si="49"/>
        <v>150.00000000000321</v>
      </c>
      <c r="P882" s="3"/>
      <c r="Q882" s="3"/>
      <c r="R882"/>
      <c r="T882"/>
    </row>
    <row r="883" spans="1:20" x14ac:dyDescent="0.25">
      <c r="A883">
        <v>173</v>
      </c>
      <c r="B883">
        <v>1</v>
      </c>
      <c r="C883" t="s">
        <v>138</v>
      </c>
      <c r="D883" s="35">
        <f t="shared" si="50"/>
        <v>0.60146587265231333</v>
      </c>
      <c r="E883">
        <v>97</v>
      </c>
      <c r="F883">
        <v>124437</v>
      </c>
      <c r="G883">
        <v>55</v>
      </c>
      <c r="H883">
        <v>50</v>
      </c>
      <c r="I883" s="3">
        <f t="shared" si="48"/>
        <v>52.5</v>
      </c>
      <c r="J883" s="12">
        <f t="shared" si="47"/>
        <v>87.533333333333331</v>
      </c>
      <c r="K883" s="3">
        <f t="shared" si="49"/>
        <v>138.46153846153726</v>
      </c>
      <c r="P883" s="3"/>
      <c r="Q883" s="3"/>
      <c r="R883"/>
      <c r="T883"/>
    </row>
    <row r="884" spans="1:20" x14ac:dyDescent="0.25">
      <c r="A884">
        <v>173</v>
      </c>
      <c r="B884">
        <v>1</v>
      </c>
      <c r="C884" t="s">
        <v>138</v>
      </c>
      <c r="D884" s="35">
        <f t="shared" si="50"/>
        <v>0.60444342647732485</v>
      </c>
      <c r="E884">
        <v>98</v>
      </c>
      <c r="F884">
        <v>124450</v>
      </c>
      <c r="G884">
        <v>50</v>
      </c>
      <c r="H884">
        <v>45</v>
      </c>
      <c r="I884" s="3">
        <f t="shared" si="48"/>
        <v>47.5</v>
      </c>
      <c r="J884" s="12">
        <f t="shared" si="47"/>
        <v>87.966666666666669</v>
      </c>
      <c r="K884" s="3">
        <f t="shared" si="49"/>
        <v>105.88235294117717</v>
      </c>
      <c r="P884" s="3"/>
      <c r="Q884" s="3"/>
      <c r="R884"/>
      <c r="T884"/>
    </row>
    <row r="885" spans="1:20" x14ac:dyDescent="0.25">
      <c r="A885">
        <v>173</v>
      </c>
      <c r="B885">
        <v>1</v>
      </c>
      <c r="C885" t="s">
        <v>138</v>
      </c>
      <c r="D885" s="35">
        <f t="shared" si="50"/>
        <v>0.60833715071003203</v>
      </c>
      <c r="E885">
        <v>99</v>
      </c>
      <c r="F885">
        <v>124467</v>
      </c>
      <c r="H885">
        <v>45</v>
      </c>
      <c r="I885" s="3">
        <f t="shared" si="48"/>
        <v>45</v>
      </c>
      <c r="J885" s="12">
        <f t="shared" si="47"/>
        <v>88.533333333333331</v>
      </c>
      <c r="K885" s="3">
        <f t="shared" si="49"/>
        <v>149.99999999999787</v>
      </c>
      <c r="P885" s="3"/>
      <c r="Q885" s="3"/>
      <c r="R885"/>
      <c r="T885"/>
    </row>
    <row r="886" spans="1:20" x14ac:dyDescent="0.25">
      <c r="A886">
        <v>173</v>
      </c>
      <c r="B886">
        <v>1</v>
      </c>
      <c r="C886" t="s">
        <v>138</v>
      </c>
      <c r="D886" s="35">
        <f t="shared" si="50"/>
        <v>0.61108566193311964</v>
      </c>
      <c r="E886">
        <v>100</v>
      </c>
      <c r="F886">
        <v>124479</v>
      </c>
      <c r="G886">
        <v>45</v>
      </c>
      <c r="H886">
        <v>50</v>
      </c>
      <c r="I886" s="3">
        <f t="shared" si="48"/>
        <v>47.5</v>
      </c>
      <c r="J886" s="12">
        <f t="shared" si="47"/>
        <v>88.933333333333337</v>
      </c>
      <c r="K886" s="3">
        <f t="shared" si="49"/>
        <v>150.00000000000321</v>
      </c>
      <c r="P886" s="3"/>
      <c r="Q886" s="3"/>
      <c r="R886"/>
      <c r="T886"/>
    </row>
    <row r="887" spans="1:20" x14ac:dyDescent="0.25">
      <c r="A887">
        <v>173</v>
      </c>
      <c r="B887">
        <v>1</v>
      </c>
      <c r="C887" t="s">
        <v>138</v>
      </c>
      <c r="D887" s="35">
        <f t="shared" si="50"/>
        <v>0.61383417315620703</v>
      </c>
      <c r="E887">
        <v>101</v>
      </c>
      <c r="F887">
        <v>124491</v>
      </c>
      <c r="G887">
        <v>45</v>
      </c>
      <c r="H887">
        <v>50</v>
      </c>
      <c r="I887" s="3">
        <f t="shared" ref="I887:I932" si="51">AVERAGE(G887:H887)</f>
        <v>47.5</v>
      </c>
      <c r="J887" s="12">
        <f t="shared" si="47"/>
        <v>89.333333333333329</v>
      </c>
      <c r="K887" s="3">
        <f t="shared" si="49"/>
        <v>163.63636363636024</v>
      </c>
      <c r="P887" s="3"/>
      <c r="Q887" s="3"/>
      <c r="R887"/>
      <c r="T887"/>
    </row>
    <row r="888" spans="1:20" x14ac:dyDescent="0.25">
      <c r="A888">
        <v>173</v>
      </c>
      <c r="B888">
        <v>1</v>
      </c>
      <c r="C888" t="s">
        <v>138</v>
      </c>
      <c r="D888" s="35">
        <f t="shared" si="50"/>
        <v>0.61635364177737062</v>
      </c>
      <c r="E888">
        <v>102</v>
      </c>
      <c r="F888">
        <v>124502</v>
      </c>
      <c r="G888">
        <v>45</v>
      </c>
      <c r="H888">
        <v>45</v>
      </c>
      <c r="I888" s="3">
        <f t="shared" si="51"/>
        <v>45</v>
      </c>
      <c r="J888" s="12">
        <f t="shared" si="47"/>
        <v>89.7</v>
      </c>
      <c r="K888" s="3">
        <f t="shared" si="49"/>
        <v>150.00000000000321</v>
      </c>
      <c r="P888" s="3"/>
      <c r="Q888" s="3"/>
      <c r="R888"/>
      <c r="T888"/>
    </row>
    <row r="889" spans="1:20" x14ac:dyDescent="0.25">
      <c r="A889">
        <v>173</v>
      </c>
      <c r="B889">
        <v>1</v>
      </c>
      <c r="C889" t="s">
        <v>138</v>
      </c>
      <c r="D889" s="35">
        <f t="shared" si="50"/>
        <v>0.61910215300045801</v>
      </c>
      <c r="E889">
        <v>103</v>
      </c>
      <c r="F889">
        <v>124514</v>
      </c>
      <c r="H889">
        <v>40</v>
      </c>
      <c r="I889" s="3">
        <f t="shared" si="51"/>
        <v>40</v>
      </c>
      <c r="J889" s="12">
        <f t="shared" si="47"/>
        <v>90.1</v>
      </c>
      <c r="K889" s="3">
        <f t="shared" si="49"/>
        <v>149.99999999999787</v>
      </c>
      <c r="P889" s="3"/>
      <c r="Q889" s="3"/>
      <c r="R889"/>
      <c r="T889"/>
    </row>
    <row r="890" spans="1:20" x14ac:dyDescent="0.25">
      <c r="A890">
        <v>173</v>
      </c>
      <c r="B890">
        <v>1</v>
      </c>
      <c r="C890" t="s">
        <v>138</v>
      </c>
      <c r="D890" s="35">
        <f t="shared" si="50"/>
        <v>0.62185066422354562</v>
      </c>
      <c r="E890">
        <v>104</v>
      </c>
      <c r="F890">
        <v>124526</v>
      </c>
      <c r="G890">
        <v>40</v>
      </c>
      <c r="H890">
        <v>50</v>
      </c>
      <c r="I890" s="3">
        <f t="shared" si="51"/>
        <v>45</v>
      </c>
      <c r="J890" s="12">
        <f t="shared" si="47"/>
        <v>90.5</v>
      </c>
      <c r="K890" s="3">
        <f t="shared" si="49"/>
        <v>180.00000000000256</v>
      </c>
      <c r="P890" s="3"/>
      <c r="Q890" s="3"/>
      <c r="R890"/>
      <c r="T890"/>
    </row>
    <row r="891" spans="1:20" x14ac:dyDescent="0.25">
      <c r="A891">
        <v>173</v>
      </c>
      <c r="B891">
        <v>1</v>
      </c>
      <c r="C891" t="s">
        <v>138</v>
      </c>
      <c r="D891" s="35">
        <f t="shared" si="50"/>
        <v>0.62414109024278508</v>
      </c>
      <c r="E891">
        <v>105</v>
      </c>
      <c r="F891">
        <v>124536</v>
      </c>
      <c r="G891">
        <v>45</v>
      </c>
      <c r="H891">
        <v>40</v>
      </c>
      <c r="I891" s="3">
        <f t="shared" si="51"/>
        <v>42.5</v>
      </c>
      <c r="J891" s="12">
        <f t="shared" si="47"/>
        <v>90.833333333333329</v>
      </c>
      <c r="K891" s="3">
        <f t="shared" si="49"/>
        <v>163.63636363636024</v>
      </c>
      <c r="P891" s="3"/>
      <c r="Q891" s="3"/>
      <c r="R891"/>
      <c r="T891"/>
    </row>
    <row r="892" spans="1:20" x14ac:dyDescent="0.25">
      <c r="A892">
        <v>173</v>
      </c>
      <c r="B892">
        <v>1</v>
      </c>
      <c r="C892" t="s">
        <v>138</v>
      </c>
      <c r="D892" s="35">
        <f t="shared" si="50"/>
        <v>0.62666055886394867</v>
      </c>
      <c r="E892">
        <v>106</v>
      </c>
      <c r="F892">
        <v>124547</v>
      </c>
      <c r="G892">
        <v>40</v>
      </c>
      <c r="H892">
        <v>35</v>
      </c>
      <c r="I892" s="3">
        <f t="shared" si="51"/>
        <v>37.5</v>
      </c>
      <c r="J892" s="12">
        <f t="shared" si="47"/>
        <v>91.2</v>
      </c>
      <c r="K892" s="3">
        <f t="shared" si="49"/>
        <v>200.0000000000019</v>
      </c>
      <c r="P892" s="3"/>
      <c r="Q892" s="3"/>
      <c r="R892"/>
      <c r="T892"/>
    </row>
    <row r="893" spans="1:20" x14ac:dyDescent="0.25">
      <c r="A893">
        <v>173</v>
      </c>
      <c r="B893">
        <v>1</v>
      </c>
      <c r="C893" t="s">
        <v>138</v>
      </c>
      <c r="D893" s="35">
        <f t="shared" si="50"/>
        <v>0.62872194228126432</v>
      </c>
      <c r="E893">
        <v>107</v>
      </c>
      <c r="F893">
        <v>124556</v>
      </c>
      <c r="G893">
        <v>40</v>
      </c>
      <c r="H893">
        <v>45</v>
      </c>
      <c r="I893" s="3">
        <f t="shared" si="51"/>
        <v>42.5</v>
      </c>
      <c r="J893" s="12">
        <f t="shared" si="47"/>
        <v>91.5</v>
      </c>
      <c r="K893" s="3">
        <f t="shared" si="49"/>
        <v>225.0000000000008</v>
      </c>
      <c r="P893" s="3"/>
      <c r="Q893" s="3"/>
      <c r="R893"/>
      <c r="T893"/>
    </row>
    <row r="894" spans="1:20" x14ac:dyDescent="0.25">
      <c r="A894">
        <v>173</v>
      </c>
      <c r="B894">
        <v>1</v>
      </c>
      <c r="C894" t="s">
        <v>138</v>
      </c>
      <c r="D894" s="35">
        <f t="shared" si="50"/>
        <v>0.63055428309665595</v>
      </c>
      <c r="E894">
        <v>108</v>
      </c>
      <c r="F894">
        <v>124564</v>
      </c>
      <c r="G894">
        <v>50</v>
      </c>
      <c r="H894">
        <v>50</v>
      </c>
      <c r="I894" s="3">
        <f t="shared" si="51"/>
        <v>50</v>
      </c>
      <c r="J894" s="12">
        <f t="shared" si="47"/>
        <v>91.766666666666666</v>
      </c>
      <c r="K894" s="3">
        <f t="shared" si="49"/>
        <v>100.00000000000095</v>
      </c>
      <c r="P894" s="3"/>
      <c r="Q894" s="3"/>
      <c r="R894"/>
      <c r="T894"/>
    </row>
    <row r="895" spans="1:20" x14ac:dyDescent="0.25">
      <c r="A895">
        <v>173</v>
      </c>
      <c r="B895">
        <v>1</v>
      </c>
      <c r="C895" t="s">
        <v>138</v>
      </c>
      <c r="D895" s="35">
        <f t="shared" si="50"/>
        <v>0.63467704993128715</v>
      </c>
      <c r="E895">
        <v>109</v>
      </c>
      <c r="F895">
        <v>124582</v>
      </c>
      <c r="H895">
        <v>25</v>
      </c>
      <c r="I895" s="3">
        <f t="shared" si="51"/>
        <v>25</v>
      </c>
      <c r="J895" s="12">
        <f t="shared" si="47"/>
        <v>92.36666666666666</v>
      </c>
      <c r="K895" s="3">
        <f t="shared" si="49"/>
        <v>179.99999999999488</v>
      </c>
      <c r="P895" s="3"/>
      <c r="Q895" s="3"/>
      <c r="R895"/>
      <c r="T895"/>
    </row>
    <row r="896" spans="1:20" x14ac:dyDescent="0.25">
      <c r="A896">
        <v>173</v>
      </c>
      <c r="B896">
        <v>1</v>
      </c>
      <c r="C896" t="s">
        <v>138</v>
      </c>
      <c r="D896" s="35">
        <f t="shared" si="50"/>
        <v>0.63696747595052683</v>
      </c>
      <c r="E896">
        <v>110</v>
      </c>
      <c r="F896">
        <v>124592</v>
      </c>
      <c r="G896">
        <v>55</v>
      </c>
      <c r="H896">
        <v>50</v>
      </c>
      <c r="I896" s="3">
        <f t="shared" si="51"/>
        <v>52.5</v>
      </c>
      <c r="J896" s="12">
        <f t="shared" si="47"/>
        <v>92.7</v>
      </c>
      <c r="K896" s="3">
        <f t="shared" ref="K896:K933" si="52">60/(J897-J896)</f>
        <v>180.00000000000256</v>
      </c>
      <c r="P896" s="3"/>
      <c r="Q896" s="3"/>
      <c r="R896"/>
      <c r="T896"/>
    </row>
    <row r="897" spans="1:20" x14ac:dyDescent="0.25">
      <c r="A897">
        <v>173</v>
      </c>
      <c r="B897">
        <v>1</v>
      </c>
      <c r="C897" t="s">
        <v>138</v>
      </c>
      <c r="D897" s="35">
        <f t="shared" si="50"/>
        <v>0.6392579019697664</v>
      </c>
      <c r="E897">
        <v>111</v>
      </c>
      <c r="F897">
        <v>124602</v>
      </c>
      <c r="G897">
        <v>55</v>
      </c>
      <c r="H897">
        <v>50</v>
      </c>
      <c r="I897" s="3">
        <f t="shared" si="51"/>
        <v>52.5</v>
      </c>
      <c r="J897" s="12">
        <f t="shared" si="47"/>
        <v>93.033333333333331</v>
      </c>
      <c r="K897" s="3">
        <f t="shared" si="52"/>
        <v>120</v>
      </c>
      <c r="P897" s="3"/>
      <c r="Q897" s="3"/>
      <c r="R897"/>
      <c r="T897"/>
    </row>
    <row r="898" spans="1:20" x14ac:dyDescent="0.25">
      <c r="A898">
        <v>173</v>
      </c>
      <c r="B898">
        <v>1</v>
      </c>
      <c r="C898" t="s">
        <v>138</v>
      </c>
      <c r="D898" s="35">
        <f t="shared" si="50"/>
        <v>0.64269354099862575</v>
      </c>
      <c r="E898">
        <v>112</v>
      </c>
      <c r="F898">
        <v>124617</v>
      </c>
      <c r="G898">
        <v>35</v>
      </c>
      <c r="H898">
        <v>40</v>
      </c>
      <c r="I898" s="3">
        <f t="shared" si="51"/>
        <v>37.5</v>
      </c>
      <c r="J898" s="12">
        <f t="shared" si="47"/>
        <v>93.533333333333331</v>
      </c>
      <c r="K898" s="3">
        <f t="shared" si="52"/>
        <v>163.63636363636024</v>
      </c>
      <c r="P898" s="3"/>
      <c r="Q898" s="3"/>
      <c r="R898"/>
      <c r="T898"/>
    </row>
    <row r="899" spans="1:20" x14ac:dyDescent="0.25">
      <c r="A899">
        <v>173</v>
      </c>
      <c r="B899">
        <v>1</v>
      </c>
      <c r="C899" t="s">
        <v>138</v>
      </c>
      <c r="D899" s="35">
        <f t="shared" si="50"/>
        <v>0.64521300961978933</v>
      </c>
      <c r="E899">
        <v>113</v>
      </c>
      <c r="F899">
        <v>124628</v>
      </c>
      <c r="G899">
        <v>45</v>
      </c>
      <c r="H899">
        <v>50</v>
      </c>
      <c r="I899" s="3">
        <f t="shared" si="51"/>
        <v>47.5</v>
      </c>
      <c r="J899" s="12">
        <f t="shared" si="47"/>
        <v>93.9</v>
      </c>
      <c r="K899" s="3">
        <f t="shared" si="52"/>
        <v>128.57142857143197</v>
      </c>
      <c r="P899" s="3"/>
      <c r="Q899" s="3"/>
      <c r="R899"/>
      <c r="T899"/>
    </row>
    <row r="900" spans="1:20" x14ac:dyDescent="0.25">
      <c r="A900">
        <v>173</v>
      </c>
      <c r="B900">
        <v>1</v>
      </c>
      <c r="C900" t="s">
        <v>138</v>
      </c>
      <c r="D900" s="35">
        <f t="shared" si="50"/>
        <v>0.64841960604672466</v>
      </c>
      <c r="E900">
        <v>114</v>
      </c>
      <c r="F900">
        <v>124642</v>
      </c>
      <c r="G900">
        <v>40</v>
      </c>
      <c r="H900">
        <v>50</v>
      </c>
      <c r="I900" s="3">
        <f t="shared" si="51"/>
        <v>45</v>
      </c>
      <c r="J900" s="12">
        <f t="shared" si="47"/>
        <v>94.36666666666666</v>
      </c>
      <c r="K900" s="3">
        <f t="shared" si="52"/>
        <v>163.63636363636024</v>
      </c>
      <c r="P900" s="3"/>
      <c r="Q900" s="3"/>
      <c r="R900"/>
      <c r="T900"/>
    </row>
    <row r="901" spans="1:20" x14ac:dyDescent="0.25">
      <c r="A901">
        <v>173</v>
      </c>
      <c r="B901">
        <v>1</v>
      </c>
      <c r="C901" t="s">
        <v>138</v>
      </c>
      <c r="D901" s="35">
        <f t="shared" ref="D901:D933" si="53">J901/$J$933</f>
        <v>0.65093907466788825</v>
      </c>
      <c r="E901">
        <v>115</v>
      </c>
      <c r="F901">
        <v>124653</v>
      </c>
      <c r="G901">
        <v>45</v>
      </c>
      <c r="H901">
        <v>50</v>
      </c>
      <c r="I901" s="3">
        <f t="shared" si="51"/>
        <v>47.5</v>
      </c>
      <c r="J901" s="12">
        <f t="shared" si="47"/>
        <v>94.733333333333334</v>
      </c>
      <c r="K901" s="3">
        <f t="shared" si="52"/>
        <v>180.00000000000256</v>
      </c>
      <c r="P901" s="3"/>
      <c r="Q901" s="3"/>
      <c r="R901"/>
      <c r="T901"/>
    </row>
    <row r="902" spans="1:20" x14ac:dyDescent="0.25">
      <c r="A902">
        <v>173</v>
      </c>
      <c r="B902">
        <v>1</v>
      </c>
      <c r="C902" t="s">
        <v>138</v>
      </c>
      <c r="D902" s="35">
        <f t="shared" si="53"/>
        <v>0.65322950068712782</v>
      </c>
      <c r="E902">
        <v>116</v>
      </c>
      <c r="F902">
        <v>124663</v>
      </c>
      <c r="G902">
        <v>45</v>
      </c>
      <c r="H902">
        <v>50</v>
      </c>
      <c r="I902" s="3">
        <f t="shared" si="51"/>
        <v>47.5</v>
      </c>
      <c r="J902" s="12">
        <f t="shared" si="47"/>
        <v>95.066666666666663</v>
      </c>
      <c r="K902" s="3">
        <f t="shared" si="52"/>
        <v>163.63636363636024</v>
      </c>
      <c r="P902" s="3"/>
      <c r="Q902" s="3"/>
      <c r="R902"/>
      <c r="T902"/>
    </row>
    <row r="903" spans="1:20" x14ac:dyDescent="0.25">
      <c r="A903">
        <v>173</v>
      </c>
      <c r="B903">
        <v>1</v>
      </c>
      <c r="C903" t="s">
        <v>138</v>
      </c>
      <c r="D903" s="35">
        <f t="shared" si="53"/>
        <v>0.65574896930829141</v>
      </c>
      <c r="E903">
        <v>117</v>
      </c>
      <c r="F903">
        <v>124674</v>
      </c>
      <c r="G903">
        <v>50</v>
      </c>
      <c r="H903">
        <v>45</v>
      </c>
      <c r="I903" s="3">
        <f t="shared" si="51"/>
        <v>47.5</v>
      </c>
      <c r="J903" s="12">
        <f t="shared" si="47"/>
        <v>95.433333333333337</v>
      </c>
      <c r="K903" s="3">
        <f t="shared" si="52"/>
        <v>150.00000000000321</v>
      </c>
      <c r="P903" s="3"/>
      <c r="Q903" s="3"/>
      <c r="R903"/>
      <c r="T903"/>
    </row>
    <row r="904" spans="1:20" x14ac:dyDescent="0.25">
      <c r="A904">
        <v>173</v>
      </c>
      <c r="B904">
        <v>1</v>
      </c>
      <c r="C904" t="s">
        <v>138</v>
      </c>
      <c r="D904" s="35">
        <f t="shared" si="53"/>
        <v>0.6584974805313788</v>
      </c>
      <c r="E904">
        <v>118</v>
      </c>
      <c r="F904">
        <v>124686</v>
      </c>
      <c r="G904">
        <v>45</v>
      </c>
      <c r="H904">
        <v>40</v>
      </c>
      <c r="I904" s="3">
        <f t="shared" si="51"/>
        <v>42.5</v>
      </c>
      <c r="J904" s="12">
        <f t="shared" si="47"/>
        <v>95.833333333333329</v>
      </c>
      <c r="K904" s="3">
        <f t="shared" si="52"/>
        <v>163.63636363636024</v>
      </c>
      <c r="P904" s="3"/>
      <c r="Q904" s="3"/>
      <c r="R904"/>
      <c r="T904"/>
    </row>
    <row r="905" spans="1:20" x14ac:dyDescent="0.25">
      <c r="A905">
        <v>173</v>
      </c>
      <c r="B905">
        <v>1</v>
      </c>
      <c r="C905" t="s">
        <v>138</v>
      </c>
      <c r="D905" s="35">
        <f t="shared" si="53"/>
        <v>0.66101694915254239</v>
      </c>
      <c r="E905">
        <v>119</v>
      </c>
      <c r="F905">
        <v>124697</v>
      </c>
      <c r="G905">
        <v>50</v>
      </c>
      <c r="H905">
        <v>50</v>
      </c>
      <c r="I905" s="3">
        <f t="shared" si="51"/>
        <v>50</v>
      </c>
      <c r="J905" s="12">
        <f t="shared" si="47"/>
        <v>96.2</v>
      </c>
      <c r="K905" s="3">
        <f t="shared" si="52"/>
        <v>163.63636363636658</v>
      </c>
      <c r="P905" s="3"/>
      <c r="Q905" s="3"/>
      <c r="R905"/>
      <c r="T905"/>
    </row>
    <row r="906" spans="1:20" x14ac:dyDescent="0.25">
      <c r="A906">
        <v>173</v>
      </c>
      <c r="B906">
        <v>1</v>
      </c>
      <c r="C906" t="s">
        <v>138</v>
      </c>
      <c r="D906" s="35">
        <f t="shared" si="53"/>
        <v>0.66353641777370587</v>
      </c>
      <c r="E906">
        <v>120</v>
      </c>
      <c r="F906">
        <v>124708</v>
      </c>
      <c r="G906">
        <v>45</v>
      </c>
      <c r="H906">
        <v>45</v>
      </c>
      <c r="I906" s="3">
        <f t="shared" si="51"/>
        <v>45</v>
      </c>
      <c r="J906" s="12">
        <f t="shared" si="47"/>
        <v>96.566666666666663</v>
      </c>
      <c r="K906" s="3">
        <f t="shared" si="52"/>
        <v>200.0000000000019</v>
      </c>
      <c r="P906" s="3"/>
      <c r="Q906" s="3"/>
      <c r="R906"/>
      <c r="T906"/>
    </row>
    <row r="907" spans="1:20" x14ac:dyDescent="0.25">
      <c r="A907">
        <v>173</v>
      </c>
      <c r="B907">
        <v>1</v>
      </c>
      <c r="C907" t="s">
        <v>138</v>
      </c>
      <c r="D907" s="35">
        <f t="shared" si="53"/>
        <v>0.66559780119102152</v>
      </c>
      <c r="E907">
        <v>121</v>
      </c>
      <c r="F907">
        <v>124717</v>
      </c>
      <c r="H907">
        <v>60</v>
      </c>
      <c r="I907" s="3">
        <f t="shared" si="51"/>
        <v>60</v>
      </c>
      <c r="J907" s="12">
        <f t="shared" si="47"/>
        <v>96.86666666666666</v>
      </c>
      <c r="K907" s="3">
        <f t="shared" si="52"/>
        <v>224.9999999999888</v>
      </c>
      <c r="P907" s="3"/>
      <c r="Q907" s="3"/>
      <c r="R907"/>
      <c r="T907"/>
    </row>
    <row r="908" spans="1:20" x14ac:dyDescent="0.25">
      <c r="A908">
        <v>173</v>
      </c>
      <c r="B908">
        <v>1</v>
      </c>
      <c r="C908" t="s">
        <v>138</v>
      </c>
      <c r="D908" s="35">
        <f t="shared" si="53"/>
        <v>0.66743014200641326</v>
      </c>
      <c r="E908">
        <v>122</v>
      </c>
      <c r="F908">
        <v>124725</v>
      </c>
      <c r="G908">
        <v>65</v>
      </c>
      <c r="H908">
        <v>50</v>
      </c>
      <c r="I908" s="3">
        <f t="shared" si="51"/>
        <v>57.5</v>
      </c>
      <c r="J908" s="12">
        <f t="shared" si="47"/>
        <v>97.13333333333334</v>
      </c>
      <c r="K908" s="3">
        <f t="shared" si="52"/>
        <v>225.0000000000008</v>
      </c>
      <c r="P908" s="3"/>
      <c r="Q908" s="3"/>
      <c r="R908"/>
      <c r="T908"/>
    </row>
    <row r="909" spans="1:20" x14ac:dyDescent="0.25">
      <c r="A909">
        <v>173</v>
      </c>
      <c r="B909">
        <v>1</v>
      </c>
      <c r="C909" t="s">
        <v>138</v>
      </c>
      <c r="D909" s="35">
        <f t="shared" si="53"/>
        <v>0.66926248282180489</v>
      </c>
      <c r="E909">
        <v>123</v>
      </c>
      <c r="F909">
        <v>124733</v>
      </c>
      <c r="G909">
        <v>45</v>
      </c>
      <c r="I909" s="3">
        <f t="shared" si="51"/>
        <v>45</v>
      </c>
      <c r="J909" s="12">
        <f t="shared" si="47"/>
        <v>97.4</v>
      </c>
      <c r="K909" s="3">
        <f t="shared" si="52"/>
        <v>225.0000000000008</v>
      </c>
      <c r="P909" s="3"/>
      <c r="Q909" s="3"/>
      <c r="R909"/>
      <c r="T909"/>
    </row>
    <row r="910" spans="1:20" x14ac:dyDescent="0.25">
      <c r="A910">
        <v>173</v>
      </c>
      <c r="B910">
        <v>1</v>
      </c>
      <c r="C910" t="s">
        <v>138</v>
      </c>
      <c r="D910" s="35">
        <f t="shared" si="53"/>
        <v>0.67109482363719652</v>
      </c>
      <c r="E910">
        <v>124</v>
      </c>
      <c r="F910">
        <v>124741</v>
      </c>
      <c r="H910">
        <v>35</v>
      </c>
      <c r="I910" s="3">
        <f t="shared" si="51"/>
        <v>35</v>
      </c>
      <c r="J910" s="12">
        <f t="shared" si="47"/>
        <v>97.666666666666671</v>
      </c>
      <c r="K910" s="3">
        <f t="shared" si="52"/>
        <v>257.14285714285609</v>
      </c>
      <c r="P910" s="3"/>
      <c r="Q910" s="3"/>
      <c r="R910"/>
      <c r="T910"/>
    </row>
    <row r="911" spans="1:20" x14ac:dyDescent="0.25">
      <c r="A911">
        <v>173</v>
      </c>
      <c r="B911">
        <v>1</v>
      </c>
      <c r="C911" t="s">
        <v>138</v>
      </c>
      <c r="D911" s="35">
        <f t="shared" si="53"/>
        <v>0.67269812185066424</v>
      </c>
      <c r="E911">
        <v>125</v>
      </c>
      <c r="F911">
        <v>124748</v>
      </c>
      <c r="H911">
        <v>45</v>
      </c>
      <c r="I911" s="3">
        <f t="shared" si="51"/>
        <v>45</v>
      </c>
      <c r="J911" s="12">
        <f t="shared" si="47"/>
        <v>97.9</v>
      </c>
      <c r="K911" s="3">
        <f t="shared" si="52"/>
        <v>225.0000000000008</v>
      </c>
      <c r="P911" s="3"/>
      <c r="Q911" s="3"/>
      <c r="R911"/>
      <c r="T911"/>
    </row>
    <row r="912" spans="1:20" x14ac:dyDescent="0.25">
      <c r="A912">
        <v>173</v>
      </c>
      <c r="B912">
        <v>1</v>
      </c>
      <c r="C912" t="s">
        <v>138</v>
      </c>
      <c r="D912" s="35">
        <f t="shared" si="53"/>
        <v>0.67453046266605587</v>
      </c>
      <c r="E912">
        <v>126</v>
      </c>
      <c r="F912">
        <v>124756</v>
      </c>
      <c r="G912">
        <v>55</v>
      </c>
      <c r="H912">
        <v>50</v>
      </c>
      <c r="I912" s="3">
        <f t="shared" si="51"/>
        <v>52.5</v>
      </c>
      <c r="J912" s="12">
        <f t="shared" si="47"/>
        <v>98.166666666666671</v>
      </c>
      <c r="K912" s="3">
        <f t="shared" si="52"/>
        <v>225.0000000000008</v>
      </c>
      <c r="P912" s="3"/>
      <c r="Q912" s="3"/>
      <c r="R912"/>
      <c r="T912"/>
    </row>
    <row r="913" spans="1:20" x14ac:dyDescent="0.25">
      <c r="A913">
        <v>173</v>
      </c>
      <c r="B913">
        <v>1</v>
      </c>
      <c r="C913" t="s">
        <v>138</v>
      </c>
      <c r="D913" s="35">
        <f t="shared" si="53"/>
        <v>0.67636280348144762</v>
      </c>
      <c r="E913">
        <v>127</v>
      </c>
      <c r="F913">
        <v>124764</v>
      </c>
      <c r="H913">
        <v>40</v>
      </c>
      <c r="I913" s="3">
        <f t="shared" si="51"/>
        <v>40</v>
      </c>
      <c r="J913" s="12">
        <f t="shared" si="47"/>
        <v>98.433333333333337</v>
      </c>
      <c r="K913" s="3">
        <f t="shared" si="52"/>
        <v>27.272727272727238</v>
      </c>
      <c r="P913" s="3"/>
      <c r="Q913" s="3"/>
      <c r="R913"/>
      <c r="T913"/>
    </row>
    <row r="914" spans="1:20" x14ac:dyDescent="0.25">
      <c r="A914">
        <v>173</v>
      </c>
      <c r="B914">
        <v>1</v>
      </c>
      <c r="C914" t="s">
        <v>138</v>
      </c>
      <c r="D914" s="35">
        <f t="shared" si="53"/>
        <v>0.69147961520842882</v>
      </c>
      <c r="E914">
        <v>128</v>
      </c>
      <c r="F914">
        <v>124830</v>
      </c>
      <c r="I914" s="3"/>
      <c r="J914" s="12">
        <f t="shared" si="47"/>
        <v>100.63333333333334</v>
      </c>
      <c r="K914" s="3">
        <f t="shared" si="52"/>
        <v>46.153846153846253</v>
      </c>
      <c r="L914" t="s">
        <v>147</v>
      </c>
      <c r="P914" s="3"/>
      <c r="Q914" s="3"/>
      <c r="R914"/>
      <c r="T914"/>
    </row>
    <row r="915" spans="1:20" x14ac:dyDescent="0.25">
      <c r="A915">
        <v>173</v>
      </c>
      <c r="B915">
        <v>1</v>
      </c>
      <c r="C915" t="s">
        <v>138</v>
      </c>
      <c r="D915" s="35">
        <f t="shared" si="53"/>
        <v>0.70041227668346318</v>
      </c>
      <c r="E915">
        <v>129</v>
      </c>
      <c r="F915">
        <v>124869</v>
      </c>
      <c r="G915">
        <v>70</v>
      </c>
      <c r="I915" s="3">
        <f t="shared" si="51"/>
        <v>70</v>
      </c>
      <c r="J915" s="12">
        <f t="shared" si="47"/>
        <v>101.93333333333334</v>
      </c>
      <c r="K915" s="3">
        <f t="shared" si="52"/>
        <v>150.00000000000321</v>
      </c>
      <c r="P915" s="3"/>
      <c r="Q915" s="3"/>
      <c r="R915"/>
      <c r="T915"/>
    </row>
    <row r="916" spans="1:20" x14ac:dyDescent="0.25">
      <c r="A916">
        <v>173</v>
      </c>
      <c r="B916">
        <v>1</v>
      </c>
      <c r="C916" t="s">
        <v>138</v>
      </c>
      <c r="D916" s="35">
        <f t="shared" si="53"/>
        <v>0.70316078790655057</v>
      </c>
      <c r="E916">
        <v>130</v>
      </c>
      <c r="F916">
        <v>124881</v>
      </c>
      <c r="G916">
        <v>70</v>
      </c>
      <c r="H916">
        <v>70</v>
      </c>
      <c r="I916" s="3">
        <f t="shared" si="51"/>
        <v>70</v>
      </c>
      <c r="J916" s="12">
        <f t="shared" si="47"/>
        <v>102.33333333333333</v>
      </c>
      <c r="K916" s="3">
        <f t="shared" si="52"/>
        <v>138.46153846153726</v>
      </c>
      <c r="P916" s="3"/>
      <c r="Q916" s="3"/>
      <c r="R916"/>
      <c r="T916"/>
    </row>
    <row r="917" spans="1:20" x14ac:dyDescent="0.25">
      <c r="A917">
        <v>173</v>
      </c>
      <c r="B917">
        <v>1</v>
      </c>
      <c r="C917" t="s">
        <v>138</v>
      </c>
      <c r="D917" s="35">
        <f t="shared" si="53"/>
        <v>0.70613834173156209</v>
      </c>
      <c r="E917">
        <v>131</v>
      </c>
      <c r="F917">
        <v>124894</v>
      </c>
      <c r="G917">
        <v>50</v>
      </c>
      <c r="H917">
        <v>70</v>
      </c>
      <c r="I917" s="3">
        <f t="shared" si="51"/>
        <v>60</v>
      </c>
      <c r="J917" s="12">
        <f t="shared" si="47"/>
        <v>102.76666666666667</v>
      </c>
      <c r="K917" s="3">
        <f t="shared" si="52"/>
        <v>128.57142857142804</v>
      </c>
      <c r="P917" s="3"/>
      <c r="Q917" s="3"/>
      <c r="R917"/>
      <c r="T917"/>
    </row>
    <row r="918" spans="1:20" x14ac:dyDescent="0.25">
      <c r="A918">
        <v>173</v>
      </c>
      <c r="B918">
        <v>1</v>
      </c>
      <c r="C918" t="s">
        <v>138</v>
      </c>
      <c r="D918" s="35">
        <f t="shared" si="53"/>
        <v>0.70934493815849753</v>
      </c>
      <c r="E918">
        <v>132</v>
      </c>
      <c r="F918">
        <v>124908</v>
      </c>
      <c r="H918">
        <v>50</v>
      </c>
      <c r="I918" s="3">
        <f t="shared" si="51"/>
        <v>50</v>
      </c>
      <c r="J918" s="12">
        <f t="shared" si="47"/>
        <v>103.23333333333333</v>
      </c>
      <c r="K918" s="3">
        <f t="shared" si="52"/>
        <v>47.368421052631618</v>
      </c>
      <c r="P918" s="3"/>
      <c r="Q918" s="3"/>
      <c r="R918"/>
      <c r="T918"/>
    </row>
    <row r="919" spans="1:20" x14ac:dyDescent="0.25">
      <c r="A919">
        <v>173</v>
      </c>
      <c r="B919">
        <v>1</v>
      </c>
      <c r="C919" t="s">
        <v>138</v>
      </c>
      <c r="D919" s="35">
        <f t="shared" si="53"/>
        <v>0.71804855703160786</v>
      </c>
      <c r="E919">
        <v>133</v>
      </c>
      <c r="F919">
        <v>124946</v>
      </c>
      <c r="I919" s="3"/>
      <c r="J919" s="12">
        <f t="shared" si="47"/>
        <v>104.5</v>
      </c>
      <c r="K919" s="3">
        <f t="shared" si="52"/>
        <v>45.000000000000163</v>
      </c>
      <c r="L919" t="s">
        <v>149</v>
      </c>
      <c r="P919" s="3"/>
      <c r="Q919" s="3"/>
      <c r="R919"/>
      <c r="T919"/>
    </row>
    <row r="920" spans="1:20" x14ac:dyDescent="0.25">
      <c r="A920">
        <v>173</v>
      </c>
      <c r="B920">
        <v>1</v>
      </c>
      <c r="C920" t="s">
        <v>138</v>
      </c>
      <c r="D920" s="35">
        <f t="shared" si="53"/>
        <v>0.72721026110856613</v>
      </c>
      <c r="E920">
        <v>134</v>
      </c>
      <c r="F920">
        <v>124986</v>
      </c>
      <c r="H920">
        <v>65</v>
      </c>
      <c r="I920" s="3">
        <f t="shared" si="51"/>
        <v>65</v>
      </c>
      <c r="J920" s="12">
        <f t="shared" si="47"/>
        <v>105.83333333333333</v>
      </c>
      <c r="K920" s="3">
        <f t="shared" si="52"/>
        <v>89.999999999999361</v>
      </c>
      <c r="L920" t="s">
        <v>150</v>
      </c>
      <c r="P920" s="3"/>
      <c r="Q920" s="3"/>
      <c r="R920"/>
      <c r="T920"/>
    </row>
    <row r="921" spans="1:20" x14ac:dyDescent="0.25">
      <c r="A921">
        <v>173</v>
      </c>
      <c r="B921">
        <v>1</v>
      </c>
      <c r="C921" t="s">
        <v>139</v>
      </c>
      <c r="D921" s="35">
        <f t="shared" si="53"/>
        <v>0.73179111314704537</v>
      </c>
      <c r="E921">
        <v>1</v>
      </c>
      <c r="F921">
        <v>125006</v>
      </c>
      <c r="H921">
        <v>65</v>
      </c>
      <c r="I921" s="3">
        <f t="shared" si="51"/>
        <v>65</v>
      </c>
      <c r="J921" s="12">
        <f t="shared" si="47"/>
        <v>106.5</v>
      </c>
      <c r="K921" s="3">
        <f t="shared" si="52"/>
        <v>75.00000000000027</v>
      </c>
      <c r="P921" s="3"/>
      <c r="Q921" s="3"/>
      <c r="R921"/>
      <c r="T921"/>
    </row>
    <row r="922" spans="1:20" x14ac:dyDescent="0.25">
      <c r="A922">
        <v>173</v>
      </c>
      <c r="B922">
        <v>1</v>
      </c>
      <c r="C922" t="s">
        <v>139</v>
      </c>
      <c r="D922" s="35">
        <f t="shared" si="53"/>
        <v>0.73728813559322037</v>
      </c>
      <c r="E922">
        <v>2</v>
      </c>
      <c r="F922">
        <v>125030</v>
      </c>
      <c r="G922">
        <v>70</v>
      </c>
      <c r="H922">
        <v>70</v>
      </c>
      <c r="I922" s="3">
        <f t="shared" si="51"/>
        <v>70</v>
      </c>
      <c r="J922" s="12">
        <f t="shared" si="47"/>
        <v>107.3</v>
      </c>
      <c r="K922" s="3">
        <f t="shared" si="52"/>
        <v>89.999999999999361</v>
      </c>
      <c r="P922" s="3"/>
      <c r="Q922" s="3"/>
      <c r="R922"/>
      <c r="T922"/>
    </row>
    <row r="923" spans="1:20" x14ac:dyDescent="0.25">
      <c r="A923">
        <v>173</v>
      </c>
      <c r="B923">
        <v>1</v>
      </c>
      <c r="C923" t="s">
        <v>139</v>
      </c>
      <c r="D923" s="35">
        <f t="shared" si="53"/>
        <v>0.74186898763169951</v>
      </c>
      <c r="E923">
        <v>3</v>
      </c>
      <c r="F923">
        <v>125050</v>
      </c>
      <c r="G923">
        <v>60</v>
      </c>
      <c r="H923">
        <v>60</v>
      </c>
      <c r="I923" s="3">
        <f t="shared" si="51"/>
        <v>60</v>
      </c>
      <c r="J923" s="12">
        <f t="shared" si="47"/>
        <v>107.96666666666667</v>
      </c>
      <c r="K923" s="3">
        <f t="shared" si="52"/>
        <v>75.00000000000027</v>
      </c>
      <c r="P923" s="3"/>
      <c r="Q923" s="3"/>
      <c r="R923"/>
      <c r="T923"/>
    </row>
    <row r="924" spans="1:20" x14ac:dyDescent="0.25">
      <c r="A924">
        <v>173</v>
      </c>
      <c r="B924">
        <v>1</v>
      </c>
      <c r="C924" t="s">
        <v>139</v>
      </c>
      <c r="D924" s="35">
        <f t="shared" si="53"/>
        <v>0.74736601007787451</v>
      </c>
      <c r="E924">
        <v>4</v>
      </c>
      <c r="F924">
        <v>125074</v>
      </c>
      <c r="G924">
        <v>60</v>
      </c>
      <c r="H924">
        <v>60</v>
      </c>
      <c r="I924" s="3">
        <f t="shared" si="51"/>
        <v>60</v>
      </c>
      <c r="J924" s="12">
        <f t="shared" si="47"/>
        <v>108.76666666666667</v>
      </c>
      <c r="K924" s="3">
        <f t="shared" si="52"/>
        <v>58.064516129032363</v>
      </c>
      <c r="P924" s="3"/>
      <c r="Q924" s="3"/>
      <c r="R924"/>
      <c r="T924"/>
    </row>
    <row r="925" spans="1:20" x14ac:dyDescent="0.25">
      <c r="A925">
        <v>173</v>
      </c>
      <c r="B925">
        <v>1</v>
      </c>
      <c r="C925" t="s">
        <v>139</v>
      </c>
      <c r="D925" s="35">
        <f t="shared" si="53"/>
        <v>0.75446633073751712</v>
      </c>
      <c r="E925">
        <v>5</v>
      </c>
      <c r="F925">
        <v>125105</v>
      </c>
      <c r="G925">
        <v>65</v>
      </c>
      <c r="H925">
        <v>60</v>
      </c>
      <c r="I925" s="3">
        <f t="shared" si="51"/>
        <v>62.5</v>
      </c>
      <c r="J925" s="12">
        <f t="shared" si="47"/>
        <v>109.8</v>
      </c>
      <c r="K925" s="3">
        <f t="shared" si="52"/>
        <v>43.902439024389999</v>
      </c>
      <c r="P925" s="3"/>
      <c r="Q925" s="3"/>
      <c r="R925"/>
      <c r="T925"/>
    </row>
    <row r="926" spans="1:20" x14ac:dyDescent="0.25">
      <c r="A926">
        <v>173</v>
      </c>
      <c r="B926">
        <v>1</v>
      </c>
      <c r="C926" t="s">
        <v>139</v>
      </c>
      <c r="D926" s="35">
        <f t="shared" si="53"/>
        <v>0.76385707741639952</v>
      </c>
      <c r="E926">
        <v>6</v>
      </c>
      <c r="F926">
        <v>125146</v>
      </c>
      <c r="G926">
        <v>60</v>
      </c>
      <c r="H926">
        <v>55</v>
      </c>
      <c r="I926" s="3">
        <f t="shared" si="51"/>
        <v>57.5</v>
      </c>
      <c r="J926" s="12">
        <f t="shared" si="47"/>
        <v>111.16666666666667</v>
      </c>
      <c r="K926" s="3">
        <f t="shared" si="52"/>
        <v>72.000000000000412</v>
      </c>
      <c r="P926" s="3"/>
      <c r="Q926" s="3"/>
      <c r="R926"/>
      <c r="T926"/>
    </row>
    <row r="927" spans="1:20" x14ac:dyDescent="0.25">
      <c r="A927">
        <v>173</v>
      </c>
      <c r="B927">
        <v>1</v>
      </c>
      <c r="C927" t="s">
        <v>139</v>
      </c>
      <c r="D927" s="35">
        <f t="shared" si="53"/>
        <v>0.76958314246449844</v>
      </c>
      <c r="E927">
        <v>7</v>
      </c>
      <c r="F927">
        <v>125171</v>
      </c>
      <c r="G927">
        <v>55</v>
      </c>
      <c r="H927">
        <v>55</v>
      </c>
      <c r="I927" s="3">
        <f t="shared" si="51"/>
        <v>55</v>
      </c>
      <c r="J927" s="12">
        <f t="shared" si="47"/>
        <v>112</v>
      </c>
      <c r="K927" s="3">
        <f t="shared" si="52"/>
        <v>38.297872340425627</v>
      </c>
      <c r="P927" s="3"/>
      <c r="Q927" s="3"/>
      <c r="R927"/>
      <c r="T927"/>
    </row>
    <row r="928" spans="1:20" x14ac:dyDescent="0.25">
      <c r="A928">
        <v>173</v>
      </c>
      <c r="B928">
        <v>1</v>
      </c>
      <c r="C928" t="s">
        <v>139</v>
      </c>
      <c r="D928" s="35">
        <f t="shared" si="53"/>
        <v>0.78034814475492442</v>
      </c>
      <c r="E928">
        <v>8</v>
      </c>
      <c r="F928">
        <v>125218</v>
      </c>
      <c r="G928">
        <v>65</v>
      </c>
      <c r="H928">
        <v>60</v>
      </c>
      <c r="I928" s="3">
        <f t="shared" si="51"/>
        <v>62.5</v>
      </c>
      <c r="J928" s="12">
        <f t="shared" si="47"/>
        <v>113.56666666666666</v>
      </c>
      <c r="K928" s="3">
        <f t="shared" si="52"/>
        <v>24.657534246575302</v>
      </c>
      <c r="P928" s="3"/>
      <c r="Q928" s="3"/>
      <c r="R928"/>
      <c r="T928"/>
    </row>
    <row r="929" spans="1:20" x14ac:dyDescent="0.25">
      <c r="A929">
        <v>173</v>
      </c>
      <c r="B929">
        <v>1</v>
      </c>
      <c r="C929" t="s">
        <v>139</v>
      </c>
      <c r="D929" s="35">
        <f t="shared" si="53"/>
        <v>0.79706825469537335</v>
      </c>
      <c r="E929">
        <v>9</v>
      </c>
      <c r="F929">
        <v>125291</v>
      </c>
      <c r="G929">
        <v>55</v>
      </c>
      <c r="H929">
        <v>55</v>
      </c>
      <c r="I929" s="3">
        <f t="shared" si="51"/>
        <v>55</v>
      </c>
      <c r="J929" s="12">
        <f t="shared" si="47"/>
        <v>116</v>
      </c>
      <c r="K929" s="3">
        <f t="shared" si="52"/>
        <v>60</v>
      </c>
      <c r="P929" s="3"/>
      <c r="Q929" s="3"/>
      <c r="R929"/>
      <c r="T929"/>
    </row>
    <row r="930" spans="1:20" x14ac:dyDescent="0.25">
      <c r="A930">
        <v>173</v>
      </c>
      <c r="B930">
        <v>1</v>
      </c>
      <c r="C930" t="s">
        <v>139</v>
      </c>
      <c r="D930" s="35">
        <f t="shared" si="53"/>
        <v>0.80393953275309205</v>
      </c>
      <c r="E930">
        <v>10</v>
      </c>
      <c r="F930">
        <v>125321</v>
      </c>
      <c r="G930">
        <v>55</v>
      </c>
      <c r="H930">
        <v>50</v>
      </c>
      <c r="I930" s="3">
        <f t="shared" si="51"/>
        <v>52.5</v>
      </c>
      <c r="J930" s="12">
        <f t="shared" si="47"/>
        <v>117</v>
      </c>
      <c r="K930" s="3">
        <f t="shared" si="52"/>
        <v>32.727272727272812</v>
      </c>
      <c r="P930" s="3"/>
      <c r="Q930" s="3"/>
      <c r="R930"/>
      <c r="T930"/>
    </row>
    <row r="931" spans="1:20" x14ac:dyDescent="0.25">
      <c r="A931">
        <v>173</v>
      </c>
      <c r="B931">
        <v>1</v>
      </c>
      <c r="C931" t="s">
        <v>139</v>
      </c>
      <c r="D931" s="35">
        <f t="shared" si="53"/>
        <v>0.81653687585890977</v>
      </c>
      <c r="E931">
        <v>11</v>
      </c>
      <c r="F931">
        <v>125376</v>
      </c>
      <c r="G931">
        <v>65</v>
      </c>
      <c r="H931">
        <v>60</v>
      </c>
      <c r="I931" s="3">
        <f t="shared" si="51"/>
        <v>62.5</v>
      </c>
      <c r="J931" s="12">
        <f t="shared" si="47"/>
        <v>118.83333333333333</v>
      </c>
      <c r="K931" s="3">
        <f t="shared" si="52"/>
        <v>24</v>
      </c>
      <c r="P931" s="3"/>
      <c r="Q931" s="3"/>
      <c r="R931"/>
      <c r="T931"/>
    </row>
    <row r="932" spans="1:20" x14ac:dyDescent="0.25">
      <c r="A932">
        <v>173</v>
      </c>
      <c r="B932">
        <v>1</v>
      </c>
      <c r="C932" t="s">
        <v>139</v>
      </c>
      <c r="D932" s="35">
        <f t="shared" si="53"/>
        <v>0.83371507100320652</v>
      </c>
      <c r="E932">
        <v>12</v>
      </c>
      <c r="F932">
        <v>125451</v>
      </c>
      <c r="G932">
        <v>70</v>
      </c>
      <c r="H932">
        <v>55</v>
      </c>
      <c r="I932" s="3">
        <f t="shared" si="51"/>
        <v>62.5</v>
      </c>
      <c r="J932" s="12">
        <f t="shared" si="47"/>
        <v>121.33333333333333</v>
      </c>
      <c r="K932" s="3">
        <f t="shared" si="52"/>
        <v>2.4793388429752063</v>
      </c>
      <c r="P932" s="3"/>
      <c r="Q932" s="3"/>
      <c r="R932"/>
      <c r="T932"/>
    </row>
    <row r="933" spans="1:20" x14ac:dyDescent="0.25">
      <c r="A933">
        <v>173</v>
      </c>
      <c r="B933">
        <v>1</v>
      </c>
      <c r="C933" t="s">
        <v>139</v>
      </c>
      <c r="D933" s="35">
        <f t="shared" si="53"/>
        <v>1</v>
      </c>
      <c r="E933">
        <v>13</v>
      </c>
      <c r="F933">
        <v>126177</v>
      </c>
      <c r="J933" s="12">
        <f t="shared" si="47"/>
        <v>145.53333333333333</v>
      </c>
      <c r="K933" s="3">
        <f t="shared" si="52"/>
        <v>-0.41227668346312413</v>
      </c>
      <c r="L933" t="s">
        <v>145</v>
      </c>
      <c r="P933"/>
      <c r="Q933" s="3"/>
      <c r="R933"/>
      <c r="T933"/>
    </row>
  </sheetData>
  <pageMargins left="0.7" right="0.7" top="0.78740157499999996" bottom="0.78740157499999996" header="0.3" footer="0.3"/>
  <pageSetup paperSize="1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topLeftCell="T1" workbookViewId="0">
      <selection activeCell="AF32" sqref="AF32"/>
    </sheetView>
  </sheetViews>
  <sheetFormatPr baseColWidth="10" defaultRowHeight="15" x14ac:dyDescent="0.25"/>
  <sheetData>
    <row r="1" spans="1:18" x14ac:dyDescent="0.25">
      <c r="A1" s="19" t="s">
        <v>130</v>
      </c>
      <c r="B1" s="19" t="s">
        <v>135</v>
      </c>
      <c r="C1" s="19" t="s">
        <v>151</v>
      </c>
      <c r="D1" s="19" t="s">
        <v>140</v>
      </c>
      <c r="E1" s="19" t="s">
        <v>137</v>
      </c>
      <c r="G1" s="19" t="s">
        <v>130</v>
      </c>
      <c r="H1" s="19" t="s">
        <v>135</v>
      </c>
      <c r="I1" s="19" t="s">
        <v>151</v>
      </c>
      <c r="J1" s="19" t="s">
        <v>140</v>
      </c>
      <c r="K1" s="19" t="s">
        <v>137</v>
      </c>
      <c r="N1" s="19" t="s">
        <v>130</v>
      </c>
      <c r="O1" s="19" t="s">
        <v>135</v>
      </c>
      <c r="P1" s="19" t="s">
        <v>151</v>
      </c>
      <c r="Q1" s="19" t="s">
        <v>140</v>
      </c>
      <c r="R1" s="19" t="s">
        <v>137</v>
      </c>
    </row>
    <row r="2" spans="1:18" x14ac:dyDescent="0.25">
      <c r="A2">
        <v>152</v>
      </c>
      <c r="B2" t="s">
        <v>136</v>
      </c>
      <c r="C2" s="12">
        <v>0</v>
      </c>
      <c r="D2" s="3">
        <v>67.5</v>
      </c>
      <c r="E2" s="3">
        <v>180</v>
      </c>
      <c r="G2">
        <v>152</v>
      </c>
      <c r="H2" t="s">
        <v>138</v>
      </c>
      <c r="I2" s="12">
        <v>0</v>
      </c>
      <c r="J2" s="3">
        <v>50</v>
      </c>
      <c r="K2" s="3">
        <v>138.46153846153726</v>
      </c>
      <c r="N2">
        <v>152</v>
      </c>
      <c r="O2" t="s">
        <v>139</v>
      </c>
      <c r="P2" s="12">
        <v>0</v>
      </c>
      <c r="Q2" s="3">
        <v>55</v>
      </c>
      <c r="R2" s="3">
        <v>22.784810126582222</v>
      </c>
    </row>
    <row r="3" spans="1:18" x14ac:dyDescent="0.25">
      <c r="A3">
        <v>153</v>
      </c>
      <c r="B3" t="s">
        <v>136</v>
      </c>
      <c r="C3" s="12">
        <v>0</v>
      </c>
      <c r="D3" s="3">
        <v>87.5</v>
      </c>
      <c r="E3" s="3">
        <v>180</v>
      </c>
      <c r="G3">
        <v>153</v>
      </c>
      <c r="H3" t="s">
        <v>138</v>
      </c>
      <c r="I3" s="12">
        <v>0</v>
      </c>
      <c r="J3" s="3">
        <v>52.5</v>
      </c>
      <c r="K3" s="3">
        <v>138.46153846153953</v>
      </c>
      <c r="N3">
        <v>153</v>
      </c>
      <c r="O3" t="s">
        <v>139</v>
      </c>
      <c r="P3" s="12">
        <v>0</v>
      </c>
      <c r="Q3" s="3">
        <v>55</v>
      </c>
      <c r="R3" s="3">
        <v>100.00000000000095</v>
      </c>
    </row>
    <row r="4" spans="1:18" x14ac:dyDescent="0.25">
      <c r="A4">
        <v>180</v>
      </c>
      <c r="B4" t="s">
        <v>136</v>
      </c>
      <c r="C4" s="12">
        <v>0</v>
      </c>
      <c r="D4" s="3">
        <v>72.5</v>
      </c>
      <c r="E4" s="3">
        <v>163.63636363636365</v>
      </c>
      <c r="G4">
        <v>180</v>
      </c>
      <c r="H4" t="s">
        <v>138</v>
      </c>
      <c r="I4" s="12">
        <v>0</v>
      </c>
      <c r="J4" s="3">
        <v>50</v>
      </c>
      <c r="K4" s="3">
        <v>150.00000000000054</v>
      </c>
      <c r="N4">
        <v>180</v>
      </c>
      <c r="O4" t="s">
        <v>139</v>
      </c>
      <c r="P4" s="12">
        <v>0</v>
      </c>
      <c r="Q4" s="3">
        <v>52.5</v>
      </c>
      <c r="R4" s="3">
        <v>90.000000000001279</v>
      </c>
    </row>
    <row r="5" spans="1:18" x14ac:dyDescent="0.25">
      <c r="A5">
        <v>156</v>
      </c>
      <c r="B5" t="s">
        <v>136</v>
      </c>
      <c r="C5" s="12">
        <v>0</v>
      </c>
      <c r="D5" s="3">
        <v>70</v>
      </c>
      <c r="E5" s="3">
        <v>180</v>
      </c>
      <c r="G5">
        <v>156</v>
      </c>
      <c r="H5" t="s">
        <v>138</v>
      </c>
      <c r="I5" s="12">
        <v>0</v>
      </c>
      <c r="J5" s="3">
        <v>62.5</v>
      </c>
      <c r="K5" s="3">
        <v>69.230769230769198</v>
      </c>
      <c r="N5">
        <v>156</v>
      </c>
      <c r="O5" t="s">
        <v>139</v>
      </c>
      <c r="P5" s="12">
        <v>0</v>
      </c>
      <c r="Q5" s="3">
        <v>60</v>
      </c>
      <c r="R5" s="3">
        <v>94.73684210526217</v>
      </c>
    </row>
    <row r="6" spans="1:18" x14ac:dyDescent="0.25">
      <c r="A6">
        <v>173</v>
      </c>
      <c r="B6" t="s">
        <v>136</v>
      </c>
      <c r="C6" s="12">
        <v>0</v>
      </c>
      <c r="D6" s="3">
        <v>70</v>
      </c>
      <c r="E6" s="3">
        <v>163.63636363636365</v>
      </c>
      <c r="G6">
        <v>173</v>
      </c>
      <c r="H6" t="s">
        <v>138</v>
      </c>
      <c r="I6" s="12">
        <v>0</v>
      </c>
      <c r="J6" s="3">
        <v>57.5</v>
      </c>
      <c r="K6" s="3">
        <v>150.00000000000054</v>
      </c>
      <c r="N6">
        <v>173</v>
      </c>
      <c r="O6" t="s">
        <v>139</v>
      </c>
      <c r="P6" s="12">
        <v>0</v>
      </c>
      <c r="Q6" s="3">
        <v>65</v>
      </c>
      <c r="R6" s="3">
        <v>75.00000000000027</v>
      </c>
    </row>
    <row r="7" spans="1:18" x14ac:dyDescent="0.25">
      <c r="A7">
        <v>153</v>
      </c>
      <c r="B7" t="s">
        <v>136</v>
      </c>
      <c r="C7" s="12">
        <v>1.0080645161290321E-2</v>
      </c>
      <c r="D7" s="3">
        <v>67.5</v>
      </c>
      <c r="E7" s="3">
        <v>163.63636363636365</v>
      </c>
      <c r="G7">
        <v>173</v>
      </c>
      <c r="H7" t="s">
        <v>138</v>
      </c>
      <c r="I7" s="12">
        <v>5.6497175141242738E-3</v>
      </c>
      <c r="J7" s="3">
        <v>55</v>
      </c>
      <c r="K7" s="3">
        <v>149.99999999999787</v>
      </c>
      <c r="N7">
        <v>153</v>
      </c>
      <c r="O7" t="s">
        <v>139</v>
      </c>
      <c r="P7" s="12">
        <v>9.5948827292109996E-3</v>
      </c>
      <c r="Q7" s="3">
        <v>70</v>
      </c>
      <c r="R7" s="3">
        <v>120</v>
      </c>
    </row>
    <row r="8" spans="1:18" x14ac:dyDescent="0.25">
      <c r="A8">
        <v>152</v>
      </c>
      <c r="B8" t="s">
        <v>136</v>
      </c>
      <c r="C8" s="12">
        <v>1.0277492291880781E-2</v>
      </c>
      <c r="D8" s="3">
        <v>70</v>
      </c>
      <c r="E8" s="3">
        <v>163.63636363636365</v>
      </c>
      <c r="G8">
        <v>180</v>
      </c>
      <c r="H8" t="s">
        <v>138</v>
      </c>
      <c r="I8" s="12">
        <v>6.5645514223194512E-3</v>
      </c>
      <c r="J8" s="3">
        <v>50</v>
      </c>
      <c r="K8" s="3">
        <v>138.4615384615384</v>
      </c>
      <c r="N8">
        <v>156</v>
      </c>
      <c r="O8" t="s">
        <v>139</v>
      </c>
      <c r="P8" s="12">
        <v>9.8394614189540111E-3</v>
      </c>
      <c r="Q8" s="3">
        <v>62.5</v>
      </c>
      <c r="R8" s="3">
        <v>81.818181818181714</v>
      </c>
    </row>
    <row r="9" spans="1:18" x14ac:dyDescent="0.25">
      <c r="A9">
        <v>173</v>
      </c>
      <c r="B9" t="s">
        <v>136</v>
      </c>
      <c r="C9" s="12">
        <v>1.060752169720347E-2</v>
      </c>
      <c r="D9" s="3">
        <v>67.5</v>
      </c>
      <c r="E9" s="3">
        <v>180</v>
      </c>
      <c r="G9">
        <v>152</v>
      </c>
      <c r="H9" t="s">
        <v>138</v>
      </c>
      <c r="I9" s="12">
        <v>9.2592592592593385E-3</v>
      </c>
      <c r="J9" s="3">
        <v>50</v>
      </c>
      <c r="K9" s="3">
        <v>128.57142857142804</v>
      </c>
      <c r="N9">
        <v>180</v>
      </c>
      <c r="O9" t="s">
        <v>139</v>
      </c>
      <c r="P9" s="12">
        <v>1.6583747927031271E-2</v>
      </c>
      <c r="Q9" s="3">
        <v>52.5</v>
      </c>
      <c r="R9" s="3">
        <v>44.99999999999968</v>
      </c>
    </row>
    <row r="10" spans="1:18" x14ac:dyDescent="0.25">
      <c r="A10">
        <v>156</v>
      </c>
      <c r="B10" t="s">
        <v>136</v>
      </c>
      <c r="C10" s="12">
        <v>1.1389521640091115E-2</v>
      </c>
      <c r="D10" s="3">
        <v>72.5</v>
      </c>
      <c r="E10" s="3">
        <v>180</v>
      </c>
      <c r="G10">
        <v>173</v>
      </c>
      <c r="H10" t="s">
        <v>138</v>
      </c>
      <c r="I10" s="12">
        <v>1.1299435028248648E-2</v>
      </c>
      <c r="J10" s="3">
        <v>45</v>
      </c>
      <c r="K10" s="3">
        <v>150.00000000000054</v>
      </c>
      <c r="N10">
        <v>153</v>
      </c>
      <c r="O10" t="s">
        <v>139</v>
      </c>
      <c r="P10" s="12">
        <v>1.7590618336886906E-2</v>
      </c>
      <c r="Q10" s="3">
        <v>55</v>
      </c>
      <c r="R10" s="3">
        <v>128.57142857142804</v>
      </c>
    </row>
    <row r="11" spans="1:18" x14ac:dyDescent="0.25">
      <c r="A11">
        <v>180</v>
      </c>
      <c r="B11" t="s">
        <v>136</v>
      </c>
      <c r="C11" s="12">
        <v>1.2820512820512818E-2</v>
      </c>
      <c r="D11" s="3">
        <v>67.5</v>
      </c>
      <c r="E11" s="3">
        <v>180</v>
      </c>
      <c r="G11">
        <v>153</v>
      </c>
      <c r="H11" t="s">
        <v>138</v>
      </c>
      <c r="I11" s="12">
        <v>1.2229539040451457E-2</v>
      </c>
      <c r="J11" s="3">
        <v>47.5</v>
      </c>
      <c r="K11" s="3">
        <v>138.46153846153726</v>
      </c>
      <c r="N11">
        <v>173</v>
      </c>
      <c r="O11" t="s">
        <v>139</v>
      </c>
      <c r="P11" s="12">
        <v>2.0495303159692498E-2</v>
      </c>
      <c r="Q11" s="3">
        <v>70</v>
      </c>
      <c r="R11" s="3">
        <v>89.999999999999361</v>
      </c>
    </row>
    <row r="12" spans="1:18" x14ac:dyDescent="0.25">
      <c r="A12">
        <v>173</v>
      </c>
      <c r="B12" t="s">
        <v>136</v>
      </c>
      <c r="C12" s="12">
        <v>2.0250723240115714E-2</v>
      </c>
      <c r="D12" s="3">
        <v>67.5</v>
      </c>
      <c r="E12" s="3">
        <v>163.63636363636363</v>
      </c>
      <c r="G12">
        <v>180</v>
      </c>
      <c r="H12" t="s">
        <v>138</v>
      </c>
      <c r="I12" s="12">
        <v>1.3676148796498885E-2</v>
      </c>
      <c r="J12" s="3">
        <v>45</v>
      </c>
      <c r="K12" s="3">
        <v>163.63636363636343</v>
      </c>
      <c r="N12">
        <v>156</v>
      </c>
      <c r="O12" t="s">
        <v>139</v>
      </c>
      <c r="P12" s="12">
        <v>2.123252200932171E-2</v>
      </c>
      <c r="Q12" s="3">
        <v>60</v>
      </c>
      <c r="R12" s="3">
        <v>24</v>
      </c>
    </row>
    <row r="13" spans="1:18" x14ac:dyDescent="0.25">
      <c r="A13">
        <v>153</v>
      </c>
      <c r="B13" t="s">
        <v>136</v>
      </c>
      <c r="C13" s="12">
        <v>2.1169354838709672E-2</v>
      </c>
      <c r="D13" s="3">
        <v>75</v>
      </c>
      <c r="E13" s="3">
        <v>179.99999999999991</v>
      </c>
      <c r="G13">
        <v>173</v>
      </c>
      <c r="H13" t="s">
        <v>138</v>
      </c>
      <c r="I13" s="12">
        <v>1.6949152542372923E-2</v>
      </c>
      <c r="J13" s="3">
        <v>45</v>
      </c>
      <c r="K13" s="3">
        <v>128.57142857142804</v>
      </c>
      <c r="N13">
        <v>153</v>
      </c>
      <c r="O13" t="s">
        <v>139</v>
      </c>
      <c r="P13" s="12">
        <v>2.5053304904051117E-2</v>
      </c>
      <c r="Q13" s="3">
        <v>55</v>
      </c>
      <c r="R13" s="3">
        <v>180.00000000000256</v>
      </c>
    </row>
    <row r="14" spans="1:18" x14ac:dyDescent="0.25">
      <c r="A14">
        <v>152</v>
      </c>
      <c r="B14" t="s">
        <v>136</v>
      </c>
      <c r="C14" s="12">
        <v>2.1582733812949641E-2</v>
      </c>
      <c r="D14" s="3">
        <v>75</v>
      </c>
      <c r="E14" s="3">
        <v>163.63636363636363</v>
      </c>
      <c r="G14">
        <v>152</v>
      </c>
      <c r="H14" t="s">
        <v>138</v>
      </c>
      <c r="I14" s="12">
        <v>1.923076923076935E-2</v>
      </c>
      <c r="J14" s="3">
        <v>42.5</v>
      </c>
      <c r="K14" s="3">
        <v>138.46153846153953</v>
      </c>
      <c r="N14">
        <v>153</v>
      </c>
      <c r="O14" t="s">
        <v>139</v>
      </c>
      <c r="P14" s="12">
        <v>3.0383795309168314E-2</v>
      </c>
      <c r="Q14" s="3">
        <v>65</v>
      </c>
      <c r="R14" s="3">
        <v>163.63636363636024</v>
      </c>
    </row>
    <row r="15" spans="1:18" x14ac:dyDescent="0.25">
      <c r="A15">
        <v>156</v>
      </c>
      <c r="B15" t="s">
        <v>136</v>
      </c>
      <c r="C15" s="12">
        <v>2.277904328018223E-2</v>
      </c>
      <c r="D15" s="3">
        <v>67.5</v>
      </c>
      <c r="E15" s="3">
        <v>163.63636363636357</v>
      </c>
      <c r="G15">
        <v>180</v>
      </c>
      <c r="H15" t="s">
        <v>138</v>
      </c>
      <c r="I15" s="12">
        <v>1.9693654266958412E-2</v>
      </c>
      <c r="J15" s="3">
        <v>42.5</v>
      </c>
      <c r="K15" s="3">
        <v>149.9999999999992</v>
      </c>
      <c r="N15">
        <v>153</v>
      </c>
      <c r="O15" t="s">
        <v>139</v>
      </c>
      <c r="P15" s="12">
        <v>3.6247334754797439E-2</v>
      </c>
      <c r="Q15" s="3">
        <v>70</v>
      </c>
      <c r="R15" s="3">
        <v>138.46153846154178</v>
      </c>
    </row>
    <row r="16" spans="1:18" x14ac:dyDescent="0.25">
      <c r="A16">
        <v>180</v>
      </c>
      <c r="B16" t="s">
        <v>136</v>
      </c>
      <c r="C16" s="12">
        <v>2.4475524475524472E-2</v>
      </c>
      <c r="D16" s="3">
        <v>72.5</v>
      </c>
      <c r="E16" s="3">
        <v>163.63636363636363</v>
      </c>
      <c r="G16">
        <v>173</v>
      </c>
      <c r="H16" t="s">
        <v>138</v>
      </c>
      <c r="I16" s="12">
        <v>2.3540489642184626E-2</v>
      </c>
      <c r="J16" s="3">
        <v>45</v>
      </c>
      <c r="K16" s="3">
        <v>163.63636363636343</v>
      </c>
      <c r="N16">
        <v>173</v>
      </c>
      <c r="O16" t="s">
        <v>139</v>
      </c>
      <c r="P16" s="12">
        <v>3.7574722459436431E-2</v>
      </c>
      <c r="Q16" s="3">
        <v>60</v>
      </c>
      <c r="R16" s="3">
        <v>75.00000000000027</v>
      </c>
    </row>
    <row r="17" spans="1:18" x14ac:dyDescent="0.25">
      <c r="A17">
        <v>173</v>
      </c>
      <c r="B17" t="s">
        <v>136</v>
      </c>
      <c r="C17" s="12">
        <v>3.0858244937319187E-2</v>
      </c>
      <c r="D17" s="3">
        <v>70</v>
      </c>
      <c r="E17" s="3">
        <v>163.63636363636363</v>
      </c>
      <c r="G17">
        <v>153</v>
      </c>
      <c r="H17" t="s">
        <v>138</v>
      </c>
      <c r="I17" s="12">
        <v>2.4459078080903116E-2</v>
      </c>
      <c r="J17" s="3">
        <v>42.5</v>
      </c>
      <c r="K17" s="3">
        <v>64.285714285714519</v>
      </c>
      <c r="N17">
        <v>153</v>
      </c>
      <c r="O17" t="s">
        <v>139</v>
      </c>
      <c r="P17" s="12">
        <v>4.3176972281449726E-2</v>
      </c>
      <c r="Q17" s="3">
        <v>47.5</v>
      </c>
      <c r="R17" s="3">
        <v>64.285714285714022</v>
      </c>
    </row>
    <row r="18" spans="1:18" x14ac:dyDescent="0.25">
      <c r="A18">
        <v>153</v>
      </c>
      <c r="B18" t="s">
        <v>136</v>
      </c>
      <c r="C18" s="12">
        <v>3.125E-2</v>
      </c>
      <c r="D18" s="3">
        <v>70</v>
      </c>
      <c r="E18" s="3">
        <v>163.63636363636371</v>
      </c>
      <c r="G18">
        <v>156</v>
      </c>
      <c r="H18" t="s">
        <v>138</v>
      </c>
      <c r="I18" s="12">
        <v>2.4904214559386989E-2</v>
      </c>
      <c r="J18" s="3">
        <v>37.5</v>
      </c>
      <c r="K18" s="3">
        <v>105.88235294117652</v>
      </c>
      <c r="N18">
        <v>152</v>
      </c>
      <c r="O18" t="s">
        <v>139</v>
      </c>
      <c r="P18" s="12">
        <v>4.3574186431329397E-2</v>
      </c>
      <c r="Q18" s="3">
        <v>57.5</v>
      </c>
      <c r="R18" s="3">
        <v>29.508196721311503</v>
      </c>
    </row>
    <row r="19" spans="1:18" x14ac:dyDescent="0.25">
      <c r="A19">
        <v>152</v>
      </c>
      <c r="B19" t="s">
        <v>136</v>
      </c>
      <c r="C19" s="12">
        <v>3.28879753340185E-2</v>
      </c>
      <c r="D19" s="3">
        <v>75</v>
      </c>
      <c r="E19" s="3">
        <v>180.00000000000003</v>
      </c>
      <c r="G19">
        <v>180</v>
      </c>
      <c r="H19" t="s">
        <v>138</v>
      </c>
      <c r="I19" s="12">
        <v>2.6258205689277923E-2</v>
      </c>
      <c r="J19" s="3">
        <v>45</v>
      </c>
      <c r="K19" s="3">
        <v>150.00000000000054</v>
      </c>
      <c r="N19">
        <v>180</v>
      </c>
      <c r="O19" t="s">
        <v>139</v>
      </c>
      <c r="P19" s="12">
        <v>4.9751243781094523E-2</v>
      </c>
      <c r="Q19" s="3">
        <v>55</v>
      </c>
      <c r="R19" s="3">
        <v>48.64864864864861</v>
      </c>
    </row>
    <row r="20" spans="1:18" x14ac:dyDescent="0.25">
      <c r="A20">
        <v>156</v>
      </c>
      <c r="B20" t="s">
        <v>136</v>
      </c>
      <c r="C20" s="12">
        <v>3.5307517084282466E-2</v>
      </c>
      <c r="D20" s="3">
        <v>75</v>
      </c>
      <c r="E20" s="3">
        <v>180.00000000000003</v>
      </c>
      <c r="G20">
        <v>152</v>
      </c>
      <c r="H20" t="s">
        <v>138</v>
      </c>
      <c r="I20" s="12">
        <v>2.8490028490028539E-2</v>
      </c>
      <c r="J20" s="3">
        <v>45</v>
      </c>
      <c r="K20" s="3">
        <v>74.999999999999602</v>
      </c>
      <c r="N20">
        <v>173</v>
      </c>
      <c r="O20" t="s">
        <v>139</v>
      </c>
      <c r="P20" s="12">
        <v>5.8070025619128926E-2</v>
      </c>
      <c r="Q20" s="3">
        <v>60</v>
      </c>
      <c r="R20" s="3">
        <v>58.064516129032363</v>
      </c>
    </row>
    <row r="21" spans="1:18" x14ac:dyDescent="0.25">
      <c r="A21">
        <v>180</v>
      </c>
      <c r="B21" t="s">
        <v>136</v>
      </c>
      <c r="C21" s="12">
        <v>3.7296037296037296E-2</v>
      </c>
      <c r="D21" s="3">
        <v>75</v>
      </c>
      <c r="E21" s="3">
        <v>180.00000000000003</v>
      </c>
      <c r="G21">
        <v>173</v>
      </c>
      <c r="H21" t="s">
        <v>138</v>
      </c>
      <c r="I21" s="12">
        <v>2.8719397363465234E-2</v>
      </c>
      <c r="J21" s="3">
        <v>45</v>
      </c>
      <c r="K21" s="3">
        <v>163.63636363636658</v>
      </c>
      <c r="N21">
        <v>153</v>
      </c>
      <c r="O21" t="s">
        <v>139</v>
      </c>
      <c r="P21" s="12">
        <v>5.8102345415778148E-2</v>
      </c>
      <c r="Q21" s="3">
        <v>55</v>
      </c>
      <c r="R21" s="3">
        <v>46.153846153846253</v>
      </c>
    </row>
    <row r="22" spans="1:18" x14ac:dyDescent="0.25">
      <c r="A22">
        <v>173</v>
      </c>
      <c r="B22" t="s">
        <v>136</v>
      </c>
      <c r="C22" s="12">
        <v>4.1465766634522658E-2</v>
      </c>
      <c r="D22" s="3">
        <v>72.5</v>
      </c>
      <c r="E22" s="3">
        <v>163.63636363636363</v>
      </c>
      <c r="G22">
        <v>180</v>
      </c>
      <c r="H22" t="s">
        <v>138</v>
      </c>
      <c r="I22" s="12">
        <v>3.2822757111597371E-2</v>
      </c>
      <c r="J22" s="3">
        <v>40</v>
      </c>
      <c r="K22" s="3">
        <v>128.57142857142804</v>
      </c>
      <c r="N22">
        <v>156</v>
      </c>
      <c r="O22" t="s">
        <v>139</v>
      </c>
      <c r="P22" s="12">
        <v>6.0072501294666084E-2</v>
      </c>
      <c r="Q22" s="3">
        <v>65</v>
      </c>
      <c r="R22" s="3">
        <v>62.068965517242169</v>
      </c>
    </row>
    <row r="23" spans="1:18" x14ac:dyDescent="0.25">
      <c r="A23">
        <v>153</v>
      </c>
      <c r="B23" t="s">
        <v>136</v>
      </c>
      <c r="C23" s="12">
        <v>4.2338709677419345E-2</v>
      </c>
      <c r="D23" s="3">
        <v>72.5</v>
      </c>
      <c r="E23" s="3">
        <v>179.99999999999991</v>
      </c>
      <c r="G23">
        <v>173</v>
      </c>
      <c r="H23" t="s">
        <v>138</v>
      </c>
      <c r="I23" s="12">
        <v>3.3898305084745742E-2</v>
      </c>
      <c r="J23" s="3">
        <v>52.5</v>
      </c>
      <c r="K23" s="3">
        <v>179.99999999999872</v>
      </c>
      <c r="N23">
        <v>156</v>
      </c>
      <c r="O23" t="s">
        <v>139</v>
      </c>
      <c r="P23" s="12">
        <v>7.5090626618332393E-2</v>
      </c>
      <c r="Q23" s="3">
        <v>60</v>
      </c>
      <c r="R23" s="3">
        <v>34.615384615384599</v>
      </c>
    </row>
    <row r="24" spans="1:18" x14ac:dyDescent="0.25">
      <c r="A24">
        <v>152</v>
      </c>
      <c r="B24" t="s">
        <v>136</v>
      </c>
      <c r="C24" s="12">
        <v>4.3165467625899283E-2</v>
      </c>
      <c r="D24" s="3">
        <v>72.5</v>
      </c>
      <c r="E24" s="3">
        <v>163.63636363636363</v>
      </c>
      <c r="G24">
        <v>173</v>
      </c>
      <c r="H24" t="s">
        <v>138</v>
      </c>
      <c r="I24" s="12">
        <v>3.8606403013182689E-2</v>
      </c>
      <c r="J24" s="3">
        <v>47.5</v>
      </c>
      <c r="K24" s="3">
        <v>163.63636363636343</v>
      </c>
      <c r="N24">
        <v>152</v>
      </c>
      <c r="O24" t="s">
        <v>139</v>
      </c>
      <c r="P24" s="12">
        <v>7.7220077220077288E-2</v>
      </c>
      <c r="Q24" s="3">
        <v>52.5</v>
      </c>
      <c r="R24" s="3">
        <v>52.941176470588587</v>
      </c>
    </row>
    <row r="25" spans="1:18" x14ac:dyDescent="0.25">
      <c r="A25">
        <v>156</v>
      </c>
      <c r="B25" t="s">
        <v>136</v>
      </c>
      <c r="C25" s="12">
        <v>4.6697038724373578E-2</v>
      </c>
      <c r="D25" s="3">
        <v>70</v>
      </c>
      <c r="E25" s="3">
        <v>163.63636363636363</v>
      </c>
      <c r="G25">
        <v>180</v>
      </c>
      <c r="H25" t="s">
        <v>138</v>
      </c>
      <c r="I25" s="12">
        <v>4.0481400437636789E-2</v>
      </c>
      <c r="J25" s="3">
        <v>45</v>
      </c>
      <c r="K25" s="3">
        <v>150.00000000000054</v>
      </c>
      <c r="N25">
        <v>153</v>
      </c>
      <c r="O25" t="s">
        <v>139</v>
      </c>
      <c r="P25" s="12">
        <v>7.8891257995735459E-2</v>
      </c>
      <c r="Q25" s="3">
        <v>45</v>
      </c>
      <c r="R25" s="3">
        <v>44.99999999999968</v>
      </c>
    </row>
    <row r="26" spans="1:18" x14ac:dyDescent="0.25">
      <c r="A26">
        <v>180</v>
      </c>
      <c r="B26" t="s">
        <v>136</v>
      </c>
      <c r="C26" s="12">
        <v>4.8951048951048945E-2</v>
      </c>
      <c r="D26" s="3">
        <v>72.5</v>
      </c>
      <c r="E26" s="3">
        <v>163.63636363636363</v>
      </c>
      <c r="G26">
        <v>156</v>
      </c>
      <c r="H26" t="s">
        <v>138</v>
      </c>
      <c r="I26" s="12">
        <v>4.118773946360154E-2</v>
      </c>
      <c r="J26" s="3">
        <v>45</v>
      </c>
      <c r="K26" s="3">
        <v>138.4615384615384</v>
      </c>
      <c r="N26">
        <v>180</v>
      </c>
      <c r="O26" t="s">
        <v>139</v>
      </c>
      <c r="P26" s="12">
        <v>8.0431177446102842E-2</v>
      </c>
      <c r="Q26" s="3">
        <v>57.5</v>
      </c>
      <c r="R26" s="3">
        <v>52.941176470588587</v>
      </c>
    </row>
    <row r="27" spans="1:18" x14ac:dyDescent="0.25">
      <c r="A27">
        <v>173</v>
      </c>
      <c r="B27" t="s">
        <v>136</v>
      </c>
      <c r="C27" s="12">
        <v>5.2073288331726128E-2</v>
      </c>
      <c r="D27" s="3">
        <v>75</v>
      </c>
      <c r="E27" s="3">
        <v>163.63636363636371</v>
      </c>
      <c r="G27">
        <v>173</v>
      </c>
      <c r="H27" t="s">
        <v>138</v>
      </c>
      <c r="I27" s="12">
        <v>4.3785310734463297E-2</v>
      </c>
      <c r="J27" s="3">
        <v>45</v>
      </c>
      <c r="K27" s="3">
        <v>150.00000000000054</v>
      </c>
      <c r="N27">
        <v>173</v>
      </c>
      <c r="O27" t="s">
        <v>139</v>
      </c>
      <c r="P27" s="12">
        <v>8.4543125533731778E-2</v>
      </c>
      <c r="Q27" s="3">
        <v>62.5</v>
      </c>
      <c r="R27" s="3">
        <v>43.902439024389999</v>
      </c>
    </row>
    <row r="28" spans="1:18" x14ac:dyDescent="0.25">
      <c r="A28">
        <v>153</v>
      </c>
      <c r="B28" t="s">
        <v>136</v>
      </c>
      <c r="C28" s="12">
        <v>5.2419354838709672E-2</v>
      </c>
      <c r="D28" s="3">
        <v>67.5</v>
      </c>
      <c r="E28" s="3">
        <v>163.63636363636363</v>
      </c>
      <c r="G28">
        <v>152</v>
      </c>
      <c r="H28" t="s">
        <v>138</v>
      </c>
      <c r="I28" s="12">
        <v>4.5584045584045718E-2</v>
      </c>
      <c r="J28" s="3">
        <v>40</v>
      </c>
      <c r="K28" s="3">
        <v>128.57142857143</v>
      </c>
      <c r="N28">
        <v>152</v>
      </c>
      <c r="O28" t="s">
        <v>139</v>
      </c>
      <c r="P28" s="12">
        <v>9.5973524544953059E-2</v>
      </c>
      <c r="Q28" s="3">
        <v>55</v>
      </c>
      <c r="R28" s="3">
        <v>66.666666666666245</v>
      </c>
    </row>
    <row r="29" spans="1:18" x14ac:dyDescent="0.25">
      <c r="A29">
        <v>152</v>
      </c>
      <c r="B29" t="s">
        <v>136</v>
      </c>
      <c r="C29" s="12">
        <v>5.4470709146968145E-2</v>
      </c>
      <c r="D29" s="3">
        <v>77.5</v>
      </c>
      <c r="E29" s="3">
        <v>163.63636363636363</v>
      </c>
      <c r="G29">
        <v>180</v>
      </c>
      <c r="H29" t="s">
        <v>138</v>
      </c>
      <c r="I29" s="12">
        <v>4.7045951859956241E-2</v>
      </c>
      <c r="J29" s="3">
        <v>45</v>
      </c>
      <c r="K29" s="3">
        <v>149.9999999999992</v>
      </c>
      <c r="N29">
        <v>153</v>
      </c>
      <c r="O29" t="s">
        <v>139</v>
      </c>
      <c r="P29" s="12">
        <v>0.1002132196162047</v>
      </c>
      <c r="Q29" s="3">
        <v>57.5</v>
      </c>
      <c r="R29" s="3">
        <v>33.962264150943412</v>
      </c>
    </row>
    <row r="30" spans="1:18" x14ac:dyDescent="0.25">
      <c r="A30">
        <v>156</v>
      </c>
      <c r="B30" t="s">
        <v>136</v>
      </c>
      <c r="C30" s="12">
        <v>5.9225512528473807E-2</v>
      </c>
      <c r="D30" s="3">
        <v>70</v>
      </c>
      <c r="E30" s="3">
        <v>163.63636363636363</v>
      </c>
      <c r="G30">
        <v>173</v>
      </c>
      <c r="H30" t="s">
        <v>138</v>
      </c>
      <c r="I30" s="12">
        <v>4.9435028248587573E-2</v>
      </c>
      <c r="J30" s="3">
        <v>47.5</v>
      </c>
      <c r="K30" s="3">
        <v>179.99999999999872</v>
      </c>
      <c r="N30">
        <v>156</v>
      </c>
      <c r="O30" t="s">
        <v>139</v>
      </c>
      <c r="P30" s="12">
        <v>0.10201967892283784</v>
      </c>
      <c r="Q30" s="3">
        <v>60</v>
      </c>
      <c r="R30" s="3">
        <v>38.297872340425279</v>
      </c>
    </row>
    <row r="31" spans="1:18" x14ac:dyDescent="0.25">
      <c r="A31">
        <v>180</v>
      </c>
      <c r="B31" t="s">
        <v>136</v>
      </c>
      <c r="C31" s="12">
        <v>6.1771561771561768E-2</v>
      </c>
      <c r="D31" s="3">
        <v>72.5</v>
      </c>
      <c r="E31" s="3">
        <v>163.63636363636363</v>
      </c>
      <c r="G31">
        <v>153</v>
      </c>
      <c r="H31" t="s">
        <v>138</v>
      </c>
      <c r="I31" s="12">
        <v>5.0799623706490979E-2</v>
      </c>
      <c r="J31" s="3">
        <v>40</v>
      </c>
      <c r="K31" s="3">
        <v>150.00000000000054</v>
      </c>
      <c r="N31">
        <v>180</v>
      </c>
      <c r="O31" t="s">
        <v>139</v>
      </c>
      <c r="P31" s="12">
        <v>0.10862354892205621</v>
      </c>
      <c r="Q31" s="3">
        <v>57.5</v>
      </c>
      <c r="R31" s="3">
        <v>35.294117647058762</v>
      </c>
    </row>
    <row r="32" spans="1:18" x14ac:dyDescent="0.25">
      <c r="A32">
        <v>173</v>
      </c>
      <c r="B32" t="s">
        <v>136</v>
      </c>
      <c r="C32" s="12">
        <v>6.2680810028929598E-2</v>
      </c>
      <c r="D32" s="3">
        <v>75</v>
      </c>
      <c r="E32" s="3">
        <v>163.63636363636363</v>
      </c>
      <c r="G32">
        <v>180</v>
      </c>
      <c r="H32" t="s">
        <v>138</v>
      </c>
      <c r="I32" s="12">
        <v>5.3610503282275748E-2</v>
      </c>
      <c r="J32" s="3">
        <v>45</v>
      </c>
      <c r="K32" s="3">
        <v>138.46153846153953</v>
      </c>
      <c r="N32">
        <v>152</v>
      </c>
      <c r="O32" t="s">
        <v>139</v>
      </c>
      <c r="P32" s="12">
        <v>0.11086596800882519</v>
      </c>
      <c r="Q32" s="3">
        <v>52.5</v>
      </c>
      <c r="R32" s="3">
        <v>39.130434782608745</v>
      </c>
    </row>
    <row r="33" spans="1:18" x14ac:dyDescent="0.25">
      <c r="A33">
        <v>153</v>
      </c>
      <c r="B33" t="s">
        <v>136</v>
      </c>
      <c r="C33" s="12">
        <v>6.3508064516129031E-2</v>
      </c>
      <c r="D33" s="3">
        <v>75</v>
      </c>
      <c r="E33" s="3">
        <v>163.63636363636363</v>
      </c>
      <c r="G33">
        <v>156</v>
      </c>
      <c r="H33" t="s">
        <v>138</v>
      </c>
      <c r="I33" s="12">
        <v>5.3639846743295035E-2</v>
      </c>
      <c r="J33" s="3">
        <v>50</v>
      </c>
      <c r="K33" s="3">
        <v>90.000000000000327</v>
      </c>
      <c r="N33">
        <v>173</v>
      </c>
      <c r="O33" t="s">
        <v>139</v>
      </c>
      <c r="P33" s="12">
        <v>0.11955593509820679</v>
      </c>
      <c r="Q33" s="3">
        <v>57.5</v>
      </c>
      <c r="R33" s="3">
        <v>72.000000000000412</v>
      </c>
    </row>
    <row r="34" spans="1:18" x14ac:dyDescent="0.25">
      <c r="A34">
        <v>152</v>
      </c>
      <c r="B34" t="s">
        <v>136</v>
      </c>
      <c r="C34" s="12">
        <v>6.5775950668037E-2</v>
      </c>
      <c r="D34" s="3">
        <v>72.5</v>
      </c>
      <c r="E34" s="3">
        <v>163.63636363636363</v>
      </c>
      <c r="G34">
        <v>173</v>
      </c>
      <c r="H34" t="s">
        <v>138</v>
      </c>
      <c r="I34" s="12">
        <v>5.414312617702452E-2</v>
      </c>
      <c r="J34" s="3">
        <v>45</v>
      </c>
      <c r="K34" s="3">
        <v>32.142857142857132</v>
      </c>
      <c r="N34">
        <v>156</v>
      </c>
      <c r="O34" t="s">
        <v>139</v>
      </c>
      <c r="P34" s="12">
        <v>0.12635939927498716</v>
      </c>
      <c r="Q34" s="3">
        <v>55</v>
      </c>
      <c r="R34" s="3">
        <v>72.000000000000412</v>
      </c>
    </row>
    <row r="35" spans="1:18" x14ac:dyDescent="0.25">
      <c r="A35">
        <v>156</v>
      </c>
      <c r="B35" t="s">
        <v>136</v>
      </c>
      <c r="C35" s="12">
        <v>7.1753986332574043E-2</v>
      </c>
      <c r="D35" s="3">
        <v>70</v>
      </c>
      <c r="E35" s="3">
        <v>163.63636363636363</v>
      </c>
      <c r="G35">
        <v>152</v>
      </c>
      <c r="H35" t="s">
        <v>138</v>
      </c>
      <c r="I35" s="12">
        <v>5.555555555555558E-2</v>
      </c>
      <c r="J35" s="3">
        <v>40</v>
      </c>
      <c r="K35" s="3">
        <v>128.57142857142804</v>
      </c>
      <c r="N35">
        <v>153</v>
      </c>
      <c r="O35" t="s">
        <v>139</v>
      </c>
      <c r="P35" s="12">
        <v>0.12846481876332622</v>
      </c>
      <c r="Q35" s="3">
        <v>57.5</v>
      </c>
      <c r="R35" s="3">
        <v>38.297872340425627</v>
      </c>
    </row>
    <row r="36" spans="1:18" x14ac:dyDescent="0.25">
      <c r="A36">
        <v>173</v>
      </c>
      <c r="B36" t="s">
        <v>136</v>
      </c>
      <c r="C36" s="12">
        <v>7.3288331726133069E-2</v>
      </c>
      <c r="D36" s="3">
        <v>75</v>
      </c>
      <c r="E36" s="3">
        <v>163.63636363636363</v>
      </c>
      <c r="G36">
        <v>180</v>
      </c>
      <c r="H36" t="s">
        <v>138</v>
      </c>
      <c r="I36" s="12">
        <v>6.0722100656455127E-2</v>
      </c>
      <c r="J36" s="3">
        <v>50</v>
      </c>
      <c r="K36" s="3">
        <v>150.00000000000054</v>
      </c>
      <c r="N36">
        <v>152</v>
      </c>
      <c r="O36" t="s">
        <v>139</v>
      </c>
      <c r="P36" s="12">
        <v>0.13623827909542197</v>
      </c>
      <c r="Q36" s="3">
        <v>55</v>
      </c>
      <c r="R36" s="3">
        <v>31.03448275862063</v>
      </c>
    </row>
    <row r="37" spans="1:18" x14ac:dyDescent="0.25">
      <c r="A37">
        <v>180</v>
      </c>
      <c r="B37" t="s">
        <v>136</v>
      </c>
      <c r="C37" s="12">
        <v>7.4592074592074592E-2</v>
      </c>
      <c r="D37" s="3">
        <v>72.5</v>
      </c>
      <c r="E37" s="3">
        <v>163.63636363636363</v>
      </c>
      <c r="G37">
        <v>153</v>
      </c>
      <c r="H37" t="s">
        <v>138</v>
      </c>
      <c r="I37" s="12">
        <v>6.2088428974600061E-2</v>
      </c>
      <c r="J37" s="3">
        <v>47.5</v>
      </c>
      <c r="K37" s="3">
        <v>149.99999999999787</v>
      </c>
      <c r="N37">
        <v>156</v>
      </c>
      <c r="O37" t="s">
        <v>139</v>
      </c>
      <c r="P37" s="12">
        <v>0.13930605903676851</v>
      </c>
      <c r="Q37" s="3">
        <v>55</v>
      </c>
      <c r="R37" s="3">
        <v>40</v>
      </c>
    </row>
    <row r="38" spans="1:18" x14ac:dyDescent="0.25">
      <c r="A38">
        <v>153</v>
      </c>
      <c r="B38" t="s">
        <v>136</v>
      </c>
      <c r="C38" s="12">
        <v>7.4596774193548376E-2</v>
      </c>
      <c r="D38" s="3">
        <v>80</v>
      </c>
      <c r="E38" s="3">
        <v>163.63636363636363</v>
      </c>
      <c r="G38">
        <v>152</v>
      </c>
      <c r="H38" t="s">
        <v>138</v>
      </c>
      <c r="I38" s="12">
        <v>6.5527065527065595E-2</v>
      </c>
      <c r="J38" s="3">
        <v>30</v>
      </c>
      <c r="K38" s="3">
        <v>150.00000000000054</v>
      </c>
      <c r="N38">
        <v>173</v>
      </c>
      <c r="O38" t="s">
        <v>139</v>
      </c>
      <c r="P38" s="12">
        <v>0.14090520922288644</v>
      </c>
      <c r="Q38" s="3">
        <v>55</v>
      </c>
      <c r="R38" s="3">
        <v>38.297872340425627</v>
      </c>
    </row>
    <row r="39" spans="1:18" x14ac:dyDescent="0.25">
      <c r="A39">
        <v>152</v>
      </c>
      <c r="B39" t="s">
        <v>136</v>
      </c>
      <c r="C39" s="12">
        <v>7.7081192189105863E-2</v>
      </c>
      <c r="D39" s="3">
        <v>72.5</v>
      </c>
      <c r="E39" s="3">
        <v>150.00000000000003</v>
      </c>
      <c r="G39">
        <v>180</v>
      </c>
      <c r="H39" t="s">
        <v>138</v>
      </c>
      <c r="I39" s="12">
        <v>6.7286652078774573E-2</v>
      </c>
      <c r="J39" s="3">
        <v>42.5</v>
      </c>
      <c r="K39" s="3">
        <v>163.63636363636343</v>
      </c>
      <c r="N39">
        <v>180</v>
      </c>
      <c r="O39" t="s">
        <v>139</v>
      </c>
      <c r="P39" s="12">
        <v>0.15091210613598663</v>
      </c>
      <c r="Q39" s="3">
        <v>57.5</v>
      </c>
      <c r="R39" s="3">
        <v>36.734693877550875</v>
      </c>
    </row>
    <row r="40" spans="1:18" x14ac:dyDescent="0.25">
      <c r="A40">
        <v>173</v>
      </c>
      <c r="B40" t="s">
        <v>136</v>
      </c>
      <c r="C40" s="12">
        <v>8.3895853423336539E-2</v>
      </c>
      <c r="D40" s="3">
        <v>70</v>
      </c>
      <c r="E40" s="3">
        <v>899.99999999999716</v>
      </c>
      <c r="G40">
        <v>156</v>
      </c>
      <c r="H40" t="s">
        <v>138</v>
      </c>
      <c r="I40" s="12">
        <v>7.2796934865900331E-2</v>
      </c>
      <c r="J40" s="3">
        <v>50</v>
      </c>
      <c r="K40" s="3">
        <v>138.46153846153726</v>
      </c>
      <c r="N40">
        <v>153</v>
      </c>
      <c r="O40" t="s">
        <v>139</v>
      </c>
      <c r="P40" s="12">
        <v>0.15351812366737735</v>
      </c>
      <c r="Q40" s="3">
        <v>50</v>
      </c>
      <c r="R40" s="3">
        <v>56.250000000000199</v>
      </c>
    </row>
    <row r="41" spans="1:18" x14ac:dyDescent="0.25">
      <c r="A41">
        <v>156</v>
      </c>
      <c r="B41" t="s">
        <v>136</v>
      </c>
      <c r="C41" s="12">
        <v>8.4282460136674273E-2</v>
      </c>
      <c r="D41" s="3">
        <v>70</v>
      </c>
      <c r="E41" s="3">
        <v>163.63636363636363</v>
      </c>
      <c r="G41">
        <v>180</v>
      </c>
      <c r="H41" t="s">
        <v>138</v>
      </c>
      <c r="I41" s="12">
        <v>7.3304157549234097E-2</v>
      </c>
      <c r="J41" s="3">
        <v>42.5</v>
      </c>
      <c r="K41" s="3">
        <v>150.00000000000054</v>
      </c>
      <c r="N41">
        <v>156</v>
      </c>
      <c r="O41" t="s">
        <v>139</v>
      </c>
      <c r="P41" s="12">
        <v>0.16261004660797515</v>
      </c>
      <c r="Q41" s="3">
        <v>57.5</v>
      </c>
      <c r="R41" s="3">
        <v>45.000000000000163</v>
      </c>
    </row>
    <row r="42" spans="1:18" x14ac:dyDescent="0.25">
      <c r="A42">
        <v>153</v>
      </c>
      <c r="B42" t="s">
        <v>136</v>
      </c>
      <c r="C42" s="12">
        <v>8.5685483870967735E-2</v>
      </c>
      <c r="D42" s="3">
        <v>72.5</v>
      </c>
      <c r="E42" s="3">
        <v>163.63636363636363</v>
      </c>
      <c r="G42">
        <v>153</v>
      </c>
      <c r="H42" t="s">
        <v>138</v>
      </c>
      <c r="I42" s="12">
        <v>7.3377234242709352E-2</v>
      </c>
      <c r="J42" s="3">
        <v>35</v>
      </c>
      <c r="K42" s="3">
        <v>150.00000000000054</v>
      </c>
      <c r="N42">
        <v>152</v>
      </c>
      <c r="O42" t="s">
        <v>139</v>
      </c>
      <c r="P42" s="12">
        <v>0.16822945394373973</v>
      </c>
      <c r="Q42" s="3">
        <v>62.5</v>
      </c>
      <c r="R42" s="3">
        <v>22.499999999999961</v>
      </c>
    </row>
    <row r="43" spans="1:18" x14ac:dyDescent="0.25">
      <c r="A43">
        <v>173</v>
      </c>
      <c r="B43" t="s">
        <v>136</v>
      </c>
      <c r="C43" s="12">
        <v>8.5824493731918985E-2</v>
      </c>
      <c r="D43" s="3">
        <v>70</v>
      </c>
      <c r="E43" s="3">
        <v>85.714285714285751</v>
      </c>
      <c r="G43">
        <v>152</v>
      </c>
      <c r="H43" t="s">
        <v>138</v>
      </c>
      <c r="I43" s="12">
        <v>7.4074074074074112E-2</v>
      </c>
      <c r="J43" s="3">
        <v>47.5</v>
      </c>
      <c r="K43" s="3">
        <v>150.00000000000054</v>
      </c>
      <c r="N43">
        <v>153</v>
      </c>
      <c r="O43" t="s">
        <v>139</v>
      </c>
      <c r="P43" s="12">
        <v>0.17057569296375255</v>
      </c>
      <c r="Q43" s="3">
        <v>55</v>
      </c>
      <c r="R43" s="3">
        <v>40</v>
      </c>
    </row>
    <row r="44" spans="1:18" x14ac:dyDescent="0.25">
      <c r="A44">
        <v>180</v>
      </c>
      <c r="B44" t="s">
        <v>136</v>
      </c>
      <c r="C44" s="12">
        <v>8.7412587412587409E-2</v>
      </c>
      <c r="D44" s="3">
        <v>75</v>
      </c>
      <c r="E44" s="3">
        <v>163.63636363636363</v>
      </c>
      <c r="G44">
        <v>180</v>
      </c>
      <c r="H44" t="s">
        <v>138</v>
      </c>
      <c r="I44" s="12">
        <v>7.9868708971553556E-2</v>
      </c>
      <c r="J44" s="3">
        <v>40</v>
      </c>
      <c r="K44" s="3">
        <v>120</v>
      </c>
      <c r="N44">
        <v>173</v>
      </c>
      <c r="O44" t="s">
        <v>139</v>
      </c>
      <c r="P44" s="12">
        <v>0.18104184457728428</v>
      </c>
      <c r="Q44" s="3">
        <v>62.5</v>
      </c>
      <c r="R44" s="3">
        <v>24.657534246575302</v>
      </c>
    </row>
    <row r="45" spans="1:18" x14ac:dyDescent="0.25">
      <c r="A45">
        <v>152</v>
      </c>
      <c r="B45" t="s">
        <v>136</v>
      </c>
      <c r="C45" s="12">
        <v>8.9414182939362805E-2</v>
      </c>
      <c r="D45" s="3">
        <v>75</v>
      </c>
      <c r="E45" s="3">
        <v>150.00000000000003</v>
      </c>
      <c r="G45">
        <v>173</v>
      </c>
      <c r="H45" t="s">
        <v>138</v>
      </c>
      <c r="I45" s="12">
        <v>8.0508474576271236E-2</v>
      </c>
      <c r="J45" s="3"/>
      <c r="K45" s="3">
        <v>9.3750000000000018</v>
      </c>
      <c r="N45">
        <v>156</v>
      </c>
      <c r="O45" t="s">
        <v>139</v>
      </c>
      <c r="P45" s="12">
        <v>0.18332470222682543</v>
      </c>
      <c r="Q45" s="3">
        <v>60</v>
      </c>
      <c r="R45" s="3">
        <v>56.249999999999453</v>
      </c>
    </row>
    <row r="46" spans="1:18" x14ac:dyDescent="0.25">
      <c r="A46">
        <v>153</v>
      </c>
      <c r="B46" t="s">
        <v>136</v>
      </c>
      <c r="C46" s="12">
        <v>9.6774193548387094E-2</v>
      </c>
      <c r="D46" s="3">
        <v>70</v>
      </c>
      <c r="E46" s="3">
        <v>150.00000000000003</v>
      </c>
      <c r="G46">
        <v>152</v>
      </c>
      <c r="H46" t="s">
        <v>138</v>
      </c>
      <c r="I46" s="12">
        <v>8.2621082621082628E-2</v>
      </c>
      <c r="J46" s="3">
        <v>45</v>
      </c>
      <c r="K46" s="3">
        <v>85.714285714285367</v>
      </c>
      <c r="N46">
        <v>180</v>
      </c>
      <c r="O46" t="s">
        <v>139</v>
      </c>
      <c r="P46" s="12">
        <v>0.19154228855721397</v>
      </c>
      <c r="Q46" s="3">
        <v>55</v>
      </c>
      <c r="R46" s="3">
        <v>46.153846153846253</v>
      </c>
    </row>
    <row r="47" spans="1:18" x14ac:dyDescent="0.25">
      <c r="A47">
        <v>156</v>
      </c>
      <c r="B47" t="s">
        <v>136</v>
      </c>
      <c r="C47" s="12">
        <v>9.6810933940774502E-2</v>
      </c>
      <c r="D47" s="3">
        <v>70</v>
      </c>
      <c r="E47" s="3">
        <v>150.00000000000003</v>
      </c>
      <c r="G47">
        <v>153</v>
      </c>
      <c r="H47" t="s">
        <v>138</v>
      </c>
      <c r="I47" s="12">
        <v>8.4666039510818428E-2</v>
      </c>
      <c r="J47" s="3">
        <v>42.5</v>
      </c>
      <c r="K47" s="3">
        <v>78.26086956521749</v>
      </c>
      <c r="N47">
        <v>153</v>
      </c>
      <c r="O47" t="s">
        <v>139</v>
      </c>
      <c r="P47" s="12">
        <v>0.19456289978678029</v>
      </c>
      <c r="Q47" s="3">
        <v>60</v>
      </c>
      <c r="R47" s="3">
        <v>24.657534246575302</v>
      </c>
    </row>
    <row r="48" spans="1:18" x14ac:dyDescent="0.25">
      <c r="A48">
        <v>180</v>
      </c>
      <c r="B48" t="s">
        <v>136</v>
      </c>
      <c r="C48" s="12">
        <v>0.10023310023310023</v>
      </c>
      <c r="D48" s="3">
        <v>72.5</v>
      </c>
      <c r="E48" s="3">
        <v>163.63636363636363</v>
      </c>
      <c r="G48">
        <v>156</v>
      </c>
      <c r="H48" t="s">
        <v>138</v>
      </c>
      <c r="I48" s="12">
        <v>8.5249042145593937E-2</v>
      </c>
      <c r="J48" s="3">
        <v>45</v>
      </c>
      <c r="K48" s="3">
        <v>60</v>
      </c>
      <c r="N48">
        <v>156</v>
      </c>
      <c r="O48" t="s">
        <v>139</v>
      </c>
      <c r="P48" s="12">
        <v>0.19989642672190583</v>
      </c>
      <c r="Q48" s="3">
        <v>62.5</v>
      </c>
      <c r="R48" s="3">
        <v>52.941176470588587</v>
      </c>
    </row>
    <row r="49" spans="1:18" x14ac:dyDescent="0.25">
      <c r="A49">
        <v>152</v>
      </c>
      <c r="B49" t="s">
        <v>136</v>
      </c>
      <c r="C49" s="12">
        <v>0.10174717368961973</v>
      </c>
      <c r="D49" s="3">
        <v>70</v>
      </c>
      <c r="E49" s="3">
        <v>163.63636363636363</v>
      </c>
      <c r="G49">
        <v>180</v>
      </c>
      <c r="H49" t="s">
        <v>138</v>
      </c>
      <c r="I49" s="12">
        <v>8.8074398249452901E-2</v>
      </c>
      <c r="J49" s="3">
        <v>45</v>
      </c>
      <c r="K49" s="3">
        <v>94.73684210526217</v>
      </c>
      <c r="N49">
        <v>152</v>
      </c>
      <c r="O49" t="s">
        <v>139</v>
      </c>
      <c r="P49" s="12">
        <v>0.21235521235521249</v>
      </c>
      <c r="Q49" s="3">
        <v>57.5</v>
      </c>
      <c r="R49" s="3">
        <v>27.272727272727412</v>
      </c>
    </row>
    <row r="50" spans="1:18" x14ac:dyDescent="0.25">
      <c r="A50">
        <v>173</v>
      </c>
      <c r="B50" t="s">
        <v>136</v>
      </c>
      <c r="C50" s="12">
        <v>0.1060752169720347</v>
      </c>
      <c r="D50" s="3">
        <v>72.5</v>
      </c>
      <c r="E50" s="3">
        <v>150.00000000000003</v>
      </c>
      <c r="G50">
        <v>152</v>
      </c>
      <c r="H50" t="s">
        <v>138</v>
      </c>
      <c r="I50" s="12">
        <v>9.7578347578347643E-2</v>
      </c>
      <c r="J50" s="3">
        <v>45</v>
      </c>
      <c r="K50" s="3">
        <v>150.00000000000054</v>
      </c>
      <c r="N50">
        <v>156</v>
      </c>
      <c r="O50" t="s">
        <v>139</v>
      </c>
      <c r="P50" s="12">
        <v>0.2175038839979285</v>
      </c>
      <c r="Q50" s="3">
        <v>60</v>
      </c>
      <c r="R50" s="3">
        <v>45.000000000000163</v>
      </c>
    </row>
    <row r="51" spans="1:18" x14ac:dyDescent="0.25">
      <c r="A51">
        <v>153</v>
      </c>
      <c r="B51" t="s">
        <v>136</v>
      </c>
      <c r="C51" s="12">
        <v>0.10887096774193547</v>
      </c>
      <c r="D51" s="3">
        <v>75</v>
      </c>
      <c r="E51" s="3">
        <v>150.00000000000003</v>
      </c>
      <c r="G51">
        <v>180</v>
      </c>
      <c r="H51" t="s">
        <v>138</v>
      </c>
      <c r="I51" s="12">
        <v>9.8468271334792176E-2</v>
      </c>
      <c r="J51" s="3">
        <v>35</v>
      </c>
      <c r="K51" s="3">
        <v>163.63636363636658</v>
      </c>
      <c r="N51">
        <v>180</v>
      </c>
      <c r="O51" t="s">
        <v>139</v>
      </c>
      <c r="P51" s="12">
        <v>0.22388059701492535</v>
      </c>
      <c r="Q51" s="3">
        <v>60</v>
      </c>
      <c r="R51" s="3">
        <v>27.692307692307814</v>
      </c>
    </row>
    <row r="52" spans="1:18" x14ac:dyDescent="0.25">
      <c r="A52">
        <v>156</v>
      </c>
      <c r="B52" t="s">
        <v>136</v>
      </c>
      <c r="C52" s="12">
        <v>0.11047835990888383</v>
      </c>
      <c r="D52" s="3">
        <v>70</v>
      </c>
      <c r="E52" s="3">
        <v>150.00000000000003</v>
      </c>
      <c r="G52">
        <v>180</v>
      </c>
      <c r="H52" t="s">
        <v>138</v>
      </c>
      <c r="I52" s="12">
        <v>0.10448577680525159</v>
      </c>
      <c r="J52" s="3">
        <v>52.5</v>
      </c>
      <c r="K52" s="3">
        <v>163.63636363636343</v>
      </c>
      <c r="N52">
        <v>153</v>
      </c>
      <c r="O52" t="s">
        <v>139</v>
      </c>
      <c r="P52" s="12">
        <v>0.23347547974413643</v>
      </c>
      <c r="Q52" s="3">
        <v>57.5</v>
      </c>
      <c r="R52" s="3">
        <v>35.999999999999901</v>
      </c>
    </row>
    <row r="53" spans="1:18" x14ac:dyDescent="0.25">
      <c r="A53">
        <v>152</v>
      </c>
      <c r="B53" t="s">
        <v>136</v>
      </c>
      <c r="C53" s="12">
        <v>0.11305241521068859</v>
      </c>
      <c r="D53" s="3">
        <v>70</v>
      </c>
      <c r="E53" s="3">
        <v>150.00000000000003</v>
      </c>
      <c r="G53">
        <v>152</v>
      </c>
      <c r="H53" t="s">
        <v>138</v>
      </c>
      <c r="I53" s="12">
        <v>0.10612535612535616</v>
      </c>
      <c r="J53" s="3">
        <v>40</v>
      </c>
      <c r="K53" s="3">
        <v>150.00000000000054</v>
      </c>
      <c r="N53">
        <v>156</v>
      </c>
      <c r="O53" t="s">
        <v>139</v>
      </c>
      <c r="P53" s="12">
        <v>0.23821853961677877</v>
      </c>
      <c r="Q53" s="3">
        <v>70</v>
      </c>
      <c r="R53" s="3">
        <v>37.499999999999801</v>
      </c>
    </row>
    <row r="54" spans="1:18" x14ac:dyDescent="0.25">
      <c r="A54">
        <v>180</v>
      </c>
      <c r="B54" t="s">
        <v>136</v>
      </c>
      <c r="C54" s="12">
        <v>0.11305361305361306</v>
      </c>
      <c r="D54" s="3">
        <v>72.5</v>
      </c>
      <c r="E54" s="3">
        <v>150.00000000000003</v>
      </c>
      <c r="G54">
        <v>153</v>
      </c>
      <c r="H54" t="s">
        <v>138</v>
      </c>
      <c r="I54" s="12">
        <v>0.10630291627469422</v>
      </c>
      <c r="J54" s="3">
        <v>47.5</v>
      </c>
      <c r="K54" s="3">
        <v>138.46153846153953</v>
      </c>
      <c r="N54">
        <v>173</v>
      </c>
      <c r="O54" t="s">
        <v>139</v>
      </c>
      <c r="P54" s="12">
        <v>0.24338172502134928</v>
      </c>
      <c r="Q54" s="3">
        <v>55</v>
      </c>
      <c r="R54" s="3">
        <v>60</v>
      </c>
    </row>
    <row r="55" spans="1:18" x14ac:dyDescent="0.25">
      <c r="A55">
        <v>173</v>
      </c>
      <c r="B55" t="s">
        <v>136</v>
      </c>
      <c r="C55" s="12">
        <v>0.1176470588235294</v>
      </c>
      <c r="D55" s="3">
        <v>75</v>
      </c>
      <c r="E55" s="3">
        <v>163.63636363636343</v>
      </c>
      <c r="G55">
        <v>180</v>
      </c>
      <c r="H55" t="s">
        <v>138</v>
      </c>
      <c r="I55" s="12">
        <v>0.11050328227571111</v>
      </c>
      <c r="J55" s="3">
        <v>45</v>
      </c>
      <c r="K55" s="3">
        <v>163.63636363636343</v>
      </c>
      <c r="N55">
        <v>152</v>
      </c>
      <c r="O55" t="s">
        <v>139</v>
      </c>
      <c r="P55" s="12">
        <v>0.24875896304467729</v>
      </c>
      <c r="Q55" s="3">
        <v>57.5</v>
      </c>
      <c r="R55" s="3">
        <v>14.062500000000004</v>
      </c>
    </row>
    <row r="56" spans="1:18" x14ac:dyDescent="0.25">
      <c r="A56">
        <v>153</v>
      </c>
      <c r="B56" t="s">
        <v>136</v>
      </c>
      <c r="C56" s="12">
        <v>0.12096774193548386</v>
      </c>
      <c r="D56" s="3">
        <v>72.5</v>
      </c>
      <c r="E56" s="3">
        <v>163.63636363636382</v>
      </c>
      <c r="G56">
        <v>156</v>
      </c>
      <c r="H56" t="s">
        <v>138</v>
      </c>
      <c r="I56" s="12">
        <v>0.11398467432950198</v>
      </c>
      <c r="J56" s="3">
        <v>40</v>
      </c>
      <c r="K56" s="3">
        <v>112.5000000000004</v>
      </c>
      <c r="N56">
        <v>153</v>
      </c>
      <c r="O56" t="s">
        <v>139</v>
      </c>
      <c r="P56" s="12">
        <v>0.26012793176972288</v>
      </c>
      <c r="Q56" s="3">
        <v>55</v>
      </c>
      <c r="R56" s="3">
        <v>36.000000000000206</v>
      </c>
    </row>
    <row r="57" spans="1:18" x14ac:dyDescent="0.25">
      <c r="A57">
        <v>156</v>
      </c>
      <c r="B57" t="s">
        <v>136</v>
      </c>
      <c r="C57" s="12">
        <v>0.12414578587699317</v>
      </c>
      <c r="D57" s="3">
        <v>70</v>
      </c>
      <c r="E57" s="3">
        <v>163.63636363636363</v>
      </c>
      <c r="G57">
        <v>152</v>
      </c>
      <c r="H57" t="s">
        <v>138</v>
      </c>
      <c r="I57" s="12">
        <v>0.11467236467236468</v>
      </c>
      <c r="J57" s="3">
        <v>40</v>
      </c>
      <c r="K57" s="3">
        <v>69.230769230769198</v>
      </c>
      <c r="N57">
        <v>156</v>
      </c>
      <c r="O57" t="s">
        <v>139</v>
      </c>
      <c r="P57" s="12">
        <v>0.26307612635939931</v>
      </c>
      <c r="Q57" s="3">
        <v>57.5</v>
      </c>
      <c r="R57" s="3">
        <v>42.857142857143117</v>
      </c>
    </row>
    <row r="58" spans="1:18" x14ac:dyDescent="0.25">
      <c r="A58">
        <v>152</v>
      </c>
      <c r="B58" t="s">
        <v>136</v>
      </c>
      <c r="C58" s="12">
        <v>0.12538540596094552</v>
      </c>
      <c r="D58" s="3">
        <v>70</v>
      </c>
      <c r="E58" s="3">
        <v>149.99999999999986</v>
      </c>
      <c r="G58">
        <v>180</v>
      </c>
      <c r="H58" t="s">
        <v>138</v>
      </c>
      <c r="I58" s="12">
        <v>0.11652078774617064</v>
      </c>
      <c r="J58" s="3">
        <v>45</v>
      </c>
      <c r="K58" s="3">
        <v>41.860465116278959</v>
      </c>
      <c r="N58">
        <v>173</v>
      </c>
      <c r="O58" t="s">
        <v>139</v>
      </c>
      <c r="P58" s="12">
        <v>0.26900085397096501</v>
      </c>
      <c r="Q58" s="3">
        <v>52.5</v>
      </c>
      <c r="R58" s="3">
        <v>32.727272727272812</v>
      </c>
    </row>
    <row r="59" spans="1:18" x14ac:dyDescent="0.25">
      <c r="A59">
        <v>180</v>
      </c>
      <c r="B59" t="s">
        <v>136</v>
      </c>
      <c r="C59" s="12">
        <v>0.12703962703962704</v>
      </c>
      <c r="D59" s="3">
        <v>72.5</v>
      </c>
      <c r="E59" s="3">
        <v>163.63636363636363</v>
      </c>
      <c r="G59">
        <v>153</v>
      </c>
      <c r="H59" t="s">
        <v>138</v>
      </c>
      <c r="I59" s="12">
        <v>0.11853245531514568</v>
      </c>
      <c r="J59" s="3">
        <v>50</v>
      </c>
      <c r="K59" s="3">
        <v>138.46153846153726</v>
      </c>
      <c r="N59">
        <v>180</v>
      </c>
      <c r="O59" t="s">
        <v>139</v>
      </c>
      <c r="P59" s="12">
        <v>0.27777777777777751</v>
      </c>
      <c r="Q59" s="3">
        <v>57.5</v>
      </c>
      <c r="R59" s="3">
        <v>24.657534246575302</v>
      </c>
    </row>
    <row r="60" spans="1:18" x14ac:dyDescent="0.25">
      <c r="A60">
        <v>173</v>
      </c>
      <c r="B60" t="s">
        <v>136</v>
      </c>
      <c r="C60" s="12">
        <v>0.12825458052073288</v>
      </c>
      <c r="D60" s="3">
        <v>70</v>
      </c>
      <c r="E60" s="3">
        <v>150.0000000000002</v>
      </c>
      <c r="G60">
        <v>156</v>
      </c>
      <c r="H60" t="s">
        <v>138</v>
      </c>
      <c r="I60" s="12">
        <v>0.12931034482758622</v>
      </c>
      <c r="J60" s="3">
        <v>47.5</v>
      </c>
      <c r="K60" s="3">
        <v>200.0000000000019</v>
      </c>
      <c r="N60">
        <v>156</v>
      </c>
      <c r="O60" t="s">
        <v>139</v>
      </c>
      <c r="P60" s="12">
        <v>0.28482651475919202</v>
      </c>
      <c r="Q60" s="3">
        <v>62.5</v>
      </c>
      <c r="R60" s="3">
        <v>36.734693877550875</v>
      </c>
    </row>
    <row r="61" spans="1:18" x14ac:dyDescent="0.25">
      <c r="A61">
        <v>153</v>
      </c>
      <c r="B61" t="s">
        <v>136</v>
      </c>
      <c r="C61" s="12">
        <v>0.13205645161290319</v>
      </c>
      <c r="D61" s="3">
        <v>70</v>
      </c>
      <c r="E61" s="3">
        <v>149.99999999999986</v>
      </c>
      <c r="G61">
        <v>153</v>
      </c>
      <c r="H61" t="s">
        <v>138</v>
      </c>
      <c r="I61" s="12">
        <v>0.13076199435559735</v>
      </c>
      <c r="J61" s="3">
        <v>42.5</v>
      </c>
      <c r="K61" s="3">
        <v>71.999999999999801</v>
      </c>
      <c r="N61">
        <v>153</v>
      </c>
      <c r="O61" t="s">
        <v>139</v>
      </c>
      <c r="P61" s="12">
        <v>0.28678038379530907</v>
      </c>
      <c r="Q61" s="3">
        <v>57.5</v>
      </c>
      <c r="R61" s="3">
        <v>30.508474576271158</v>
      </c>
    </row>
    <row r="62" spans="1:18" x14ac:dyDescent="0.25">
      <c r="A62">
        <v>156</v>
      </c>
      <c r="B62" t="s">
        <v>136</v>
      </c>
      <c r="C62" s="12">
        <v>0.1366742596810934</v>
      </c>
      <c r="D62" s="3">
        <v>67.5</v>
      </c>
      <c r="E62" s="3">
        <v>149.99999999999986</v>
      </c>
      <c r="G62">
        <v>152</v>
      </c>
      <c r="H62" t="s">
        <v>138</v>
      </c>
      <c r="I62" s="12">
        <v>0.13319088319088321</v>
      </c>
      <c r="J62" s="3">
        <v>37.5</v>
      </c>
      <c r="K62" s="3">
        <v>149.99999999999787</v>
      </c>
      <c r="N62">
        <v>156</v>
      </c>
      <c r="O62" t="s">
        <v>139</v>
      </c>
      <c r="P62" s="12">
        <v>0.31020196789228377</v>
      </c>
      <c r="Q62" s="3">
        <v>50</v>
      </c>
      <c r="R62" s="3">
        <v>72.000000000000412</v>
      </c>
    </row>
    <row r="63" spans="1:18" x14ac:dyDescent="0.25">
      <c r="A63">
        <v>152</v>
      </c>
      <c r="B63" t="s">
        <v>136</v>
      </c>
      <c r="C63" s="12">
        <v>0.13771839671120248</v>
      </c>
      <c r="D63" s="3">
        <v>70</v>
      </c>
      <c r="E63" s="3">
        <v>138.4615384615384</v>
      </c>
      <c r="G63">
        <v>156</v>
      </c>
      <c r="H63" t="s">
        <v>138</v>
      </c>
      <c r="I63" s="12">
        <v>0.13793103448275856</v>
      </c>
      <c r="J63" s="3">
        <v>50</v>
      </c>
      <c r="K63" s="3">
        <v>74.999999999999602</v>
      </c>
      <c r="N63">
        <v>173</v>
      </c>
      <c r="O63" t="s">
        <v>139</v>
      </c>
      <c r="P63" s="12">
        <v>0.31596925704526035</v>
      </c>
      <c r="Q63" s="3">
        <v>62.5</v>
      </c>
      <c r="R63" s="3">
        <v>24</v>
      </c>
    </row>
    <row r="64" spans="1:18" x14ac:dyDescent="0.25">
      <c r="A64">
        <v>173</v>
      </c>
      <c r="B64" t="s">
        <v>136</v>
      </c>
      <c r="C64" s="12">
        <v>0.13982642237222756</v>
      </c>
      <c r="D64" s="3">
        <v>70</v>
      </c>
      <c r="E64" s="3">
        <v>149.99999999999986</v>
      </c>
      <c r="G64">
        <v>180</v>
      </c>
      <c r="H64" t="s">
        <v>138</v>
      </c>
      <c r="I64" s="12">
        <v>0.14004376367614882</v>
      </c>
      <c r="J64" s="3">
        <v>50</v>
      </c>
      <c r="K64" s="3">
        <v>64.285714285714519</v>
      </c>
      <c r="N64">
        <v>153</v>
      </c>
      <c r="O64" t="s">
        <v>139</v>
      </c>
      <c r="P64" s="12">
        <v>0.31823027718550101</v>
      </c>
      <c r="Q64" s="3">
        <v>62.5</v>
      </c>
      <c r="R64" s="3">
        <v>32.727272727272812</v>
      </c>
    </row>
    <row r="65" spans="1:18" x14ac:dyDescent="0.25">
      <c r="A65">
        <v>180</v>
      </c>
      <c r="B65" t="s">
        <v>136</v>
      </c>
      <c r="C65" s="12">
        <v>0.13986013986013984</v>
      </c>
      <c r="D65" s="3">
        <v>70</v>
      </c>
      <c r="E65" s="3">
        <v>149.99999999999986</v>
      </c>
      <c r="G65">
        <v>152</v>
      </c>
      <c r="H65" t="s">
        <v>138</v>
      </c>
      <c r="I65" s="12">
        <v>0.14173789173789186</v>
      </c>
      <c r="J65" s="3">
        <v>42.5</v>
      </c>
      <c r="K65" s="3">
        <v>138.46153846153953</v>
      </c>
      <c r="N65">
        <v>152</v>
      </c>
      <c r="O65" t="s">
        <v>139</v>
      </c>
      <c r="P65" s="12">
        <v>0.31936017650303355</v>
      </c>
      <c r="Q65" s="3">
        <v>50</v>
      </c>
      <c r="R65" s="3">
        <v>13.138686131386832</v>
      </c>
    </row>
    <row r="66" spans="1:18" x14ac:dyDescent="0.25">
      <c r="A66">
        <v>153</v>
      </c>
      <c r="B66" t="s">
        <v>136</v>
      </c>
      <c r="C66" s="12">
        <v>0.1441532258064516</v>
      </c>
      <c r="D66" s="3">
        <v>72.5</v>
      </c>
      <c r="E66" s="3">
        <v>149.99999999999986</v>
      </c>
      <c r="G66">
        <v>152</v>
      </c>
      <c r="H66" t="s">
        <v>138</v>
      </c>
      <c r="I66" s="12">
        <v>0.15099715099715105</v>
      </c>
      <c r="J66" s="3">
        <v>40</v>
      </c>
      <c r="K66" s="3">
        <v>150.00000000000054</v>
      </c>
      <c r="N66">
        <v>156</v>
      </c>
      <c r="O66" t="s">
        <v>139</v>
      </c>
      <c r="P66" s="12">
        <v>0.32314862765406516</v>
      </c>
      <c r="Q66" s="3">
        <v>57.5</v>
      </c>
      <c r="R66" s="3">
        <v>18.55670103092783</v>
      </c>
    </row>
    <row r="67" spans="1:18" x14ac:dyDescent="0.25">
      <c r="A67">
        <v>156</v>
      </c>
      <c r="B67" t="s">
        <v>136</v>
      </c>
      <c r="C67" s="12">
        <v>0.15034168564920275</v>
      </c>
      <c r="D67" s="3">
        <v>70</v>
      </c>
      <c r="E67" s="3">
        <v>150.0000000000002</v>
      </c>
      <c r="G67">
        <v>153</v>
      </c>
      <c r="H67" t="s">
        <v>138</v>
      </c>
      <c r="I67" s="12">
        <v>0.15428033866415808</v>
      </c>
      <c r="J67" s="3">
        <v>45</v>
      </c>
      <c r="K67" s="3">
        <v>150.00000000000054</v>
      </c>
      <c r="N67">
        <v>180</v>
      </c>
      <c r="O67" t="s">
        <v>139</v>
      </c>
      <c r="P67" s="12">
        <v>0.33830845771144263</v>
      </c>
      <c r="Q67" s="3">
        <v>60</v>
      </c>
      <c r="R67" s="3">
        <v>2.1003500583430563</v>
      </c>
    </row>
    <row r="68" spans="1:18" x14ac:dyDescent="0.25">
      <c r="A68">
        <v>152</v>
      </c>
      <c r="B68" t="s">
        <v>136</v>
      </c>
      <c r="C68" s="12">
        <v>0.15107913669064751</v>
      </c>
      <c r="D68" s="3">
        <v>70</v>
      </c>
      <c r="E68" s="3">
        <v>150.0000000000002</v>
      </c>
      <c r="G68">
        <v>180</v>
      </c>
      <c r="H68" t="s">
        <v>138</v>
      </c>
      <c r="I68" s="12">
        <v>0.15536105032822753</v>
      </c>
      <c r="J68" s="3">
        <v>55</v>
      </c>
      <c r="K68" s="3">
        <v>150.00000000000054</v>
      </c>
      <c r="N68">
        <v>153</v>
      </c>
      <c r="O68" t="s">
        <v>139</v>
      </c>
      <c r="P68" s="12">
        <v>0.34754797441364593</v>
      </c>
      <c r="Q68" s="3">
        <v>52.5</v>
      </c>
      <c r="R68" s="3">
        <v>24.99999999999994</v>
      </c>
    </row>
    <row r="69" spans="1:18" x14ac:dyDescent="0.25">
      <c r="A69">
        <v>173</v>
      </c>
      <c r="B69" t="s">
        <v>136</v>
      </c>
      <c r="C69" s="12">
        <v>0.15139826422372227</v>
      </c>
      <c r="D69" s="3">
        <v>70</v>
      </c>
      <c r="E69" s="3">
        <v>149.99999999999986</v>
      </c>
      <c r="G69">
        <v>152</v>
      </c>
      <c r="H69" t="s">
        <v>138</v>
      </c>
      <c r="I69" s="12">
        <v>0.15954415954415957</v>
      </c>
      <c r="J69" s="3">
        <v>35</v>
      </c>
      <c r="K69" s="3">
        <v>163.63636363636343</v>
      </c>
      <c r="N69">
        <v>156</v>
      </c>
      <c r="O69" t="s">
        <v>139</v>
      </c>
      <c r="P69" s="12">
        <v>0.37338166752977725</v>
      </c>
      <c r="Q69" s="3">
        <v>55</v>
      </c>
      <c r="R69" s="3">
        <v>24</v>
      </c>
    </row>
    <row r="70" spans="1:18" x14ac:dyDescent="0.25">
      <c r="A70">
        <v>180</v>
      </c>
      <c r="B70" t="s">
        <v>136</v>
      </c>
      <c r="C70" s="12">
        <v>0.15384615384615385</v>
      </c>
      <c r="D70" s="3">
        <v>72.5</v>
      </c>
      <c r="E70" s="3">
        <v>150.0000000000002</v>
      </c>
      <c r="G70">
        <v>156</v>
      </c>
      <c r="H70" t="s">
        <v>138</v>
      </c>
      <c r="I70" s="12">
        <v>0.16091954022988511</v>
      </c>
      <c r="J70" s="3">
        <v>57.5</v>
      </c>
      <c r="K70" s="3">
        <v>112.5000000000004</v>
      </c>
      <c r="N70">
        <v>173</v>
      </c>
      <c r="O70" t="s">
        <v>139</v>
      </c>
      <c r="P70" s="12">
        <v>0.38001707941929963</v>
      </c>
      <c r="Q70" s="3">
        <v>62.5</v>
      </c>
      <c r="R70" s="3">
        <v>2.4793388429752063</v>
      </c>
    </row>
    <row r="71" spans="1:18" x14ac:dyDescent="0.25">
      <c r="A71">
        <v>153</v>
      </c>
      <c r="B71" t="s">
        <v>136</v>
      </c>
      <c r="C71" s="12">
        <v>0.15625</v>
      </c>
      <c r="D71" s="3">
        <v>70</v>
      </c>
      <c r="E71" s="3">
        <v>150.0000000000002</v>
      </c>
      <c r="G71">
        <v>180</v>
      </c>
      <c r="H71" t="s">
        <v>138</v>
      </c>
      <c r="I71" s="12">
        <v>0.16192560175054699</v>
      </c>
      <c r="J71" s="3">
        <v>50</v>
      </c>
      <c r="K71" s="3">
        <v>163.63636363636343</v>
      </c>
      <c r="N71">
        <v>153</v>
      </c>
      <c r="O71" t="s">
        <v>139</v>
      </c>
      <c r="P71" s="12">
        <v>0.38592750533049036</v>
      </c>
      <c r="Q71" s="3">
        <v>55</v>
      </c>
      <c r="R71" s="3">
        <v>23.076923076923126</v>
      </c>
    </row>
    <row r="72" spans="1:18" x14ac:dyDescent="0.25">
      <c r="A72">
        <v>173</v>
      </c>
      <c r="B72" t="s">
        <v>136</v>
      </c>
      <c r="C72" s="12">
        <v>0.16297010607521698</v>
      </c>
      <c r="D72" s="3">
        <v>70</v>
      </c>
      <c r="E72" s="3">
        <v>150.0000000000002</v>
      </c>
      <c r="G72">
        <v>153</v>
      </c>
      <c r="H72" t="s">
        <v>138</v>
      </c>
      <c r="I72" s="12">
        <v>0.16556914393226715</v>
      </c>
      <c r="J72" s="3">
        <v>40</v>
      </c>
      <c r="K72" s="3">
        <v>150.00000000000054</v>
      </c>
      <c r="N72">
        <v>152</v>
      </c>
      <c r="O72" t="s">
        <v>139</v>
      </c>
      <c r="P72" s="12">
        <v>0.39492553778268075</v>
      </c>
      <c r="Q72" s="3">
        <v>50</v>
      </c>
      <c r="R72" s="3">
        <v>1.6408386508659984</v>
      </c>
    </row>
    <row r="73" spans="1:18" x14ac:dyDescent="0.25">
      <c r="A73">
        <v>152</v>
      </c>
      <c r="B73" t="s">
        <v>136</v>
      </c>
      <c r="C73" s="12">
        <v>0.16341212744090444</v>
      </c>
      <c r="D73" s="3">
        <v>72.5</v>
      </c>
      <c r="E73" s="3">
        <v>149.99999999999986</v>
      </c>
      <c r="G73">
        <v>152</v>
      </c>
      <c r="H73" t="s">
        <v>138</v>
      </c>
      <c r="I73" s="12">
        <v>0.16737891737891741</v>
      </c>
      <c r="J73" s="3">
        <v>35</v>
      </c>
      <c r="K73" s="3">
        <v>71.999999999999801</v>
      </c>
      <c r="N73">
        <v>156</v>
      </c>
      <c r="O73" t="s">
        <v>139</v>
      </c>
      <c r="P73" s="12">
        <v>0.41222164681512163</v>
      </c>
      <c r="Q73" s="3">
        <v>55</v>
      </c>
      <c r="R73" s="3">
        <v>15.517241379310315</v>
      </c>
    </row>
    <row r="74" spans="1:18" x14ac:dyDescent="0.25">
      <c r="A74">
        <v>156</v>
      </c>
      <c r="B74" t="s">
        <v>136</v>
      </c>
      <c r="C74" s="12">
        <v>0.16400911161731208</v>
      </c>
      <c r="D74" s="3">
        <v>70</v>
      </c>
      <c r="E74" s="3">
        <v>149.99999999999986</v>
      </c>
      <c r="G74">
        <v>180</v>
      </c>
      <c r="H74" t="s">
        <v>138</v>
      </c>
      <c r="I74" s="12">
        <v>0.1679431072210065</v>
      </c>
      <c r="J74" s="3">
        <v>40</v>
      </c>
      <c r="K74" s="3">
        <v>163.63636363636343</v>
      </c>
      <c r="N74">
        <v>153</v>
      </c>
      <c r="O74" t="s">
        <v>139</v>
      </c>
      <c r="P74" s="12">
        <v>0.42750533049040501</v>
      </c>
      <c r="Q74" s="3">
        <v>55</v>
      </c>
      <c r="R74" s="3">
        <v>10.227272727272714</v>
      </c>
    </row>
    <row r="75" spans="1:18" x14ac:dyDescent="0.25">
      <c r="A75">
        <v>180</v>
      </c>
      <c r="B75" t="s">
        <v>136</v>
      </c>
      <c r="C75" s="12">
        <v>0.16783216783216781</v>
      </c>
      <c r="D75" s="3">
        <v>70</v>
      </c>
      <c r="E75" s="3">
        <v>149.99999999999986</v>
      </c>
      <c r="G75">
        <v>173</v>
      </c>
      <c r="H75" t="s">
        <v>138</v>
      </c>
      <c r="I75" s="12">
        <v>0.17090395480225992</v>
      </c>
      <c r="J75" s="3">
        <v>47.5</v>
      </c>
      <c r="K75" s="3">
        <v>38.29787234042545</v>
      </c>
      <c r="N75">
        <v>156</v>
      </c>
      <c r="O75" t="s">
        <v>139</v>
      </c>
      <c r="P75" s="12">
        <v>0.4722941481097877</v>
      </c>
      <c r="Q75" s="3">
        <v>40</v>
      </c>
      <c r="R75" s="3">
        <v>17.307692307692299</v>
      </c>
    </row>
    <row r="76" spans="1:18" x14ac:dyDescent="0.25">
      <c r="A76">
        <v>153</v>
      </c>
      <c r="B76" t="s">
        <v>136</v>
      </c>
      <c r="C76" s="12">
        <v>0.16834677419354838</v>
      </c>
      <c r="D76" s="3">
        <v>72.5</v>
      </c>
      <c r="E76" s="3">
        <v>149.99999999999986</v>
      </c>
      <c r="G76">
        <v>180</v>
      </c>
      <c r="H76" t="s">
        <v>138</v>
      </c>
      <c r="I76" s="12">
        <v>0.17396061269146604</v>
      </c>
      <c r="J76" s="3">
        <v>42.5</v>
      </c>
      <c r="K76" s="3">
        <v>163.63636363636343</v>
      </c>
      <c r="N76">
        <v>153</v>
      </c>
      <c r="O76" t="s">
        <v>139</v>
      </c>
      <c r="P76" s="12">
        <v>0.52132196162046918</v>
      </c>
      <c r="Q76" s="3">
        <v>52.5</v>
      </c>
      <c r="R76" s="3">
        <v>2.0044543429844106</v>
      </c>
    </row>
    <row r="77" spans="1:18" x14ac:dyDescent="0.25">
      <c r="A77">
        <v>173</v>
      </c>
      <c r="B77" t="s">
        <v>136</v>
      </c>
      <c r="C77" s="12">
        <v>0.17454194792671165</v>
      </c>
      <c r="D77" s="3">
        <v>70</v>
      </c>
      <c r="E77" s="3">
        <v>149.99999999999986</v>
      </c>
      <c r="G77">
        <v>156</v>
      </c>
      <c r="H77" t="s">
        <v>138</v>
      </c>
      <c r="I77" s="12">
        <v>0.17624521072796934</v>
      </c>
      <c r="J77" s="3">
        <v>52.5</v>
      </c>
      <c r="K77" s="3">
        <v>64.285714285714519</v>
      </c>
      <c r="N77">
        <v>156</v>
      </c>
      <c r="O77" t="s">
        <v>139</v>
      </c>
      <c r="P77" s="12">
        <v>0.52615225271879862</v>
      </c>
      <c r="Q77" s="3">
        <v>55</v>
      </c>
      <c r="R77" s="3">
        <v>1.9672131147540983</v>
      </c>
    </row>
    <row r="78" spans="1:18" x14ac:dyDescent="0.25">
      <c r="A78">
        <v>152</v>
      </c>
      <c r="B78" t="s">
        <v>136</v>
      </c>
      <c r="C78" s="12">
        <v>0.17574511819116137</v>
      </c>
      <c r="D78" s="3">
        <v>70</v>
      </c>
      <c r="E78" s="3">
        <v>138.4615384615384</v>
      </c>
      <c r="G78">
        <v>153</v>
      </c>
      <c r="H78" t="s">
        <v>138</v>
      </c>
      <c r="I78" s="12">
        <v>0.17685794920037626</v>
      </c>
      <c r="J78" s="3">
        <v>40</v>
      </c>
      <c r="K78" s="3">
        <v>58.064516129032363</v>
      </c>
      <c r="N78">
        <v>152</v>
      </c>
      <c r="O78" t="s">
        <v>139</v>
      </c>
      <c r="P78" s="12">
        <v>1</v>
      </c>
      <c r="Q78" s="3"/>
      <c r="R78" s="3"/>
    </row>
    <row r="79" spans="1:18" x14ac:dyDescent="0.25">
      <c r="A79">
        <v>156</v>
      </c>
      <c r="B79" t="s">
        <v>136</v>
      </c>
      <c r="C79" s="12">
        <v>0.17767653758542143</v>
      </c>
      <c r="D79" s="3">
        <v>70</v>
      </c>
      <c r="E79" s="3">
        <v>138.4615384615384</v>
      </c>
      <c r="G79">
        <v>180</v>
      </c>
      <c r="H79" t="s">
        <v>138</v>
      </c>
      <c r="I79" s="12">
        <v>0.17997811816192558</v>
      </c>
      <c r="J79" s="3">
        <v>42.5</v>
      </c>
      <c r="K79" s="3">
        <v>150.00000000000054</v>
      </c>
      <c r="N79">
        <v>153</v>
      </c>
      <c r="O79" t="s">
        <v>139</v>
      </c>
      <c r="P79" s="12">
        <v>1</v>
      </c>
      <c r="Q79" s="3"/>
      <c r="R79" s="3"/>
    </row>
    <row r="80" spans="1:18" x14ac:dyDescent="0.25">
      <c r="A80">
        <v>153</v>
      </c>
      <c r="B80" t="s">
        <v>136</v>
      </c>
      <c r="C80" s="12">
        <v>0.18044354838709675</v>
      </c>
      <c r="D80" s="3">
        <v>72.5</v>
      </c>
      <c r="E80" s="3">
        <v>138.4615384615384</v>
      </c>
      <c r="G80">
        <v>152</v>
      </c>
      <c r="H80" t="s">
        <v>138</v>
      </c>
      <c r="I80" s="12">
        <v>0.18518518518518526</v>
      </c>
      <c r="J80" s="3">
        <v>50</v>
      </c>
      <c r="K80" s="3">
        <v>150.00000000000054</v>
      </c>
      <c r="N80">
        <v>156</v>
      </c>
      <c r="O80" t="s">
        <v>139</v>
      </c>
      <c r="P80" s="12">
        <v>1</v>
      </c>
      <c r="Q80" s="3"/>
      <c r="R80" s="3">
        <v>-0.45836516424751717</v>
      </c>
    </row>
    <row r="81" spans="1:18" x14ac:dyDescent="0.25">
      <c r="A81">
        <v>180</v>
      </c>
      <c r="B81" t="s">
        <v>136</v>
      </c>
      <c r="C81" s="12">
        <v>0.18181818181818182</v>
      </c>
      <c r="D81" s="3">
        <v>65</v>
      </c>
      <c r="E81" s="3">
        <v>150.0000000000002</v>
      </c>
      <c r="G81">
        <v>180</v>
      </c>
      <c r="H81" t="s">
        <v>138</v>
      </c>
      <c r="I81" s="12">
        <v>0.18654266958424501</v>
      </c>
      <c r="J81" s="3">
        <v>40</v>
      </c>
      <c r="K81" s="3">
        <v>163.63636363636343</v>
      </c>
      <c r="N81">
        <v>173</v>
      </c>
      <c r="O81" t="s">
        <v>139</v>
      </c>
      <c r="P81" s="12">
        <v>1</v>
      </c>
      <c r="R81" s="3">
        <v>-0.41227668346312413</v>
      </c>
    </row>
    <row r="82" spans="1:18" x14ac:dyDescent="0.25">
      <c r="A82">
        <v>173</v>
      </c>
      <c r="B82" t="s">
        <v>136</v>
      </c>
      <c r="C82" s="12">
        <v>0.18611378977820636</v>
      </c>
      <c r="D82" s="3">
        <v>70</v>
      </c>
      <c r="E82" s="3">
        <v>150.0000000000002</v>
      </c>
      <c r="G82">
        <v>180</v>
      </c>
      <c r="H82" t="s">
        <v>138</v>
      </c>
      <c r="I82" s="12">
        <v>0.19256017505470455</v>
      </c>
      <c r="J82" s="3">
        <v>45</v>
      </c>
      <c r="K82" s="3">
        <v>163.63636363636343</v>
      </c>
      <c r="N82">
        <v>180</v>
      </c>
      <c r="O82" t="s">
        <v>139</v>
      </c>
      <c r="P82" s="12">
        <v>1.048922056384743</v>
      </c>
      <c r="Q82" s="3"/>
      <c r="R82" s="3"/>
    </row>
    <row r="83" spans="1:18" x14ac:dyDescent="0.25">
      <c r="A83">
        <v>152</v>
      </c>
      <c r="B83" t="s">
        <v>136</v>
      </c>
      <c r="C83" s="12">
        <v>0.18910585817060641</v>
      </c>
      <c r="D83" s="3">
        <v>70</v>
      </c>
      <c r="E83" s="3">
        <v>138.46153846153868</v>
      </c>
      <c r="G83">
        <v>173</v>
      </c>
      <c r="H83" t="s">
        <v>138</v>
      </c>
      <c r="I83" s="12">
        <v>0.19303201506591344</v>
      </c>
      <c r="J83" s="3">
        <v>50</v>
      </c>
      <c r="K83" s="3">
        <v>64.285714285714519</v>
      </c>
      <c r="O83" s="12"/>
      <c r="Q83" s="12"/>
    </row>
    <row r="84" spans="1:18" x14ac:dyDescent="0.25">
      <c r="A84">
        <v>156</v>
      </c>
      <c r="B84" t="s">
        <v>136</v>
      </c>
      <c r="C84" s="12">
        <v>0.19248291571753989</v>
      </c>
      <c r="D84" s="3">
        <v>72.5</v>
      </c>
      <c r="E84" s="3">
        <v>150.0000000000002</v>
      </c>
      <c r="G84">
        <v>152</v>
      </c>
      <c r="H84" t="s">
        <v>138</v>
      </c>
      <c r="I84" s="12">
        <v>0.19373219373219377</v>
      </c>
      <c r="J84" s="3">
        <v>40</v>
      </c>
      <c r="K84" s="3">
        <v>90.000000000000327</v>
      </c>
      <c r="O84" s="12"/>
      <c r="Q84" s="12"/>
    </row>
    <row r="85" spans="1:18" x14ac:dyDescent="0.25">
      <c r="A85">
        <v>153</v>
      </c>
      <c r="B85" t="s">
        <v>136</v>
      </c>
      <c r="C85" s="12">
        <v>0.19354838709677419</v>
      </c>
      <c r="D85" s="3">
        <v>72.5</v>
      </c>
      <c r="E85" s="3">
        <v>138.46153846153868</v>
      </c>
      <c r="G85">
        <v>180</v>
      </c>
      <c r="H85" t="s">
        <v>138</v>
      </c>
      <c r="I85" s="12">
        <v>0.19857768052516406</v>
      </c>
      <c r="J85" s="3">
        <v>45</v>
      </c>
      <c r="K85" s="3">
        <v>128.57142857142804</v>
      </c>
      <c r="O85" s="12"/>
      <c r="Q85" s="12"/>
    </row>
    <row r="86" spans="1:18" x14ac:dyDescent="0.25">
      <c r="A86">
        <v>180</v>
      </c>
      <c r="B86" t="s">
        <v>136</v>
      </c>
      <c r="C86" s="12">
        <v>0.19580419580419578</v>
      </c>
      <c r="D86" s="3">
        <v>67.5</v>
      </c>
      <c r="E86" s="3">
        <v>138.4615384615384</v>
      </c>
      <c r="G86">
        <v>156</v>
      </c>
      <c r="H86" t="s">
        <v>138</v>
      </c>
      <c r="I86" s="12">
        <v>0.20306513409961677</v>
      </c>
      <c r="J86" s="3">
        <v>60</v>
      </c>
      <c r="K86" s="3">
        <v>99.999999999999758</v>
      </c>
      <c r="O86" s="12"/>
      <c r="Q86" s="12"/>
    </row>
    <row r="87" spans="1:18" x14ac:dyDescent="0.25">
      <c r="A87">
        <v>173</v>
      </c>
      <c r="B87" t="s">
        <v>136</v>
      </c>
      <c r="C87" s="12">
        <v>0.19768563162970104</v>
      </c>
      <c r="D87" s="3">
        <v>67.5</v>
      </c>
      <c r="E87" s="3">
        <v>149.99999999999986</v>
      </c>
      <c r="G87">
        <v>153</v>
      </c>
      <c r="H87" t="s">
        <v>138</v>
      </c>
      <c r="I87" s="12">
        <v>0.20602069614299143</v>
      </c>
      <c r="J87" s="3">
        <v>40</v>
      </c>
      <c r="K87" s="3">
        <v>150.00000000000054</v>
      </c>
      <c r="O87" s="12"/>
      <c r="Q87" s="12"/>
    </row>
    <row r="88" spans="1:18" x14ac:dyDescent="0.25">
      <c r="A88">
        <v>152</v>
      </c>
      <c r="B88" t="s">
        <v>136</v>
      </c>
      <c r="C88" s="12">
        <v>0.20246659815005141</v>
      </c>
      <c r="D88" s="3">
        <v>70</v>
      </c>
      <c r="E88" s="3">
        <v>149.99999999999986</v>
      </c>
      <c r="G88">
        <v>173</v>
      </c>
      <c r="H88" t="s">
        <v>138</v>
      </c>
      <c r="I88" s="12">
        <v>0.20621468926553674</v>
      </c>
      <c r="J88" s="3">
        <v>52.5</v>
      </c>
      <c r="K88" s="3">
        <v>120</v>
      </c>
      <c r="O88" s="12"/>
      <c r="Q88" s="12"/>
    </row>
    <row r="89" spans="1:18" x14ac:dyDescent="0.25">
      <c r="A89">
        <v>156</v>
      </c>
      <c r="B89" t="s">
        <v>136</v>
      </c>
      <c r="C89" s="12">
        <v>0.20615034168564922</v>
      </c>
      <c r="D89" s="3">
        <v>72.5</v>
      </c>
      <c r="E89" s="3">
        <v>138.4615384615384</v>
      </c>
      <c r="G89">
        <v>180</v>
      </c>
      <c r="H89" t="s">
        <v>138</v>
      </c>
      <c r="I89" s="12">
        <v>0.2062363238512035</v>
      </c>
      <c r="J89" s="3">
        <v>47.5</v>
      </c>
      <c r="K89" s="3">
        <v>150.00000000000054</v>
      </c>
      <c r="O89" s="12"/>
      <c r="Q89" s="12"/>
    </row>
    <row r="90" spans="1:18" x14ac:dyDescent="0.25">
      <c r="A90">
        <v>153</v>
      </c>
      <c r="B90" t="s">
        <v>136</v>
      </c>
      <c r="C90" s="12">
        <v>0.2066532258064516</v>
      </c>
      <c r="D90" s="3">
        <v>72.5</v>
      </c>
      <c r="E90" s="3">
        <v>149.99999999999986</v>
      </c>
      <c r="G90">
        <v>152</v>
      </c>
      <c r="H90" t="s">
        <v>138</v>
      </c>
      <c r="I90" s="12">
        <v>0.20797720797720798</v>
      </c>
      <c r="J90" s="3">
        <v>50</v>
      </c>
      <c r="K90" s="3">
        <v>163.63636363636343</v>
      </c>
      <c r="O90" s="12"/>
      <c r="Q90" s="12"/>
    </row>
    <row r="91" spans="1:18" x14ac:dyDescent="0.25">
      <c r="A91">
        <v>173</v>
      </c>
      <c r="B91" t="s">
        <v>136</v>
      </c>
      <c r="C91" s="12">
        <v>0.20925747348119575</v>
      </c>
      <c r="D91" s="3">
        <v>65</v>
      </c>
      <c r="E91" s="3">
        <v>138.4615384615384</v>
      </c>
      <c r="G91">
        <v>180</v>
      </c>
      <c r="H91" t="s">
        <v>138</v>
      </c>
      <c r="I91" s="12">
        <v>0.21280087527352293</v>
      </c>
      <c r="J91" s="3">
        <v>40</v>
      </c>
      <c r="K91" s="3">
        <v>150.00000000000054</v>
      </c>
      <c r="O91" s="12"/>
      <c r="Q91" s="12"/>
    </row>
    <row r="92" spans="1:18" x14ac:dyDescent="0.25">
      <c r="A92">
        <v>180</v>
      </c>
      <c r="B92" t="s">
        <v>136</v>
      </c>
      <c r="C92" s="12">
        <v>0.21095571095571095</v>
      </c>
      <c r="D92" s="3">
        <v>75</v>
      </c>
      <c r="E92" s="3">
        <v>149.99999999999986</v>
      </c>
      <c r="G92">
        <v>173</v>
      </c>
      <c r="H92" t="s">
        <v>138</v>
      </c>
      <c r="I92" s="12">
        <v>0.21327683615819212</v>
      </c>
      <c r="J92" s="3">
        <v>57.5</v>
      </c>
      <c r="K92" s="3">
        <v>128.57142857142804</v>
      </c>
      <c r="O92" s="12"/>
      <c r="Q92" s="12"/>
    </row>
    <row r="93" spans="1:18" x14ac:dyDescent="0.25">
      <c r="A93">
        <v>152</v>
      </c>
      <c r="B93" t="s">
        <v>136</v>
      </c>
      <c r="C93" s="12">
        <v>0.21479958890030834</v>
      </c>
      <c r="D93" s="3">
        <v>70</v>
      </c>
      <c r="E93" s="3">
        <v>138.4615384615384</v>
      </c>
      <c r="G93">
        <v>152</v>
      </c>
      <c r="H93" t="s">
        <v>138</v>
      </c>
      <c r="I93" s="12">
        <v>0.21581196581196582</v>
      </c>
      <c r="J93" s="3">
        <v>42.5</v>
      </c>
      <c r="K93" s="3">
        <v>163.63636363636343</v>
      </c>
      <c r="O93" s="12"/>
      <c r="Q93" s="12"/>
    </row>
    <row r="94" spans="1:18" x14ac:dyDescent="0.25">
      <c r="A94">
        <v>153</v>
      </c>
      <c r="B94" t="s">
        <v>136</v>
      </c>
      <c r="C94" s="12">
        <v>0.21874999999999997</v>
      </c>
      <c r="D94" s="3">
        <v>70</v>
      </c>
      <c r="E94" s="3">
        <v>138.4615384615384</v>
      </c>
      <c r="G94">
        <v>153</v>
      </c>
      <c r="H94" t="s">
        <v>138</v>
      </c>
      <c r="I94" s="12">
        <v>0.2173095014111005</v>
      </c>
      <c r="J94" s="3">
        <v>47.5</v>
      </c>
      <c r="K94" s="3">
        <v>149.99999999999787</v>
      </c>
      <c r="O94" s="12"/>
      <c r="Q94" s="12"/>
    </row>
    <row r="95" spans="1:18" x14ac:dyDescent="0.25">
      <c r="A95">
        <v>156</v>
      </c>
      <c r="B95" t="s">
        <v>136</v>
      </c>
      <c r="C95" s="12">
        <v>0.22095671981776766</v>
      </c>
      <c r="D95" s="3">
        <v>70</v>
      </c>
      <c r="E95" s="3">
        <v>150.0000000000002</v>
      </c>
      <c r="G95">
        <v>180</v>
      </c>
      <c r="H95" t="s">
        <v>138</v>
      </c>
      <c r="I95" s="12">
        <v>0.21936542669584239</v>
      </c>
      <c r="J95" s="3">
        <v>47.5</v>
      </c>
      <c r="K95" s="3">
        <v>149.99999999999787</v>
      </c>
      <c r="O95" s="12"/>
      <c r="Q95" s="12"/>
    </row>
    <row r="96" spans="1:18" x14ac:dyDescent="0.25">
      <c r="A96">
        <v>173</v>
      </c>
      <c r="B96" t="s">
        <v>136</v>
      </c>
      <c r="C96" s="12">
        <v>0.22179363548698167</v>
      </c>
      <c r="D96" s="3">
        <v>65</v>
      </c>
      <c r="E96" s="3">
        <v>138.46153846153868</v>
      </c>
      <c r="G96">
        <v>173</v>
      </c>
      <c r="H96" t="s">
        <v>138</v>
      </c>
      <c r="I96" s="12">
        <v>0.21986817325800381</v>
      </c>
      <c r="J96" s="3">
        <v>52.5</v>
      </c>
      <c r="K96" s="3">
        <v>128.57142857142804</v>
      </c>
      <c r="O96" s="12"/>
      <c r="Q96" s="12"/>
    </row>
    <row r="97" spans="1:17" x14ac:dyDescent="0.25">
      <c r="A97">
        <v>180</v>
      </c>
      <c r="B97" t="s">
        <v>136</v>
      </c>
      <c r="C97" s="12">
        <v>0.22494172494172493</v>
      </c>
      <c r="D97" s="3">
        <v>72.5</v>
      </c>
      <c r="E97" s="3">
        <v>138.46153846153868</v>
      </c>
      <c r="G97">
        <v>156</v>
      </c>
      <c r="H97" t="s">
        <v>138</v>
      </c>
      <c r="I97" s="12">
        <v>0.22030651340996163</v>
      </c>
      <c r="J97" s="3">
        <v>55</v>
      </c>
      <c r="K97" s="3">
        <v>112.5000000000004</v>
      </c>
      <c r="O97" s="12"/>
      <c r="Q97" s="12"/>
    </row>
    <row r="98" spans="1:17" x14ac:dyDescent="0.25">
      <c r="A98">
        <v>152</v>
      </c>
      <c r="B98" t="s">
        <v>136</v>
      </c>
      <c r="C98" s="12">
        <v>0.22816032887975338</v>
      </c>
      <c r="D98" s="3">
        <v>72.5</v>
      </c>
      <c r="E98" s="3">
        <v>138.46153846153868</v>
      </c>
      <c r="G98">
        <v>152</v>
      </c>
      <c r="H98" t="s">
        <v>138</v>
      </c>
      <c r="I98" s="12">
        <v>0.22364672364672367</v>
      </c>
      <c r="J98" s="3">
        <v>42.5</v>
      </c>
      <c r="K98" s="3">
        <v>163.63636363636343</v>
      </c>
      <c r="O98" s="12"/>
      <c r="Q98" s="12"/>
    </row>
    <row r="99" spans="1:17" x14ac:dyDescent="0.25">
      <c r="A99">
        <v>153</v>
      </c>
      <c r="B99" t="s">
        <v>136</v>
      </c>
      <c r="C99" s="12">
        <v>0.23185483870967741</v>
      </c>
      <c r="D99" s="3">
        <v>70</v>
      </c>
      <c r="E99" s="3">
        <v>150.0000000000002</v>
      </c>
      <c r="G99">
        <v>180</v>
      </c>
      <c r="H99" t="s">
        <v>138</v>
      </c>
      <c r="I99" s="12">
        <v>0.22592997811816196</v>
      </c>
      <c r="J99" s="3">
        <v>50</v>
      </c>
      <c r="K99" s="3">
        <v>163.63636363636343</v>
      </c>
      <c r="O99" s="12"/>
      <c r="Q99" s="12"/>
    </row>
    <row r="100" spans="1:17" x14ac:dyDescent="0.25">
      <c r="A100">
        <v>173</v>
      </c>
      <c r="B100" t="s">
        <v>136</v>
      </c>
      <c r="C100" s="12">
        <v>0.23432979749276756</v>
      </c>
      <c r="D100" s="3">
        <v>67.5</v>
      </c>
      <c r="E100" s="3">
        <v>138.4615384615384</v>
      </c>
      <c r="G100">
        <v>173</v>
      </c>
      <c r="H100" t="s">
        <v>138</v>
      </c>
      <c r="I100" s="12">
        <v>0.22645951035781553</v>
      </c>
      <c r="J100" s="3">
        <v>52.5</v>
      </c>
      <c r="K100" s="3">
        <v>128.57142857143</v>
      </c>
      <c r="O100" s="12"/>
      <c r="Q100" s="12"/>
    </row>
    <row r="101" spans="1:17" x14ac:dyDescent="0.25">
      <c r="A101">
        <v>156</v>
      </c>
      <c r="B101" t="s">
        <v>136</v>
      </c>
      <c r="C101" s="12">
        <v>0.23462414578587698</v>
      </c>
      <c r="D101" s="3">
        <v>70</v>
      </c>
      <c r="E101" s="3">
        <v>138.4615384615384</v>
      </c>
      <c r="G101">
        <v>153</v>
      </c>
      <c r="H101" t="s">
        <v>138</v>
      </c>
      <c r="I101" s="12">
        <v>0.2285983066792098</v>
      </c>
      <c r="J101" s="3">
        <v>47.5</v>
      </c>
      <c r="K101" s="3">
        <v>150.00000000000054</v>
      </c>
      <c r="O101" s="12"/>
      <c r="Q101" s="12"/>
    </row>
    <row r="102" spans="1:17" x14ac:dyDescent="0.25">
      <c r="A102">
        <v>180</v>
      </c>
      <c r="B102" t="s">
        <v>136</v>
      </c>
      <c r="C102" s="12">
        <v>0.24009324009324007</v>
      </c>
      <c r="D102" s="3">
        <v>72.5</v>
      </c>
      <c r="E102" s="3">
        <v>149.99999999999986</v>
      </c>
      <c r="G102">
        <v>152</v>
      </c>
      <c r="H102" t="s">
        <v>138</v>
      </c>
      <c r="I102" s="12">
        <v>0.23148148148148151</v>
      </c>
      <c r="J102" s="3">
        <v>40</v>
      </c>
      <c r="K102" s="3">
        <v>163.63636363636343</v>
      </c>
      <c r="O102" s="12"/>
      <c r="Q102" s="12"/>
    </row>
    <row r="103" spans="1:17" x14ac:dyDescent="0.25">
      <c r="A103">
        <v>152</v>
      </c>
      <c r="B103" t="s">
        <v>136</v>
      </c>
      <c r="C103" s="12">
        <v>0.24152106885919838</v>
      </c>
      <c r="D103" s="3">
        <v>70</v>
      </c>
      <c r="E103" s="3">
        <v>138.46153846153811</v>
      </c>
      <c r="G103">
        <v>180</v>
      </c>
      <c r="H103" t="s">
        <v>138</v>
      </c>
      <c r="I103" s="12">
        <v>0.23194748358862147</v>
      </c>
      <c r="J103" s="3">
        <v>42.5</v>
      </c>
      <c r="K103" s="3">
        <v>150.00000000000054</v>
      </c>
      <c r="O103" s="12"/>
      <c r="Q103" s="12"/>
    </row>
    <row r="104" spans="1:17" x14ac:dyDescent="0.25">
      <c r="A104">
        <v>153</v>
      </c>
      <c r="B104" t="s">
        <v>136</v>
      </c>
      <c r="C104" s="12">
        <v>0.24395161290322578</v>
      </c>
      <c r="D104" s="3">
        <v>67.5</v>
      </c>
      <c r="E104" s="3">
        <v>138.4615384615384</v>
      </c>
      <c r="G104">
        <v>173</v>
      </c>
      <c r="H104" t="s">
        <v>138</v>
      </c>
      <c r="I104" s="12">
        <v>0.23305084745762714</v>
      </c>
      <c r="J104" s="3">
        <v>47.5</v>
      </c>
      <c r="K104" s="3">
        <v>105.88235294117585</v>
      </c>
      <c r="O104" s="12"/>
      <c r="Q104" s="12"/>
    </row>
    <row r="105" spans="1:17" x14ac:dyDescent="0.25">
      <c r="A105">
        <v>173</v>
      </c>
      <c r="B105" t="s">
        <v>136</v>
      </c>
      <c r="C105" s="12">
        <v>0.2468659594985535</v>
      </c>
      <c r="D105" s="3">
        <v>70</v>
      </c>
      <c r="E105" s="3">
        <v>138.4615384615384</v>
      </c>
      <c r="G105">
        <v>156</v>
      </c>
      <c r="H105" t="s">
        <v>138</v>
      </c>
      <c r="I105" s="12">
        <v>0.23563218390804588</v>
      </c>
      <c r="J105" s="3">
        <v>52.5</v>
      </c>
      <c r="K105" s="3">
        <v>62.06896551724126</v>
      </c>
      <c r="O105" s="12"/>
      <c r="Q105" s="12"/>
    </row>
    <row r="106" spans="1:17" x14ac:dyDescent="0.25">
      <c r="A106">
        <v>156</v>
      </c>
      <c r="B106" t="s">
        <v>136</v>
      </c>
      <c r="C106" s="12">
        <v>0.24943052391799544</v>
      </c>
      <c r="D106" s="3">
        <v>72.5</v>
      </c>
      <c r="E106" s="3">
        <v>149.99999999999986</v>
      </c>
      <c r="G106">
        <v>180</v>
      </c>
      <c r="H106" t="s">
        <v>138</v>
      </c>
      <c r="I106" s="12">
        <v>0.23851203501094093</v>
      </c>
      <c r="J106" s="3">
        <v>45</v>
      </c>
      <c r="K106" s="3">
        <v>105.88235294117717</v>
      </c>
      <c r="O106" s="12"/>
      <c r="Q106" s="12"/>
    </row>
    <row r="107" spans="1:17" x14ac:dyDescent="0.25">
      <c r="A107">
        <v>180</v>
      </c>
      <c r="B107" t="s">
        <v>136</v>
      </c>
      <c r="C107" s="12">
        <v>0.25407925407925408</v>
      </c>
      <c r="D107" s="3">
        <v>70</v>
      </c>
      <c r="E107" s="3">
        <v>149.99999999999986</v>
      </c>
      <c r="G107">
        <v>152</v>
      </c>
      <c r="H107" t="s">
        <v>138</v>
      </c>
      <c r="I107" s="12">
        <v>0.23931623931623935</v>
      </c>
      <c r="J107" s="3">
        <v>42.5</v>
      </c>
      <c r="K107" s="3">
        <v>150.00000000000054</v>
      </c>
      <c r="O107" s="12"/>
      <c r="Q107" s="12"/>
    </row>
    <row r="108" spans="1:17" x14ac:dyDescent="0.25">
      <c r="A108">
        <v>152</v>
      </c>
      <c r="B108" t="s">
        <v>136</v>
      </c>
      <c r="C108" s="12">
        <v>0.25488180883864342</v>
      </c>
      <c r="D108" s="3">
        <v>70</v>
      </c>
      <c r="E108" s="3">
        <v>138.46153846153896</v>
      </c>
      <c r="G108">
        <v>153</v>
      </c>
      <c r="H108" t="s">
        <v>138</v>
      </c>
      <c r="I108" s="12">
        <v>0.23988711194731888</v>
      </c>
      <c r="J108" s="3">
        <v>35</v>
      </c>
      <c r="K108" s="3">
        <v>112.5000000000004</v>
      </c>
      <c r="O108" s="12"/>
      <c r="Q108" s="12"/>
    </row>
    <row r="109" spans="1:17" x14ac:dyDescent="0.25">
      <c r="A109">
        <v>153</v>
      </c>
      <c r="B109" t="s">
        <v>136</v>
      </c>
      <c r="C109" s="12">
        <v>0.25705645161290319</v>
      </c>
      <c r="D109" s="3">
        <v>70</v>
      </c>
      <c r="E109" s="3">
        <v>138.4615384615384</v>
      </c>
      <c r="G109">
        <v>173</v>
      </c>
      <c r="H109" t="s">
        <v>138</v>
      </c>
      <c r="I109" s="12">
        <v>0.24105461393596991</v>
      </c>
      <c r="J109" s="3">
        <v>52.5</v>
      </c>
      <c r="K109" s="3">
        <v>138.46153846153953</v>
      </c>
      <c r="O109" s="12"/>
      <c r="Q109" s="12"/>
    </row>
    <row r="110" spans="1:17" x14ac:dyDescent="0.25">
      <c r="A110">
        <v>173</v>
      </c>
      <c r="B110" t="s">
        <v>136</v>
      </c>
      <c r="C110" s="12">
        <v>0.25940212150433944</v>
      </c>
      <c r="D110" s="3">
        <v>70</v>
      </c>
      <c r="E110" s="3">
        <v>138.4615384615384</v>
      </c>
      <c r="G110">
        <v>173</v>
      </c>
      <c r="H110" t="s">
        <v>138</v>
      </c>
      <c r="I110" s="12">
        <v>0.24717514124293785</v>
      </c>
      <c r="J110" s="3">
        <v>50</v>
      </c>
      <c r="K110" s="3">
        <v>138.46153846153726</v>
      </c>
      <c r="O110" s="12"/>
      <c r="Q110" s="12"/>
    </row>
    <row r="111" spans="1:17" x14ac:dyDescent="0.25">
      <c r="A111">
        <v>156</v>
      </c>
      <c r="B111" t="s">
        <v>136</v>
      </c>
      <c r="C111" s="12">
        <v>0.2630979498861048</v>
      </c>
      <c r="D111" s="3">
        <v>70</v>
      </c>
      <c r="E111" s="3">
        <v>138.46153846153868</v>
      </c>
      <c r="G111">
        <v>180</v>
      </c>
      <c r="H111" t="s">
        <v>138</v>
      </c>
      <c r="I111" s="12">
        <v>0.24781181619256012</v>
      </c>
      <c r="J111" s="3">
        <v>47.5</v>
      </c>
      <c r="K111" s="3">
        <v>149.99999999999787</v>
      </c>
      <c r="O111" s="12"/>
      <c r="Q111" s="12"/>
    </row>
    <row r="112" spans="1:17" x14ac:dyDescent="0.25">
      <c r="A112">
        <v>180</v>
      </c>
      <c r="B112" t="s">
        <v>136</v>
      </c>
      <c r="C112" s="12">
        <v>0.26806526806526804</v>
      </c>
      <c r="D112" s="3">
        <v>65</v>
      </c>
      <c r="E112" s="3">
        <v>138.46153846153868</v>
      </c>
      <c r="G112">
        <v>152</v>
      </c>
      <c r="H112" t="s">
        <v>138</v>
      </c>
      <c r="I112" s="12">
        <v>0.24786324786324787</v>
      </c>
      <c r="J112" s="3">
        <v>40</v>
      </c>
      <c r="K112" s="3">
        <v>138.46153846153726</v>
      </c>
      <c r="O112" s="12"/>
      <c r="Q112" s="12"/>
    </row>
    <row r="113" spans="1:17" x14ac:dyDescent="0.25">
      <c r="A113">
        <v>152</v>
      </c>
      <c r="B113" t="s">
        <v>136</v>
      </c>
      <c r="C113" s="12">
        <v>0.2682425488180884</v>
      </c>
      <c r="D113" s="3">
        <v>70</v>
      </c>
      <c r="E113" s="3">
        <v>149.99999999999986</v>
      </c>
      <c r="G113">
        <v>173</v>
      </c>
      <c r="H113" t="s">
        <v>138</v>
      </c>
      <c r="I113" s="12">
        <v>0.25329566854990593</v>
      </c>
      <c r="J113" s="3">
        <v>50</v>
      </c>
      <c r="K113" s="3">
        <v>163.63636363636343</v>
      </c>
      <c r="O113" s="12"/>
      <c r="Q113" s="12"/>
    </row>
    <row r="114" spans="1:17" x14ac:dyDescent="0.25">
      <c r="A114">
        <v>153</v>
      </c>
      <c r="B114" t="s">
        <v>136</v>
      </c>
      <c r="C114" s="12">
        <v>0.27016129032258063</v>
      </c>
      <c r="D114" s="3">
        <v>72.5</v>
      </c>
      <c r="E114" s="3">
        <v>138.4615384615384</v>
      </c>
      <c r="G114">
        <v>180</v>
      </c>
      <c r="H114" t="s">
        <v>138</v>
      </c>
      <c r="I114" s="12">
        <v>0.25437636761487969</v>
      </c>
      <c r="J114" s="3">
        <v>50</v>
      </c>
      <c r="K114" s="3">
        <v>163.63636363636658</v>
      </c>
      <c r="O114" s="12"/>
      <c r="Q114" s="12"/>
    </row>
    <row r="115" spans="1:17" x14ac:dyDescent="0.25">
      <c r="A115">
        <v>173</v>
      </c>
      <c r="B115" t="s">
        <v>136</v>
      </c>
      <c r="C115" s="12">
        <v>0.27193828351012533</v>
      </c>
      <c r="D115" s="3">
        <v>70</v>
      </c>
      <c r="E115" s="3">
        <v>138.4615384615384</v>
      </c>
      <c r="G115">
        <v>153</v>
      </c>
      <c r="H115" t="s">
        <v>138</v>
      </c>
      <c r="I115" s="12">
        <v>0.25493885230479768</v>
      </c>
      <c r="J115" s="3">
        <v>35</v>
      </c>
      <c r="K115" s="3">
        <v>179.99999999999872</v>
      </c>
      <c r="O115" s="12"/>
      <c r="Q115" s="12"/>
    </row>
    <row r="116" spans="1:17" x14ac:dyDescent="0.25">
      <c r="A116">
        <v>156</v>
      </c>
      <c r="B116" t="s">
        <v>136</v>
      </c>
      <c r="C116" s="12">
        <v>0.27790432801822323</v>
      </c>
      <c r="D116" s="3">
        <v>72.5</v>
      </c>
      <c r="E116" s="3">
        <v>138.4615384615384</v>
      </c>
      <c r="G116">
        <v>152</v>
      </c>
      <c r="H116" t="s">
        <v>138</v>
      </c>
      <c r="I116" s="12">
        <v>0.25712250712250723</v>
      </c>
      <c r="J116" s="3">
        <v>45</v>
      </c>
      <c r="K116" s="3">
        <v>163.63636363636343</v>
      </c>
      <c r="O116" s="12"/>
      <c r="Q116" s="12"/>
    </row>
    <row r="117" spans="1:17" x14ac:dyDescent="0.25">
      <c r="A117">
        <v>152</v>
      </c>
      <c r="B117" t="s">
        <v>136</v>
      </c>
      <c r="C117" s="12">
        <v>0.28057553956834536</v>
      </c>
      <c r="D117" s="3">
        <v>70</v>
      </c>
      <c r="E117" s="3">
        <v>128.57142857142853</v>
      </c>
      <c r="G117">
        <v>173</v>
      </c>
      <c r="H117" t="s">
        <v>138</v>
      </c>
      <c r="I117" s="12">
        <v>0.25847457627118653</v>
      </c>
      <c r="J117" s="3">
        <v>42.5</v>
      </c>
      <c r="K117" s="3">
        <v>128.57142857143</v>
      </c>
      <c r="O117" s="12"/>
      <c r="Q117" s="12"/>
    </row>
    <row r="118" spans="1:17" x14ac:dyDescent="0.25">
      <c r="A118">
        <v>180</v>
      </c>
      <c r="B118" t="s">
        <v>136</v>
      </c>
      <c r="C118" s="12">
        <v>0.28321678321678317</v>
      </c>
      <c r="D118" s="3">
        <v>72.5</v>
      </c>
      <c r="E118" s="3">
        <v>138.4615384615384</v>
      </c>
      <c r="G118">
        <v>180</v>
      </c>
      <c r="H118" t="s">
        <v>138</v>
      </c>
      <c r="I118" s="12">
        <v>0.26039387308533912</v>
      </c>
      <c r="J118" s="3">
        <v>32.5</v>
      </c>
      <c r="K118" s="3">
        <v>163.63636363636343</v>
      </c>
      <c r="O118" s="12"/>
      <c r="Q118" s="12"/>
    </row>
    <row r="119" spans="1:17" x14ac:dyDescent="0.25">
      <c r="A119">
        <v>153</v>
      </c>
      <c r="B119" t="s">
        <v>136</v>
      </c>
      <c r="C119" s="12">
        <v>0.28326612903225806</v>
      </c>
      <c r="D119" s="3">
        <v>72.5</v>
      </c>
      <c r="E119" s="3">
        <v>138.4615384615384</v>
      </c>
      <c r="G119">
        <v>156</v>
      </c>
      <c r="H119" t="s">
        <v>138</v>
      </c>
      <c r="I119" s="12">
        <v>0.2634099616858237</v>
      </c>
      <c r="J119" s="3">
        <v>52.5</v>
      </c>
      <c r="K119" s="3">
        <v>138.46153846153726</v>
      </c>
      <c r="O119" s="12"/>
      <c r="Q119" s="12"/>
    </row>
    <row r="120" spans="1:17" x14ac:dyDescent="0.25">
      <c r="A120">
        <v>173</v>
      </c>
      <c r="B120" t="s">
        <v>136</v>
      </c>
      <c r="C120" s="12">
        <v>0.28447444551591128</v>
      </c>
      <c r="D120" s="3">
        <v>70</v>
      </c>
      <c r="E120" s="3">
        <v>138.4615384615384</v>
      </c>
      <c r="G120">
        <v>153</v>
      </c>
      <c r="H120" t="s">
        <v>138</v>
      </c>
      <c r="I120" s="12">
        <v>0.26434619002822202</v>
      </c>
      <c r="J120" s="3">
        <v>47.5</v>
      </c>
      <c r="K120" s="3">
        <v>225.0000000000008</v>
      </c>
      <c r="O120" s="12"/>
      <c r="Q120" s="12"/>
    </row>
    <row r="121" spans="1:17" x14ac:dyDescent="0.25">
      <c r="A121">
        <v>156</v>
      </c>
      <c r="B121" t="s">
        <v>136</v>
      </c>
      <c r="C121" s="12">
        <v>0.29271070615034167</v>
      </c>
      <c r="D121" s="3">
        <v>70</v>
      </c>
      <c r="E121" s="3">
        <v>138.4615384615384</v>
      </c>
      <c r="G121">
        <v>152</v>
      </c>
      <c r="H121" t="s">
        <v>138</v>
      </c>
      <c r="I121" s="12">
        <v>0.26495726495726507</v>
      </c>
      <c r="J121" s="3">
        <v>45</v>
      </c>
      <c r="K121" s="3">
        <v>72.000000000000412</v>
      </c>
      <c r="O121" s="12"/>
      <c r="Q121" s="12"/>
    </row>
    <row r="122" spans="1:17" x14ac:dyDescent="0.25">
      <c r="A122">
        <v>152</v>
      </c>
      <c r="B122" t="s">
        <v>136</v>
      </c>
      <c r="C122" s="12">
        <v>0.29496402877697842</v>
      </c>
      <c r="D122" s="3">
        <v>75</v>
      </c>
      <c r="E122" s="3">
        <v>149.99999999999986</v>
      </c>
      <c r="G122">
        <v>173</v>
      </c>
      <c r="H122" t="s">
        <v>138</v>
      </c>
      <c r="I122" s="12">
        <v>0.26506591337099811</v>
      </c>
      <c r="J122" s="3">
        <v>40</v>
      </c>
      <c r="K122" s="3">
        <v>149.99999999999787</v>
      </c>
      <c r="O122" s="12"/>
      <c r="Q122" s="12"/>
    </row>
    <row r="123" spans="1:17" x14ac:dyDescent="0.25">
      <c r="A123">
        <v>153</v>
      </c>
      <c r="B123" t="s">
        <v>136</v>
      </c>
      <c r="C123" s="12">
        <v>0.2963709677419355</v>
      </c>
      <c r="D123" s="3">
        <v>67.5</v>
      </c>
      <c r="E123" s="3">
        <v>150.00000000000054</v>
      </c>
      <c r="G123">
        <v>180</v>
      </c>
      <c r="H123" t="s">
        <v>138</v>
      </c>
      <c r="I123" s="12">
        <v>0.26641137855579861</v>
      </c>
      <c r="J123" s="3">
        <v>35</v>
      </c>
      <c r="K123" s="3">
        <v>149.99999999999787</v>
      </c>
      <c r="O123" s="12"/>
      <c r="Q123" s="12"/>
    </row>
    <row r="124" spans="1:17" x14ac:dyDescent="0.25">
      <c r="A124">
        <v>173</v>
      </c>
      <c r="B124" t="s">
        <v>136</v>
      </c>
      <c r="C124" s="12">
        <v>0.29701060752169722</v>
      </c>
      <c r="D124" s="3">
        <v>67.5</v>
      </c>
      <c r="E124" s="3">
        <v>138.46153846153896</v>
      </c>
      <c r="G124">
        <v>173</v>
      </c>
      <c r="H124" t="s">
        <v>138</v>
      </c>
      <c r="I124" s="12">
        <v>0.27071563088512252</v>
      </c>
      <c r="J124" s="3">
        <v>42.5</v>
      </c>
      <c r="K124" s="3">
        <v>138.46153846153953</v>
      </c>
      <c r="O124" s="12"/>
      <c r="Q124" s="12"/>
    </row>
    <row r="125" spans="1:17" x14ac:dyDescent="0.25">
      <c r="A125">
        <v>180</v>
      </c>
      <c r="B125" t="s">
        <v>136</v>
      </c>
      <c r="C125" s="12">
        <v>0.29836829836829837</v>
      </c>
      <c r="D125" s="3">
        <v>70</v>
      </c>
      <c r="E125" s="3">
        <v>149.99999999999986</v>
      </c>
      <c r="G125">
        <v>153</v>
      </c>
      <c r="H125" t="s">
        <v>138</v>
      </c>
      <c r="I125" s="12">
        <v>0.27187206020696136</v>
      </c>
      <c r="J125" s="3">
        <v>45</v>
      </c>
      <c r="K125" s="3">
        <v>225.0000000000008</v>
      </c>
      <c r="O125" s="12"/>
      <c r="Q125" s="12"/>
    </row>
    <row r="126" spans="1:17" x14ac:dyDescent="0.25">
      <c r="A126">
        <v>152</v>
      </c>
      <c r="B126" t="s">
        <v>136</v>
      </c>
      <c r="C126" s="12">
        <v>0.30729701952723537</v>
      </c>
      <c r="D126" s="3">
        <v>72.5</v>
      </c>
      <c r="E126" s="3">
        <v>138.4615384615384</v>
      </c>
      <c r="G126">
        <v>180</v>
      </c>
      <c r="H126" t="s">
        <v>138</v>
      </c>
      <c r="I126" s="12">
        <v>0.2729759299781182</v>
      </c>
      <c r="J126" s="3">
        <v>40</v>
      </c>
      <c r="K126" s="3">
        <v>150.00000000000054</v>
      </c>
      <c r="O126" s="12"/>
      <c r="Q126" s="12"/>
    </row>
    <row r="127" spans="1:17" x14ac:dyDescent="0.25">
      <c r="A127">
        <v>156</v>
      </c>
      <c r="B127" t="s">
        <v>136</v>
      </c>
      <c r="C127" s="12">
        <v>0.30751708428246016</v>
      </c>
      <c r="D127" s="3">
        <v>72.5</v>
      </c>
      <c r="E127" s="3">
        <v>138.4615384615384</v>
      </c>
      <c r="G127">
        <v>156</v>
      </c>
      <c r="H127" t="s">
        <v>138</v>
      </c>
      <c r="I127" s="12">
        <v>0.27586206896551729</v>
      </c>
      <c r="J127" s="3">
        <v>40</v>
      </c>
      <c r="K127" s="3">
        <v>150.00000000000054</v>
      </c>
      <c r="O127" s="12"/>
      <c r="Q127" s="12"/>
    </row>
    <row r="128" spans="1:17" x14ac:dyDescent="0.25">
      <c r="A128">
        <v>153</v>
      </c>
      <c r="B128" t="s">
        <v>136</v>
      </c>
      <c r="C128" s="12">
        <v>0.30846774193548382</v>
      </c>
      <c r="D128" s="3">
        <v>60</v>
      </c>
      <c r="E128" s="3">
        <v>138.4615384615384</v>
      </c>
      <c r="G128">
        <v>173</v>
      </c>
      <c r="H128" t="s">
        <v>138</v>
      </c>
      <c r="I128" s="12">
        <v>0.27683615819209045</v>
      </c>
      <c r="J128" s="3">
        <v>47.5</v>
      </c>
      <c r="K128" s="3">
        <v>163.63636363636343</v>
      </c>
      <c r="O128" s="12"/>
      <c r="Q128" s="12"/>
    </row>
    <row r="129" spans="1:17" x14ac:dyDescent="0.25">
      <c r="A129">
        <v>173</v>
      </c>
      <c r="B129" t="s">
        <v>136</v>
      </c>
      <c r="C129" s="12">
        <v>0.30954676952748306</v>
      </c>
      <c r="D129" s="3">
        <v>67.5</v>
      </c>
      <c r="E129" s="3">
        <v>149.99999999999986</v>
      </c>
      <c r="G129">
        <v>153</v>
      </c>
      <c r="H129" t="s">
        <v>138</v>
      </c>
      <c r="I129" s="12">
        <v>0.27939793038570077</v>
      </c>
      <c r="J129" s="3">
        <v>37.5</v>
      </c>
      <c r="K129" s="3">
        <v>225.0000000000008</v>
      </c>
      <c r="O129" s="12"/>
      <c r="Q129" s="12"/>
    </row>
    <row r="130" spans="1:17" x14ac:dyDescent="0.25">
      <c r="A130">
        <v>180</v>
      </c>
      <c r="B130" t="s">
        <v>136</v>
      </c>
      <c r="C130" s="12">
        <v>0.31235431235431232</v>
      </c>
      <c r="D130" s="3">
        <v>67.5</v>
      </c>
      <c r="E130" s="3">
        <v>138.4615384615384</v>
      </c>
      <c r="G130">
        <v>180</v>
      </c>
      <c r="H130" t="s">
        <v>138</v>
      </c>
      <c r="I130" s="12">
        <v>0.27954048140043763</v>
      </c>
      <c r="J130" s="3">
        <v>42.5</v>
      </c>
      <c r="K130" s="3">
        <v>163.63636363636343</v>
      </c>
      <c r="O130" s="12"/>
      <c r="Q130" s="12"/>
    </row>
    <row r="131" spans="1:17" x14ac:dyDescent="0.25">
      <c r="A131">
        <v>152</v>
      </c>
      <c r="B131" t="s">
        <v>136</v>
      </c>
      <c r="C131" s="12">
        <v>0.32065775950668041</v>
      </c>
      <c r="D131" s="3">
        <v>75</v>
      </c>
      <c r="E131" s="3">
        <v>138.4615384615384</v>
      </c>
      <c r="G131">
        <v>173</v>
      </c>
      <c r="H131" t="s">
        <v>138</v>
      </c>
      <c r="I131" s="12">
        <v>0.28201506591337105</v>
      </c>
      <c r="J131" s="3">
        <v>55</v>
      </c>
      <c r="K131" s="3">
        <v>200.0000000000019</v>
      </c>
      <c r="O131" s="12"/>
      <c r="Q131" s="12"/>
    </row>
    <row r="132" spans="1:17" x14ac:dyDescent="0.25">
      <c r="A132">
        <v>173</v>
      </c>
      <c r="B132" t="s">
        <v>136</v>
      </c>
      <c r="C132" s="12">
        <v>0.32111861137897779</v>
      </c>
      <c r="D132" s="3">
        <v>65</v>
      </c>
      <c r="E132" s="3">
        <v>138.4615384615384</v>
      </c>
      <c r="G132">
        <v>152</v>
      </c>
      <c r="H132" t="s">
        <v>138</v>
      </c>
      <c r="I132" s="12">
        <v>0.28276353276353278</v>
      </c>
      <c r="J132" s="3">
        <v>47.5</v>
      </c>
      <c r="K132" s="3">
        <v>149.99999999999787</v>
      </c>
      <c r="O132" s="12"/>
      <c r="Q132" s="12"/>
    </row>
    <row r="133" spans="1:17" x14ac:dyDescent="0.25">
      <c r="A133">
        <v>153</v>
      </c>
      <c r="B133" t="s">
        <v>136</v>
      </c>
      <c r="C133" s="12">
        <v>0.32157258064516125</v>
      </c>
      <c r="D133" s="3">
        <v>65</v>
      </c>
      <c r="E133" s="3">
        <v>138.4615384615384</v>
      </c>
      <c r="G133">
        <v>180</v>
      </c>
      <c r="H133" t="s">
        <v>138</v>
      </c>
      <c r="I133" s="12">
        <v>0.28555798687089717</v>
      </c>
      <c r="J133" s="3">
        <v>45</v>
      </c>
      <c r="K133" s="3">
        <v>150.00000000000054</v>
      </c>
      <c r="O133" s="12"/>
      <c r="Q133" s="12"/>
    </row>
    <row r="134" spans="1:17" x14ac:dyDescent="0.25">
      <c r="A134">
        <v>156</v>
      </c>
      <c r="B134" t="s">
        <v>136</v>
      </c>
      <c r="C134" s="12">
        <v>0.3223234624145786</v>
      </c>
      <c r="D134" s="3">
        <v>70</v>
      </c>
      <c r="E134" s="3">
        <v>149.99999999999986</v>
      </c>
      <c r="G134">
        <v>173</v>
      </c>
      <c r="H134" t="s">
        <v>138</v>
      </c>
      <c r="I134" s="12">
        <v>0.28625235404896421</v>
      </c>
      <c r="J134" s="3">
        <v>55</v>
      </c>
      <c r="K134" s="3">
        <v>224.9999999999948</v>
      </c>
      <c r="O134" s="12"/>
      <c r="Q134" s="12"/>
    </row>
    <row r="135" spans="1:17" x14ac:dyDescent="0.25">
      <c r="A135">
        <v>180</v>
      </c>
      <c r="B135" t="s">
        <v>136</v>
      </c>
      <c r="C135" s="12">
        <v>0.32750582750582752</v>
      </c>
      <c r="D135" s="3">
        <v>62.5</v>
      </c>
      <c r="E135" s="3">
        <v>138.4615384615384</v>
      </c>
      <c r="G135">
        <v>153</v>
      </c>
      <c r="H135" t="s">
        <v>138</v>
      </c>
      <c r="I135" s="12">
        <v>0.28692380056444017</v>
      </c>
      <c r="J135" s="3">
        <v>35</v>
      </c>
      <c r="K135" s="3">
        <v>225.0000000000008</v>
      </c>
      <c r="O135" s="12"/>
      <c r="Q135" s="12"/>
    </row>
    <row r="136" spans="1:17" x14ac:dyDescent="0.25">
      <c r="A136">
        <v>173</v>
      </c>
      <c r="B136" t="s">
        <v>136</v>
      </c>
      <c r="C136" s="12">
        <v>0.33365477338476368</v>
      </c>
      <c r="D136" s="3">
        <v>62.5</v>
      </c>
      <c r="E136" s="3">
        <v>138.4615384615384</v>
      </c>
      <c r="G136">
        <v>156</v>
      </c>
      <c r="H136" t="s">
        <v>138</v>
      </c>
      <c r="I136" s="12">
        <v>0.2873563218390805</v>
      </c>
      <c r="J136" s="3">
        <v>52.5</v>
      </c>
      <c r="K136" s="3">
        <v>150.00000000000054</v>
      </c>
      <c r="O136" s="12"/>
      <c r="Q136" s="12"/>
    </row>
    <row r="137" spans="1:17" x14ac:dyDescent="0.25">
      <c r="A137">
        <v>152</v>
      </c>
      <c r="B137" t="s">
        <v>136</v>
      </c>
      <c r="C137" s="12">
        <v>0.33401849948612544</v>
      </c>
      <c r="D137" s="3">
        <v>67.5</v>
      </c>
      <c r="E137" s="3">
        <v>128.57142857142853</v>
      </c>
      <c r="G137">
        <v>173</v>
      </c>
      <c r="H137" t="s">
        <v>138</v>
      </c>
      <c r="I137" s="12">
        <v>0.29001883239171383</v>
      </c>
      <c r="J137" s="3">
        <v>45</v>
      </c>
      <c r="K137" s="3">
        <v>225.0000000000008</v>
      </c>
      <c r="O137" s="12"/>
      <c r="Q137" s="12"/>
    </row>
    <row r="138" spans="1:17" x14ac:dyDescent="0.25">
      <c r="A138">
        <v>153</v>
      </c>
      <c r="B138" t="s">
        <v>136</v>
      </c>
      <c r="C138" s="12">
        <v>0.33467741935483869</v>
      </c>
      <c r="D138" s="3">
        <v>67.5</v>
      </c>
      <c r="E138" s="3">
        <v>149.99999999999986</v>
      </c>
      <c r="G138">
        <v>152</v>
      </c>
      <c r="H138" t="s">
        <v>138</v>
      </c>
      <c r="I138" s="12">
        <v>0.2913105413105414</v>
      </c>
      <c r="J138" s="3">
        <v>47.5</v>
      </c>
      <c r="K138" s="3">
        <v>128.57142857143</v>
      </c>
      <c r="O138" s="12"/>
      <c r="Q138" s="12"/>
    </row>
    <row r="139" spans="1:17" x14ac:dyDescent="0.25">
      <c r="A139">
        <v>156</v>
      </c>
      <c r="B139" t="s">
        <v>136</v>
      </c>
      <c r="C139" s="12">
        <v>0.33599088838268798</v>
      </c>
      <c r="D139" s="3">
        <v>67.5</v>
      </c>
      <c r="E139" s="3">
        <v>138.4615384615384</v>
      </c>
      <c r="G139">
        <v>180</v>
      </c>
      <c r="H139" t="s">
        <v>138</v>
      </c>
      <c r="I139" s="12">
        <v>0.2921225382932166</v>
      </c>
      <c r="J139" s="3">
        <v>45</v>
      </c>
      <c r="K139" s="3">
        <v>150.00000000000054</v>
      </c>
      <c r="O139" s="12"/>
      <c r="Q139" s="12"/>
    </row>
    <row r="140" spans="1:17" x14ac:dyDescent="0.25">
      <c r="A140">
        <v>180</v>
      </c>
      <c r="B140" t="s">
        <v>136</v>
      </c>
      <c r="C140" s="12">
        <v>0.34265734265734266</v>
      </c>
      <c r="D140" s="3">
        <v>72.5</v>
      </c>
      <c r="E140" s="3">
        <v>138.46153846153896</v>
      </c>
      <c r="G140">
        <v>173</v>
      </c>
      <c r="H140" t="s">
        <v>138</v>
      </c>
      <c r="I140" s="12">
        <v>0.29378531073446335</v>
      </c>
      <c r="J140" s="3">
        <v>35</v>
      </c>
      <c r="K140" s="3">
        <v>225.0000000000008</v>
      </c>
      <c r="O140" s="12"/>
      <c r="Q140" s="12"/>
    </row>
    <row r="141" spans="1:17" x14ac:dyDescent="0.25">
      <c r="A141">
        <v>173</v>
      </c>
      <c r="B141" t="s">
        <v>136</v>
      </c>
      <c r="C141" s="12">
        <v>0.34619093539054963</v>
      </c>
      <c r="D141" s="3">
        <v>62.5</v>
      </c>
      <c r="E141" s="3">
        <v>138.4615384615384</v>
      </c>
      <c r="G141">
        <v>153</v>
      </c>
      <c r="H141" t="s">
        <v>138</v>
      </c>
      <c r="I141" s="12">
        <v>0.29444967074317957</v>
      </c>
      <c r="J141" s="3">
        <v>37.5</v>
      </c>
      <c r="K141" s="3">
        <v>199.99999999999716</v>
      </c>
      <c r="O141" s="12"/>
      <c r="Q141" s="12"/>
    </row>
    <row r="142" spans="1:17" x14ac:dyDescent="0.25">
      <c r="A142">
        <v>153</v>
      </c>
      <c r="B142" t="s">
        <v>136</v>
      </c>
      <c r="C142" s="12">
        <v>0.34677419354838707</v>
      </c>
      <c r="D142" s="3">
        <v>65</v>
      </c>
      <c r="E142" s="3">
        <v>138.4615384615384</v>
      </c>
      <c r="G142">
        <v>173</v>
      </c>
      <c r="H142" t="s">
        <v>138</v>
      </c>
      <c r="I142" s="12">
        <v>0.29755178907721286</v>
      </c>
      <c r="J142" s="3">
        <v>37.5</v>
      </c>
      <c r="K142" s="3">
        <v>200.0000000000019</v>
      </c>
      <c r="O142" s="12"/>
      <c r="Q142" s="12"/>
    </row>
    <row r="143" spans="1:17" x14ac:dyDescent="0.25">
      <c r="A143">
        <v>152</v>
      </c>
      <c r="B143" t="s">
        <v>136</v>
      </c>
      <c r="C143" s="12">
        <v>0.34840698869475856</v>
      </c>
      <c r="D143" s="3">
        <v>67.5</v>
      </c>
      <c r="E143" s="3">
        <v>138.46153846153896</v>
      </c>
      <c r="G143">
        <v>180</v>
      </c>
      <c r="H143" t="s">
        <v>138</v>
      </c>
      <c r="I143" s="12">
        <v>0.29868708971553609</v>
      </c>
      <c r="J143" s="3">
        <v>45</v>
      </c>
      <c r="K143" s="3">
        <v>163.63636363636343</v>
      </c>
      <c r="O143" s="12"/>
      <c r="Q143" s="12"/>
    </row>
    <row r="144" spans="1:17" x14ac:dyDescent="0.25">
      <c r="A144">
        <v>156</v>
      </c>
      <c r="B144" t="s">
        <v>136</v>
      </c>
      <c r="C144" s="12">
        <v>0.35079726651480642</v>
      </c>
      <c r="D144" s="3">
        <v>67.5</v>
      </c>
      <c r="E144" s="3">
        <v>138.46153846153896</v>
      </c>
      <c r="G144">
        <v>156</v>
      </c>
      <c r="H144" t="s">
        <v>138</v>
      </c>
      <c r="I144" s="12">
        <v>0.29885057471264365</v>
      </c>
      <c r="J144" s="3">
        <v>45</v>
      </c>
      <c r="K144" s="3">
        <v>71.999999999999801</v>
      </c>
      <c r="O144" s="12"/>
      <c r="Q144" s="12"/>
    </row>
    <row r="145" spans="1:17" x14ac:dyDescent="0.25">
      <c r="A145">
        <v>180</v>
      </c>
      <c r="B145" t="s">
        <v>136</v>
      </c>
      <c r="C145" s="12">
        <v>0.35780885780885774</v>
      </c>
      <c r="D145" s="3">
        <v>70</v>
      </c>
      <c r="E145" s="3">
        <v>138.4615384615384</v>
      </c>
      <c r="G145">
        <v>152</v>
      </c>
      <c r="H145" t="s">
        <v>138</v>
      </c>
      <c r="I145" s="12">
        <v>0.30128205128205127</v>
      </c>
      <c r="J145" s="3">
        <v>47.5</v>
      </c>
      <c r="K145" s="3">
        <v>138.46153846153726</v>
      </c>
      <c r="O145" s="12"/>
      <c r="Q145" s="12"/>
    </row>
    <row r="146" spans="1:17" x14ac:dyDescent="0.25">
      <c r="A146">
        <v>173</v>
      </c>
      <c r="B146" t="s">
        <v>136</v>
      </c>
      <c r="C146" s="12">
        <v>0.35872709739633557</v>
      </c>
      <c r="D146" s="3">
        <v>62.5</v>
      </c>
      <c r="E146" s="3">
        <v>138.4615384615384</v>
      </c>
      <c r="G146">
        <v>173</v>
      </c>
      <c r="H146" t="s">
        <v>138</v>
      </c>
      <c r="I146" s="12">
        <v>0.30178907721280607</v>
      </c>
      <c r="J146" s="3">
        <v>37.5</v>
      </c>
      <c r="K146" s="3">
        <v>199.99999999999716</v>
      </c>
      <c r="O146" s="12"/>
      <c r="Q146" s="12"/>
    </row>
    <row r="147" spans="1:17" x14ac:dyDescent="0.25">
      <c r="A147">
        <v>153</v>
      </c>
      <c r="B147" t="s">
        <v>136</v>
      </c>
      <c r="C147" s="12">
        <v>0.3598790322580645</v>
      </c>
      <c r="D147" s="3">
        <v>65</v>
      </c>
      <c r="E147" s="3">
        <v>128.57142857142853</v>
      </c>
      <c r="G147">
        <v>153</v>
      </c>
      <c r="H147" t="s">
        <v>138</v>
      </c>
      <c r="I147" s="12">
        <v>0.30291627469426152</v>
      </c>
      <c r="J147" s="3">
        <v>40</v>
      </c>
      <c r="K147" s="3">
        <v>200.0000000000019</v>
      </c>
      <c r="O147" s="12"/>
      <c r="Q147" s="12"/>
    </row>
    <row r="148" spans="1:17" x14ac:dyDescent="0.25">
      <c r="A148">
        <v>152</v>
      </c>
      <c r="B148" t="s">
        <v>136</v>
      </c>
      <c r="C148" s="12">
        <v>0.36176772867420348</v>
      </c>
      <c r="D148" s="3">
        <v>70</v>
      </c>
      <c r="E148" s="3">
        <v>138.4615384615384</v>
      </c>
      <c r="G148">
        <v>180</v>
      </c>
      <c r="H148" t="s">
        <v>138</v>
      </c>
      <c r="I148" s="12">
        <v>0.30470459518599557</v>
      </c>
      <c r="J148" s="3">
        <v>47.5</v>
      </c>
      <c r="K148" s="3">
        <v>163.63636363636343</v>
      </c>
      <c r="O148" s="12"/>
      <c r="Q148" s="12"/>
    </row>
    <row r="149" spans="1:17" x14ac:dyDescent="0.25">
      <c r="A149">
        <v>156</v>
      </c>
      <c r="B149" t="s">
        <v>136</v>
      </c>
      <c r="C149" s="12">
        <v>0.3656036446469248</v>
      </c>
      <c r="D149" s="3">
        <v>67.5</v>
      </c>
      <c r="E149" s="3">
        <v>138.4615384615384</v>
      </c>
      <c r="G149">
        <v>173</v>
      </c>
      <c r="H149" t="s">
        <v>138</v>
      </c>
      <c r="I149" s="12">
        <v>0.30602636534839933</v>
      </c>
      <c r="J149" s="3">
        <v>37.5</v>
      </c>
      <c r="K149" s="3">
        <v>163.63636363636343</v>
      </c>
      <c r="O149" s="12"/>
      <c r="Q149" s="12"/>
    </row>
    <row r="150" spans="1:17" x14ac:dyDescent="0.25">
      <c r="A150">
        <v>173</v>
      </c>
      <c r="B150" t="s">
        <v>136</v>
      </c>
      <c r="C150" s="12">
        <v>0.37126325940212146</v>
      </c>
      <c r="D150" s="3">
        <v>57.5</v>
      </c>
      <c r="E150" s="3">
        <v>138.4615384615384</v>
      </c>
      <c r="G150">
        <v>152</v>
      </c>
      <c r="H150" t="s">
        <v>138</v>
      </c>
      <c r="I150" s="12">
        <v>0.31054131054131062</v>
      </c>
      <c r="J150" s="3">
        <v>47.5</v>
      </c>
      <c r="K150" s="3">
        <v>128.57142857143</v>
      </c>
      <c r="O150" s="12"/>
      <c r="Q150" s="12"/>
    </row>
    <row r="151" spans="1:17" x14ac:dyDescent="0.25">
      <c r="A151">
        <v>180</v>
      </c>
      <c r="B151" t="s">
        <v>136</v>
      </c>
      <c r="C151" s="12">
        <v>0.37296037296037293</v>
      </c>
      <c r="D151" s="3">
        <v>67.5</v>
      </c>
      <c r="E151" s="3">
        <v>138.4615384615384</v>
      </c>
      <c r="G151">
        <v>180</v>
      </c>
      <c r="H151" t="s">
        <v>138</v>
      </c>
      <c r="I151" s="12">
        <v>0.31072210065645511</v>
      </c>
      <c r="J151" s="3">
        <v>32.5</v>
      </c>
      <c r="K151" s="3">
        <v>150.00000000000054</v>
      </c>
      <c r="O151" s="12"/>
      <c r="Q151" s="12"/>
    </row>
    <row r="152" spans="1:17" x14ac:dyDescent="0.25">
      <c r="A152">
        <v>153</v>
      </c>
      <c r="B152" t="s">
        <v>136</v>
      </c>
      <c r="C152" s="12">
        <v>0.37399193548387094</v>
      </c>
      <c r="D152" s="3">
        <v>67.5</v>
      </c>
      <c r="E152" s="3">
        <v>138.4615384615384</v>
      </c>
      <c r="G152">
        <v>173</v>
      </c>
      <c r="H152" t="s">
        <v>138</v>
      </c>
      <c r="I152" s="12">
        <v>0.31120527306967993</v>
      </c>
      <c r="J152" s="3">
        <v>40</v>
      </c>
      <c r="K152" s="3">
        <v>200.0000000000019</v>
      </c>
      <c r="O152" s="12"/>
      <c r="Q152" s="12"/>
    </row>
    <row r="153" spans="1:17" x14ac:dyDescent="0.25">
      <c r="A153">
        <v>152</v>
      </c>
      <c r="B153" t="s">
        <v>136</v>
      </c>
      <c r="C153" s="12">
        <v>0.37512846865364852</v>
      </c>
      <c r="D153" s="3">
        <v>70</v>
      </c>
      <c r="E153" s="3">
        <v>138.4615384615384</v>
      </c>
      <c r="G153">
        <v>153</v>
      </c>
      <c r="H153" t="s">
        <v>138</v>
      </c>
      <c r="I153" s="12">
        <v>0.31138287864534331</v>
      </c>
      <c r="J153" s="3">
        <v>35</v>
      </c>
      <c r="K153" s="3">
        <v>179.99999999999872</v>
      </c>
      <c r="O153" s="12"/>
      <c r="Q153" s="12"/>
    </row>
    <row r="154" spans="1:17" x14ac:dyDescent="0.25">
      <c r="A154">
        <v>156</v>
      </c>
      <c r="B154" t="s">
        <v>136</v>
      </c>
      <c r="C154" s="12">
        <v>0.38041002277904329</v>
      </c>
      <c r="D154" s="3">
        <v>65</v>
      </c>
      <c r="E154" s="3">
        <v>120</v>
      </c>
      <c r="G154">
        <v>173</v>
      </c>
      <c r="H154" t="s">
        <v>138</v>
      </c>
      <c r="I154" s="12">
        <v>0.31544256120527314</v>
      </c>
      <c r="J154" s="3">
        <v>45</v>
      </c>
      <c r="K154" s="3">
        <v>225.0000000000008</v>
      </c>
      <c r="O154" s="12"/>
      <c r="Q154" s="12"/>
    </row>
    <row r="155" spans="1:17" x14ac:dyDescent="0.25">
      <c r="A155">
        <v>173</v>
      </c>
      <c r="B155" t="s">
        <v>136</v>
      </c>
      <c r="C155" s="12">
        <v>0.3837994214079074</v>
      </c>
      <c r="D155" s="3">
        <v>60</v>
      </c>
      <c r="E155" s="3">
        <v>138.46153846153896</v>
      </c>
      <c r="G155">
        <v>180</v>
      </c>
      <c r="H155" t="s">
        <v>138</v>
      </c>
      <c r="I155" s="12">
        <v>0.3172866520787746</v>
      </c>
      <c r="J155" s="3">
        <v>40</v>
      </c>
      <c r="K155" s="3">
        <v>163.63636363636343</v>
      </c>
      <c r="O155" s="12"/>
      <c r="Q155" s="12"/>
    </row>
    <row r="156" spans="1:17" x14ac:dyDescent="0.25">
      <c r="A156">
        <v>153</v>
      </c>
      <c r="B156" t="s">
        <v>136</v>
      </c>
      <c r="C156" s="12">
        <v>0.38709677419354838</v>
      </c>
      <c r="D156" s="3">
        <v>65</v>
      </c>
      <c r="E156" s="3">
        <v>138.46153846153896</v>
      </c>
      <c r="G156">
        <v>173</v>
      </c>
      <c r="H156" t="s">
        <v>138</v>
      </c>
      <c r="I156" s="12">
        <v>0.31920903954802266</v>
      </c>
      <c r="J156" s="3">
        <v>37.5</v>
      </c>
      <c r="K156" s="3">
        <v>200.0000000000019</v>
      </c>
      <c r="O156" s="12"/>
      <c r="Q156" s="12"/>
    </row>
    <row r="157" spans="1:17" x14ac:dyDescent="0.25">
      <c r="A157">
        <v>180</v>
      </c>
      <c r="B157" t="s">
        <v>136</v>
      </c>
      <c r="C157" s="12">
        <v>0.38811188811188807</v>
      </c>
      <c r="D157" s="3">
        <v>65</v>
      </c>
      <c r="E157" s="3">
        <v>138.4615384615384</v>
      </c>
      <c r="G157">
        <v>152</v>
      </c>
      <c r="H157" t="s">
        <v>138</v>
      </c>
      <c r="I157" s="12">
        <v>0.32051282051282048</v>
      </c>
      <c r="J157" s="3">
        <v>47.5</v>
      </c>
      <c r="K157" s="3">
        <v>138.46153846153726</v>
      </c>
      <c r="O157" s="12"/>
      <c r="Q157" s="12"/>
    </row>
    <row r="158" spans="1:17" x14ac:dyDescent="0.25">
      <c r="A158">
        <v>152</v>
      </c>
      <c r="B158" t="s">
        <v>136</v>
      </c>
      <c r="C158" s="12">
        <v>0.38848920863309355</v>
      </c>
      <c r="D158" s="3">
        <v>70</v>
      </c>
      <c r="E158" s="3">
        <v>138.4615384615384</v>
      </c>
      <c r="G158">
        <v>153</v>
      </c>
      <c r="H158" t="s">
        <v>138</v>
      </c>
      <c r="I158" s="12">
        <v>0.32079021636876764</v>
      </c>
      <c r="J158" s="3">
        <v>42.5</v>
      </c>
      <c r="K158" s="3">
        <v>257.14285714285609</v>
      </c>
      <c r="O158" s="12"/>
      <c r="Q158" s="12"/>
    </row>
    <row r="159" spans="1:17" x14ac:dyDescent="0.25">
      <c r="A159">
        <v>173</v>
      </c>
      <c r="B159" t="s">
        <v>136</v>
      </c>
      <c r="C159" s="12">
        <v>0.39633558341369329</v>
      </c>
      <c r="D159" s="3">
        <v>57.5</v>
      </c>
      <c r="E159" s="3">
        <v>128.57142857142853</v>
      </c>
      <c r="G159">
        <v>156</v>
      </c>
      <c r="H159" t="s">
        <v>138</v>
      </c>
      <c r="I159" s="12">
        <v>0.32279693486590044</v>
      </c>
      <c r="J159" s="3">
        <v>50</v>
      </c>
      <c r="K159" s="3">
        <v>150.00000000000054</v>
      </c>
      <c r="O159" s="12"/>
      <c r="Q159" s="12"/>
    </row>
    <row r="160" spans="1:17" x14ac:dyDescent="0.25">
      <c r="A160">
        <v>156</v>
      </c>
      <c r="B160" t="s">
        <v>136</v>
      </c>
      <c r="C160" s="12">
        <v>0.39749430523917995</v>
      </c>
      <c r="D160" s="3">
        <v>67.5</v>
      </c>
      <c r="E160" s="3">
        <v>138.4615384615384</v>
      </c>
      <c r="G160">
        <v>180</v>
      </c>
      <c r="H160" t="s">
        <v>138</v>
      </c>
      <c r="I160" s="12">
        <v>0.32330415754923408</v>
      </c>
      <c r="J160" s="3">
        <v>42.5</v>
      </c>
      <c r="K160" s="3">
        <v>150.00000000000054</v>
      </c>
      <c r="O160" s="12"/>
      <c r="Q160" s="12"/>
    </row>
    <row r="161" spans="1:17" x14ac:dyDescent="0.25">
      <c r="A161">
        <v>153</v>
      </c>
      <c r="B161" t="s">
        <v>136</v>
      </c>
      <c r="C161" s="12">
        <v>0.40020161290322576</v>
      </c>
      <c r="D161" s="3">
        <v>67.5</v>
      </c>
      <c r="E161" s="3">
        <v>128.57142857142853</v>
      </c>
      <c r="G161">
        <v>173</v>
      </c>
      <c r="H161" t="s">
        <v>138</v>
      </c>
      <c r="I161" s="12">
        <v>0.32344632768361581</v>
      </c>
      <c r="J161" s="3">
        <v>40</v>
      </c>
      <c r="K161" s="3">
        <v>199.99999999999716</v>
      </c>
      <c r="O161" s="12"/>
      <c r="Q161" s="12"/>
    </row>
    <row r="162" spans="1:17" x14ac:dyDescent="0.25">
      <c r="A162">
        <v>152</v>
      </c>
      <c r="B162" t="s">
        <v>136</v>
      </c>
      <c r="C162" s="12">
        <v>0.40184994861253859</v>
      </c>
      <c r="D162" s="3">
        <v>70</v>
      </c>
      <c r="E162" s="3">
        <v>138.4615384615384</v>
      </c>
      <c r="G162">
        <v>153</v>
      </c>
      <c r="H162" t="s">
        <v>138</v>
      </c>
      <c r="I162" s="12">
        <v>0.32737535277516461</v>
      </c>
      <c r="J162" s="3">
        <v>47.5</v>
      </c>
      <c r="K162" s="3">
        <v>225.0000000000008</v>
      </c>
      <c r="O162" s="12"/>
      <c r="Q162" s="12"/>
    </row>
    <row r="163" spans="1:17" x14ac:dyDescent="0.25">
      <c r="A163">
        <v>180</v>
      </c>
      <c r="B163" t="s">
        <v>136</v>
      </c>
      <c r="C163" s="12">
        <v>0.40326340326340326</v>
      </c>
      <c r="D163" s="3">
        <v>62.5</v>
      </c>
      <c r="E163" s="3">
        <v>138.4615384615384</v>
      </c>
      <c r="G163">
        <v>173</v>
      </c>
      <c r="H163" t="s">
        <v>138</v>
      </c>
      <c r="I163" s="12">
        <v>0.32768361581920907</v>
      </c>
      <c r="J163" s="3">
        <v>40</v>
      </c>
      <c r="K163" s="3">
        <v>200.0000000000019</v>
      </c>
      <c r="O163" s="12"/>
      <c r="Q163" s="12"/>
    </row>
    <row r="164" spans="1:17" x14ac:dyDescent="0.25">
      <c r="A164">
        <v>173</v>
      </c>
      <c r="B164" t="s">
        <v>136</v>
      </c>
      <c r="C164" s="12">
        <v>0.40983606557377045</v>
      </c>
      <c r="D164" s="3">
        <v>65</v>
      </c>
      <c r="E164" s="3">
        <v>138.4615384615384</v>
      </c>
      <c r="G164">
        <v>152</v>
      </c>
      <c r="H164" t="s">
        <v>138</v>
      </c>
      <c r="I164" s="12">
        <v>0.32977207977207984</v>
      </c>
      <c r="J164" s="3">
        <v>45</v>
      </c>
      <c r="K164" s="3">
        <v>138.46153846153953</v>
      </c>
      <c r="O164" s="12"/>
      <c r="Q164" s="12"/>
    </row>
    <row r="165" spans="1:17" x14ac:dyDescent="0.25">
      <c r="A165">
        <v>156</v>
      </c>
      <c r="B165" t="s">
        <v>136</v>
      </c>
      <c r="C165" s="12">
        <v>0.41230068337129844</v>
      </c>
      <c r="D165" s="3">
        <v>67.5</v>
      </c>
      <c r="E165" s="3">
        <v>138.4615384615384</v>
      </c>
      <c r="G165">
        <v>180</v>
      </c>
      <c r="H165" t="s">
        <v>138</v>
      </c>
      <c r="I165" s="12">
        <v>0.32986870897155357</v>
      </c>
      <c r="J165" s="3">
        <v>40</v>
      </c>
      <c r="K165" s="3">
        <v>163.63636363636343</v>
      </c>
      <c r="O165" s="12"/>
      <c r="Q165" s="12"/>
    </row>
    <row r="166" spans="1:17" x14ac:dyDescent="0.25">
      <c r="A166">
        <v>153</v>
      </c>
      <c r="B166" t="s">
        <v>136</v>
      </c>
      <c r="C166" s="12">
        <v>0.4143145161290322</v>
      </c>
      <c r="D166" s="3">
        <v>67.5</v>
      </c>
      <c r="E166" s="3">
        <v>138.4615384615384</v>
      </c>
      <c r="G166">
        <v>173</v>
      </c>
      <c r="H166" t="s">
        <v>138</v>
      </c>
      <c r="I166" s="12">
        <v>0.33192090395480228</v>
      </c>
      <c r="J166" s="3">
        <v>35</v>
      </c>
      <c r="K166" s="3">
        <v>150.00000000000054</v>
      </c>
      <c r="O166" s="12"/>
      <c r="Q166" s="12"/>
    </row>
    <row r="167" spans="1:17" x14ac:dyDescent="0.25">
      <c r="A167">
        <v>152</v>
      </c>
      <c r="B167" t="s">
        <v>136</v>
      </c>
      <c r="C167" s="12">
        <v>0.41521068859198362</v>
      </c>
      <c r="D167" s="3">
        <v>72.5</v>
      </c>
      <c r="E167" s="3">
        <v>128.57142857142853</v>
      </c>
      <c r="G167">
        <v>156</v>
      </c>
      <c r="H167" t="s">
        <v>138</v>
      </c>
      <c r="I167" s="12">
        <v>0.33429118773946359</v>
      </c>
      <c r="J167" s="3">
        <v>40</v>
      </c>
      <c r="K167" s="3">
        <v>120</v>
      </c>
      <c r="O167" s="12"/>
      <c r="Q167" s="12"/>
    </row>
    <row r="168" spans="1:17" x14ac:dyDescent="0.25">
      <c r="A168">
        <v>180</v>
      </c>
      <c r="B168" t="s">
        <v>136</v>
      </c>
      <c r="C168" s="12">
        <v>0.4184149184149184</v>
      </c>
      <c r="D168" s="3">
        <v>67.5</v>
      </c>
      <c r="E168" s="3">
        <v>138.4615384615384</v>
      </c>
      <c r="G168">
        <v>153</v>
      </c>
      <c r="H168" t="s">
        <v>138</v>
      </c>
      <c r="I168" s="12">
        <v>0.33490122295390401</v>
      </c>
      <c r="J168" s="3">
        <v>42.5</v>
      </c>
      <c r="K168" s="3">
        <v>225.0000000000008</v>
      </c>
      <c r="O168" s="12"/>
      <c r="Q168" s="12"/>
    </row>
    <row r="169" spans="1:17" x14ac:dyDescent="0.25">
      <c r="A169">
        <v>173</v>
      </c>
      <c r="B169" t="s">
        <v>136</v>
      </c>
      <c r="C169" s="12">
        <v>0.42237222757955634</v>
      </c>
      <c r="D169" s="3">
        <v>62.5</v>
      </c>
      <c r="E169" s="3">
        <v>138.4615384615384</v>
      </c>
      <c r="G169">
        <v>180</v>
      </c>
      <c r="H169" t="s">
        <v>138</v>
      </c>
      <c r="I169" s="12">
        <v>0.33588621444201305</v>
      </c>
      <c r="J169" s="3">
        <v>40</v>
      </c>
      <c r="K169" s="3">
        <v>179.99999999999872</v>
      </c>
      <c r="O169" s="12"/>
      <c r="Q169" s="12"/>
    </row>
    <row r="170" spans="1:17" x14ac:dyDescent="0.25">
      <c r="A170">
        <v>156</v>
      </c>
      <c r="B170" t="s">
        <v>136</v>
      </c>
      <c r="C170" s="12">
        <v>0.42710706150341687</v>
      </c>
      <c r="D170" s="3">
        <v>67.5</v>
      </c>
      <c r="E170" s="3">
        <v>138.4615384615384</v>
      </c>
      <c r="G170">
        <v>173</v>
      </c>
      <c r="H170" t="s">
        <v>138</v>
      </c>
      <c r="I170" s="12">
        <v>0.33757062146892652</v>
      </c>
      <c r="J170" s="3">
        <v>37.5</v>
      </c>
      <c r="K170" s="3">
        <v>199.99999999999716</v>
      </c>
      <c r="O170" s="12"/>
      <c r="Q170" s="12"/>
    </row>
    <row r="171" spans="1:17" x14ac:dyDescent="0.25">
      <c r="A171">
        <v>153</v>
      </c>
      <c r="B171" t="s">
        <v>136</v>
      </c>
      <c r="C171" s="12">
        <v>0.42741935483870963</v>
      </c>
      <c r="D171" s="3">
        <v>67.5</v>
      </c>
      <c r="E171" s="3">
        <v>138.4615384615384</v>
      </c>
      <c r="G171">
        <v>152</v>
      </c>
      <c r="H171" t="s">
        <v>138</v>
      </c>
      <c r="I171" s="12">
        <v>0.33903133903133903</v>
      </c>
      <c r="J171" s="3">
        <v>50</v>
      </c>
      <c r="K171" s="3">
        <v>149.99999999999787</v>
      </c>
      <c r="O171" s="12"/>
      <c r="Q171" s="12"/>
    </row>
    <row r="172" spans="1:17" x14ac:dyDescent="0.25">
      <c r="A172">
        <v>152</v>
      </c>
      <c r="B172" t="s">
        <v>136</v>
      </c>
      <c r="C172" s="12">
        <v>0.42959917780061668</v>
      </c>
      <c r="D172" s="3">
        <v>70</v>
      </c>
      <c r="E172" s="3">
        <v>138.4615384615384</v>
      </c>
      <c r="G172">
        <v>180</v>
      </c>
      <c r="H172" t="s">
        <v>138</v>
      </c>
      <c r="I172" s="12">
        <v>0.3413566739606127</v>
      </c>
      <c r="J172" s="3">
        <v>47.5</v>
      </c>
      <c r="K172" s="3">
        <v>150.00000000000054</v>
      </c>
      <c r="O172" s="12"/>
      <c r="Q172" s="12"/>
    </row>
    <row r="173" spans="1:17" x14ac:dyDescent="0.25">
      <c r="A173">
        <v>180</v>
      </c>
      <c r="B173" t="s">
        <v>136</v>
      </c>
      <c r="C173" s="12">
        <v>0.43356643356643354</v>
      </c>
      <c r="D173" s="3">
        <v>62.5</v>
      </c>
      <c r="E173" s="3">
        <v>128.57142857142853</v>
      </c>
      <c r="G173">
        <v>173</v>
      </c>
      <c r="H173" t="s">
        <v>138</v>
      </c>
      <c r="I173" s="12">
        <v>0.34180790960451984</v>
      </c>
      <c r="J173" s="3">
        <v>32.5</v>
      </c>
      <c r="K173" s="3">
        <v>32.142857142857132</v>
      </c>
      <c r="O173" s="12"/>
      <c r="Q173" s="12"/>
    </row>
    <row r="174" spans="1:17" x14ac:dyDescent="0.25">
      <c r="A174">
        <v>173</v>
      </c>
      <c r="B174" t="s">
        <v>136</v>
      </c>
      <c r="C174" s="12">
        <v>0.43490838958534228</v>
      </c>
      <c r="D174" s="3">
        <v>65</v>
      </c>
      <c r="E174" s="3">
        <v>138.4615384615384</v>
      </c>
      <c r="G174">
        <v>153</v>
      </c>
      <c r="H174" t="s">
        <v>138</v>
      </c>
      <c r="I174" s="12">
        <v>0.34242709313264341</v>
      </c>
      <c r="J174" s="3">
        <v>35</v>
      </c>
      <c r="K174" s="3">
        <v>200.0000000000019</v>
      </c>
      <c r="O174" s="12"/>
      <c r="Q174" s="12"/>
    </row>
    <row r="175" spans="1:17" x14ac:dyDescent="0.25">
      <c r="A175">
        <v>153</v>
      </c>
      <c r="B175" t="s">
        <v>136</v>
      </c>
      <c r="C175" s="12">
        <v>0.44052419354838707</v>
      </c>
      <c r="D175" s="3">
        <v>62.5</v>
      </c>
      <c r="E175" s="3">
        <v>128.57142857142853</v>
      </c>
      <c r="G175">
        <v>152</v>
      </c>
      <c r="H175" t="s">
        <v>138</v>
      </c>
      <c r="I175" s="12">
        <v>0.34757834757834766</v>
      </c>
      <c r="J175" s="3">
        <v>47.5</v>
      </c>
      <c r="K175" s="3">
        <v>69.230769230769198</v>
      </c>
      <c r="O175" s="12"/>
      <c r="Q175" s="12"/>
    </row>
    <row r="176" spans="1:17" x14ac:dyDescent="0.25">
      <c r="A176">
        <v>156</v>
      </c>
      <c r="B176" t="s">
        <v>136</v>
      </c>
      <c r="C176" s="12">
        <v>0.44191343963553531</v>
      </c>
      <c r="D176" s="3">
        <v>65</v>
      </c>
      <c r="E176" s="3">
        <v>128.57142857142853</v>
      </c>
      <c r="G176">
        <v>180</v>
      </c>
      <c r="H176" t="s">
        <v>138</v>
      </c>
      <c r="I176" s="12">
        <v>0.34792122538293213</v>
      </c>
      <c r="J176" s="3">
        <v>45</v>
      </c>
      <c r="K176" s="3">
        <v>78.26086956521749</v>
      </c>
      <c r="O176" s="12"/>
      <c r="Q176" s="12"/>
    </row>
    <row r="177" spans="1:17" x14ac:dyDescent="0.25">
      <c r="A177">
        <v>152</v>
      </c>
      <c r="B177" t="s">
        <v>136</v>
      </c>
      <c r="C177" s="12">
        <v>0.44295991778006172</v>
      </c>
      <c r="D177" s="3">
        <v>70</v>
      </c>
      <c r="E177" s="3">
        <v>128.57142857142853</v>
      </c>
      <c r="G177">
        <v>156</v>
      </c>
      <c r="H177" t="s">
        <v>138</v>
      </c>
      <c r="I177" s="12">
        <v>0.34865900383141762</v>
      </c>
      <c r="J177" s="3">
        <v>45</v>
      </c>
      <c r="K177" s="3">
        <v>150.00000000000054</v>
      </c>
      <c r="O177" s="12"/>
      <c r="Q177" s="12"/>
    </row>
    <row r="178" spans="1:17" x14ac:dyDescent="0.25">
      <c r="A178">
        <v>173</v>
      </c>
      <c r="B178" t="s">
        <v>136</v>
      </c>
      <c r="C178" s="12">
        <v>0.44744455159112823</v>
      </c>
      <c r="D178" s="3">
        <v>65</v>
      </c>
      <c r="E178" s="3">
        <v>138.4615384615384</v>
      </c>
      <c r="G178">
        <v>153</v>
      </c>
      <c r="H178" t="s">
        <v>138</v>
      </c>
      <c r="I178" s="12">
        <v>0.3508936970837252</v>
      </c>
      <c r="J178" s="3">
        <v>30</v>
      </c>
      <c r="K178" s="3">
        <v>2.6086956521739122</v>
      </c>
      <c r="O178" s="12"/>
      <c r="Q178" s="12"/>
    </row>
    <row r="179" spans="1:17" x14ac:dyDescent="0.25">
      <c r="A179">
        <v>180</v>
      </c>
      <c r="B179" t="s">
        <v>136</v>
      </c>
      <c r="C179" s="12">
        <v>0.44988344988344986</v>
      </c>
      <c r="D179" s="3">
        <v>62.5</v>
      </c>
      <c r="E179" s="3">
        <v>138.4615384615384</v>
      </c>
      <c r="G179">
        <v>156</v>
      </c>
      <c r="H179" t="s">
        <v>138</v>
      </c>
      <c r="I179" s="12">
        <v>0.36015325670498083</v>
      </c>
      <c r="J179" s="3">
        <v>45</v>
      </c>
      <c r="K179" s="3">
        <v>74.999999999999602</v>
      </c>
      <c r="O179" s="12"/>
      <c r="Q179" s="12"/>
    </row>
    <row r="180" spans="1:17" x14ac:dyDescent="0.25">
      <c r="A180">
        <v>153</v>
      </c>
      <c r="B180" t="s">
        <v>136</v>
      </c>
      <c r="C180" s="12">
        <v>0.45463709677419351</v>
      </c>
      <c r="D180" s="3">
        <v>62.5</v>
      </c>
      <c r="E180" s="3">
        <v>138.4615384615384</v>
      </c>
      <c r="G180">
        <v>180</v>
      </c>
      <c r="H180" t="s">
        <v>138</v>
      </c>
      <c r="I180" s="12">
        <v>0.3605032822757111</v>
      </c>
      <c r="J180" s="3">
        <v>52.5</v>
      </c>
      <c r="K180" s="3">
        <v>163.63636363636343</v>
      </c>
      <c r="O180" s="12"/>
      <c r="Q180" s="12"/>
    </row>
    <row r="181" spans="1:17" x14ac:dyDescent="0.25">
      <c r="A181">
        <v>152</v>
      </c>
      <c r="B181" t="s">
        <v>136</v>
      </c>
      <c r="C181" s="12">
        <v>0.45734840698869483</v>
      </c>
      <c r="D181" s="3">
        <v>72.5</v>
      </c>
      <c r="E181" s="3">
        <v>128.57142857142853</v>
      </c>
      <c r="G181">
        <v>152</v>
      </c>
      <c r="H181" t="s">
        <v>138</v>
      </c>
      <c r="I181" s="12">
        <v>0.3660968660968662</v>
      </c>
      <c r="J181" s="3">
        <v>50</v>
      </c>
      <c r="K181" s="3">
        <v>163.63636363636658</v>
      </c>
      <c r="O181" s="12"/>
      <c r="Q181" s="12"/>
    </row>
    <row r="182" spans="1:17" x14ac:dyDescent="0.25">
      <c r="A182">
        <v>156</v>
      </c>
      <c r="B182" t="s">
        <v>136</v>
      </c>
      <c r="C182" s="12">
        <v>0.45785876993166291</v>
      </c>
      <c r="D182" s="3">
        <v>70</v>
      </c>
      <c r="E182" s="3">
        <v>138.4615384615384</v>
      </c>
      <c r="G182">
        <v>180</v>
      </c>
      <c r="H182" t="s">
        <v>138</v>
      </c>
      <c r="I182" s="12">
        <v>0.36652078774617064</v>
      </c>
      <c r="J182" s="3">
        <v>50</v>
      </c>
      <c r="K182" s="3">
        <v>163.63636363636343</v>
      </c>
      <c r="O182" s="12"/>
      <c r="Q182" s="12"/>
    </row>
    <row r="183" spans="1:17" x14ac:dyDescent="0.25">
      <c r="A183">
        <v>173</v>
      </c>
      <c r="B183" t="s">
        <v>136</v>
      </c>
      <c r="C183" s="12">
        <v>0.45998071359691411</v>
      </c>
      <c r="D183" s="3">
        <v>60</v>
      </c>
      <c r="E183" s="3">
        <v>138.46153846153896</v>
      </c>
      <c r="G183">
        <v>173</v>
      </c>
      <c r="H183" t="s">
        <v>138</v>
      </c>
      <c r="I183" s="12">
        <v>0.36817325800376655</v>
      </c>
      <c r="J183" s="3"/>
      <c r="K183" s="3">
        <v>34.615384615384599</v>
      </c>
      <c r="O183" s="12"/>
      <c r="Q183" s="12"/>
    </row>
    <row r="184" spans="1:17" x14ac:dyDescent="0.25">
      <c r="A184">
        <v>180</v>
      </c>
      <c r="B184" t="s">
        <v>136</v>
      </c>
      <c r="C184" s="12">
        <v>0.46503496503496505</v>
      </c>
      <c r="D184" s="3">
        <v>62.5</v>
      </c>
      <c r="E184" s="3">
        <v>138.46153846153896</v>
      </c>
      <c r="G184">
        <v>180</v>
      </c>
      <c r="H184" t="s">
        <v>138</v>
      </c>
      <c r="I184" s="12">
        <v>0.37253829321663018</v>
      </c>
      <c r="J184" s="3">
        <v>37.5</v>
      </c>
      <c r="K184" s="3">
        <v>150.00000000000054</v>
      </c>
      <c r="O184" s="12"/>
      <c r="Q184" s="12"/>
    </row>
    <row r="185" spans="1:17" x14ac:dyDescent="0.25">
      <c r="A185">
        <v>153</v>
      </c>
      <c r="B185" t="s">
        <v>136</v>
      </c>
      <c r="C185" s="12">
        <v>0.46774193548387094</v>
      </c>
      <c r="D185" s="3">
        <v>65</v>
      </c>
      <c r="E185" s="3">
        <v>138.4615384615384</v>
      </c>
      <c r="G185">
        <v>152</v>
      </c>
      <c r="H185" t="s">
        <v>138</v>
      </c>
      <c r="I185" s="12">
        <v>0.37393162393162388</v>
      </c>
      <c r="J185" s="3">
        <v>47.5</v>
      </c>
      <c r="K185" s="3">
        <v>179.99999999999872</v>
      </c>
      <c r="O185" s="12"/>
      <c r="Q185" s="12"/>
    </row>
    <row r="186" spans="1:17" x14ac:dyDescent="0.25">
      <c r="A186">
        <v>152</v>
      </c>
      <c r="B186" t="s">
        <v>136</v>
      </c>
      <c r="C186" s="12">
        <v>0.47173689619732795</v>
      </c>
      <c r="D186" s="3">
        <v>67.5</v>
      </c>
      <c r="E186" s="3">
        <v>128.57142857142853</v>
      </c>
      <c r="G186">
        <v>180</v>
      </c>
      <c r="H186" t="s">
        <v>138</v>
      </c>
      <c r="I186" s="12">
        <v>0.37910284463894961</v>
      </c>
      <c r="J186" s="3">
        <v>40</v>
      </c>
      <c r="K186" s="3">
        <v>163.63636363636343</v>
      </c>
      <c r="O186" s="12"/>
      <c r="Q186" s="12"/>
    </row>
    <row r="187" spans="1:17" x14ac:dyDescent="0.25">
      <c r="A187">
        <v>173</v>
      </c>
      <c r="B187" t="s">
        <v>136</v>
      </c>
      <c r="C187" s="12">
        <v>0.4725168756027</v>
      </c>
      <c r="D187" s="3">
        <v>65</v>
      </c>
      <c r="E187" s="3">
        <v>128.57142857142804</v>
      </c>
      <c r="G187">
        <v>152</v>
      </c>
      <c r="H187" t="s">
        <v>138</v>
      </c>
      <c r="I187" s="12">
        <v>0.38105413105413105</v>
      </c>
      <c r="J187" s="3">
        <v>42.5</v>
      </c>
      <c r="K187" s="3">
        <v>163.63636363636343</v>
      </c>
      <c r="O187" s="12"/>
      <c r="Q187" s="12"/>
    </row>
    <row r="188" spans="1:17" x14ac:dyDescent="0.25">
      <c r="A188">
        <v>156</v>
      </c>
      <c r="B188" t="s">
        <v>136</v>
      </c>
      <c r="C188" s="12">
        <v>0.47266514806378135</v>
      </c>
      <c r="D188" s="3">
        <v>67.5</v>
      </c>
      <c r="E188" s="3">
        <v>128.57142857142853</v>
      </c>
      <c r="G188">
        <v>156</v>
      </c>
      <c r="H188" t="s">
        <v>138</v>
      </c>
      <c r="I188" s="12">
        <v>0.3831417624521074</v>
      </c>
      <c r="J188" s="3">
        <v>42.5</v>
      </c>
      <c r="K188" s="3">
        <v>150.00000000000054</v>
      </c>
      <c r="O188" s="12"/>
      <c r="Q188" s="12"/>
    </row>
    <row r="189" spans="1:17" x14ac:dyDescent="0.25">
      <c r="A189">
        <v>180</v>
      </c>
      <c r="B189" t="s">
        <v>136</v>
      </c>
      <c r="C189" s="12">
        <v>0.48018648018648014</v>
      </c>
      <c r="D189" s="3">
        <v>65</v>
      </c>
      <c r="E189" s="3">
        <v>138.4615384615384</v>
      </c>
      <c r="G189">
        <v>180</v>
      </c>
      <c r="H189" t="s">
        <v>138</v>
      </c>
      <c r="I189" s="12">
        <v>0.38512035010940915</v>
      </c>
      <c r="J189" s="3">
        <v>42.5</v>
      </c>
      <c r="K189" s="3">
        <v>120</v>
      </c>
      <c r="O189" s="12"/>
      <c r="Q189" s="12"/>
    </row>
    <row r="190" spans="1:17" x14ac:dyDescent="0.25">
      <c r="A190">
        <v>153</v>
      </c>
      <c r="B190" t="s">
        <v>136</v>
      </c>
      <c r="C190" s="12">
        <v>0.48084677419354838</v>
      </c>
      <c r="D190" s="3">
        <v>62.5</v>
      </c>
      <c r="E190" s="3">
        <v>128.57142857142853</v>
      </c>
      <c r="G190">
        <v>152</v>
      </c>
      <c r="H190" t="s">
        <v>138</v>
      </c>
      <c r="I190" s="12">
        <v>0.3888888888888889</v>
      </c>
      <c r="J190" s="3">
        <v>37.5</v>
      </c>
      <c r="K190" s="3">
        <v>150.00000000000054</v>
      </c>
      <c r="O190" s="12"/>
      <c r="Q190" s="12"/>
    </row>
    <row r="191" spans="1:17" x14ac:dyDescent="0.25">
      <c r="A191">
        <v>173</v>
      </c>
      <c r="B191" t="s">
        <v>136</v>
      </c>
      <c r="C191" s="12">
        <v>0.48601735776277721</v>
      </c>
      <c r="D191" s="3">
        <v>67.5</v>
      </c>
      <c r="E191" s="3">
        <v>138.4615384615384</v>
      </c>
      <c r="G191">
        <v>173</v>
      </c>
      <c r="H191" t="s">
        <v>138</v>
      </c>
      <c r="I191" s="12">
        <v>0.39265536723163852</v>
      </c>
      <c r="J191" s="3">
        <v>65</v>
      </c>
      <c r="K191" s="3">
        <v>112.5000000000004</v>
      </c>
      <c r="O191" s="12"/>
      <c r="Q191" s="12"/>
    </row>
    <row r="192" spans="1:17" x14ac:dyDescent="0.25">
      <c r="A192">
        <v>152</v>
      </c>
      <c r="B192" t="s">
        <v>136</v>
      </c>
      <c r="C192" s="12">
        <v>0.48612538540596101</v>
      </c>
      <c r="D192" s="3">
        <v>72.5</v>
      </c>
      <c r="E192" s="3">
        <v>128.57142857142853</v>
      </c>
      <c r="G192">
        <v>180</v>
      </c>
      <c r="H192" t="s">
        <v>138</v>
      </c>
      <c r="I192" s="12">
        <v>0.39332603938730848</v>
      </c>
      <c r="J192" s="3">
        <v>45</v>
      </c>
      <c r="K192" s="3">
        <v>150.00000000000054</v>
      </c>
      <c r="O192" s="12"/>
      <c r="Q192" s="12"/>
    </row>
    <row r="193" spans="1:17" x14ac:dyDescent="0.25">
      <c r="A193">
        <v>156</v>
      </c>
      <c r="B193" t="s">
        <v>136</v>
      </c>
      <c r="C193" s="12">
        <v>0.48861047835990895</v>
      </c>
      <c r="D193" s="3">
        <v>67.5</v>
      </c>
      <c r="E193" s="3">
        <v>138.46153846153896</v>
      </c>
      <c r="G193">
        <v>156</v>
      </c>
      <c r="H193" t="s">
        <v>138</v>
      </c>
      <c r="I193" s="12">
        <v>0.39463601532567055</v>
      </c>
      <c r="J193" s="3">
        <v>47.5</v>
      </c>
      <c r="K193" s="3">
        <v>105.88235294117717</v>
      </c>
      <c r="O193" s="12"/>
      <c r="Q193" s="12"/>
    </row>
    <row r="194" spans="1:17" x14ac:dyDescent="0.25">
      <c r="A194">
        <v>153</v>
      </c>
      <c r="B194" t="s">
        <v>136</v>
      </c>
      <c r="C194" s="12">
        <v>0.49495967741935482</v>
      </c>
      <c r="D194" s="3">
        <v>62.5</v>
      </c>
      <c r="E194" s="3">
        <v>138.4615384615384</v>
      </c>
      <c r="G194">
        <v>152</v>
      </c>
      <c r="H194" t="s">
        <v>138</v>
      </c>
      <c r="I194" s="12">
        <v>0.39743589743589741</v>
      </c>
      <c r="J194" s="3">
        <v>45</v>
      </c>
      <c r="K194" s="3">
        <v>163.63636363636343</v>
      </c>
      <c r="O194" s="12"/>
      <c r="Q194" s="12"/>
    </row>
    <row r="195" spans="1:17" x14ac:dyDescent="0.25">
      <c r="A195">
        <v>180</v>
      </c>
      <c r="B195" t="s">
        <v>136</v>
      </c>
      <c r="C195" s="12">
        <v>0.49533799533799527</v>
      </c>
      <c r="D195" s="3">
        <v>60</v>
      </c>
      <c r="E195" s="3">
        <v>149.99999999999986</v>
      </c>
      <c r="G195">
        <v>180</v>
      </c>
      <c r="H195" t="s">
        <v>138</v>
      </c>
      <c r="I195" s="12">
        <v>0.39989059080962791</v>
      </c>
      <c r="J195" s="3">
        <v>45</v>
      </c>
      <c r="K195" s="3">
        <v>163.63636363636343</v>
      </c>
      <c r="O195" s="12"/>
      <c r="Q195" s="12"/>
    </row>
    <row r="196" spans="1:17" x14ac:dyDescent="0.25">
      <c r="A196">
        <v>173</v>
      </c>
      <c r="B196" t="s">
        <v>136</v>
      </c>
      <c r="C196" s="12">
        <v>0.49855351976856316</v>
      </c>
      <c r="D196" s="3">
        <v>62.5</v>
      </c>
      <c r="E196" s="3">
        <v>138.4615384615384</v>
      </c>
      <c r="G196">
        <v>173</v>
      </c>
      <c r="H196" t="s">
        <v>138</v>
      </c>
      <c r="I196" s="12">
        <v>0.40018832391713755</v>
      </c>
      <c r="J196" s="3">
        <v>62.5</v>
      </c>
      <c r="K196" s="3">
        <v>120</v>
      </c>
      <c r="O196" s="12"/>
      <c r="Q196" s="12"/>
    </row>
    <row r="197" spans="1:17" x14ac:dyDescent="0.25">
      <c r="A197">
        <v>152</v>
      </c>
      <c r="B197" t="s">
        <v>136</v>
      </c>
      <c r="C197" s="12">
        <v>0.50051387461459407</v>
      </c>
      <c r="D197" s="3">
        <v>67.5</v>
      </c>
      <c r="E197" s="3">
        <v>128.57142857142904</v>
      </c>
      <c r="G197">
        <v>152</v>
      </c>
      <c r="H197" t="s">
        <v>138</v>
      </c>
      <c r="I197" s="12">
        <v>0.40527065527065526</v>
      </c>
      <c r="J197" s="3">
        <v>27.5</v>
      </c>
      <c r="K197" s="3">
        <v>128.57142857142804</v>
      </c>
      <c r="O197" s="12"/>
      <c r="Q197" s="12"/>
    </row>
    <row r="198" spans="1:17" x14ac:dyDescent="0.25">
      <c r="A198">
        <v>156</v>
      </c>
      <c r="B198" t="s">
        <v>136</v>
      </c>
      <c r="C198" s="12">
        <v>0.50341685649202728</v>
      </c>
      <c r="D198" s="3">
        <v>67.5</v>
      </c>
      <c r="E198" s="3">
        <v>128.57142857142853</v>
      </c>
      <c r="G198">
        <v>180</v>
      </c>
      <c r="H198" t="s">
        <v>138</v>
      </c>
      <c r="I198" s="12">
        <v>0.40590809628008745</v>
      </c>
      <c r="J198" s="3">
        <v>42.5</v>
      </c>
      <c r="K198" s="3">
        <v>138.46153846153726</v>
      </c>
      <c r="O198" s="12"/>
      <c r="Q198" s="12"/>
    </row>
    <row r="199" spans="1:17" x14ac:dyDescent="0.25">
      <c r="A199">
        <v>153</v>
      </c>
      <c r="B199" t="s">
        <v>136</v>
      </c>
      <c r="C199" s="12">
        <v>0.50806451612903225</v>
      </c>
      <c r="D199" s="3">
        <v>62.5</v>
      </c>
      <c r="E199" s="3">
        <v>138.4615384615384</v>
      </c>
      <c r="G199">
        <v>173</v>
      </c>
      <c r="H199" t="s">
        <v>138</v>
      </c>
      <c r="I199" s="12">
        <v>0.40725047080979287</v>
      </c>
      <c r="J199" s="3">
        <v>47.5</v>
      </c>
      <c r="K199" s="3">
        <v>105.88235294117585</v>
      </c>
      <c r="O199" s="12"/>
      <c r="Q199" s="12"/>
    </row>
    <row r="200" spans="1:17" x14ac:dyDescent="0.25">
      <c r="A200">
        <v>180</v>
      </c>
      <c r="B200" t="s">
        <v>136</v>
      </c>
      <c r="C200" s="12">
        <v>0.50932400932400934</v>
      </c>
      <c r="D200" s="3">
        <v>62.5</v>
      </c>
      <c r="E200" s="3">
        <v>138.4615384615384</v>
      </c>
      <c r="G200">
        <v>156</v>
      </c>
      <c r="H200" t="s">
        <v>138</v>
      </c>
      <c r="I200" s="12">
        <v>0.41091954022988503</v>
      </c>
      <c r="J200" s="3">
        <v>45</v>
      </c>
      <c r="K200" s="3">
        <v>138.46153846153726</v>
      </c>
      <c r="O200" s="12"/>
      <c r="Q200" s="12"/>
    </row>
    <row r="201" spans="1:17" x14ac:dyDescent="0.25">
      <c r="A201">
        <v>173</v>
      </c>
      <c r="B201" t="s">
        <v>136</v>
      </c>
      <c r="C201" s="12">
        <v>0.5110896817743491</v>
      </c>
      <c r="D201" s="3">
        <v>65</v>
      </c>
      <c r="E201" s="3">
        <v>138.4615384615384</v>
      </c>
      <c r="G201">
        <v>180</v>
      </c>
      <c r="H201" t="s">
        <v>138</v>
      </c>
      <c r="I201" s="12">
        <v>0.41301969365426694</v>
      </c>
      <c r="J201" s="3">
        <v>45</v>
      </c>
      <c r="K201" s="3">
        <v>78.26086956521749</v>
      </c>
      <c r="O201" s="12"/>
      <c r="Q201" s="12"/>
    </row>
    <row r="202" spans="1:17" x14ac:dyDescent="0.25">
      <c r="A202">
        <v>152</v>
      </c>
      <c r="B202" t="s">
        <v>136</v>
      </c>
      <c r="C202" s="12">
        <v>0.51490236382322718</v>
      </c>
      <c r="D202" s="3">
        <v>65</v>
      </c>
      <c r="E202" s="3">
        <v>138.4615384615384</v>
      </c>
      <c r="G202">
        <v>152</v>
      </c>
      <c r="H202" t="s">
        <v>138</v>
      </c>
      <c r="I202" s="12">
        <v>0.41524216524216528</v>
      </c>
      <c r="J202" s="3">
        <v>40</v>
      </c>
      <c r="K202" s="3">
        <v>150.00000000000054</v>
      </c>
      <c r="O202" s="12"/>
      <c r="Q202" s="12"/>
    </row>
    <row r="203" spans="1:17" x14ac:dyDescent="0.25">
      <c r="A203">
        <v>156</v>
      </c>
      <c r="B203" t="s">
        <v>136</v>
      </c>
      <c r="C203" s="12">
        <v>0.51936218678815493</v>
      </c>
      <c r="D203" s="3">
        <v>65</v>
      </c>
      <c r="E203" s="3">
        <v>138.4615384615384</v>
      </c>
      <c r="G203">
        <v>173</v>
      </c>
      <c r="H203" t="s">
        <v>138</v>
      </c>
      <c r="I203" s="12">
        <v>0.41525423728813571</v>
      </c>
      <c r="J203" s="3">
        <v>55</v>
      </c>
      <c r="K203" s="3">
        <v>72.000000000000412</v>
      </c>
      <c r="O203" s="12"/>
      <c r="Q203" s="12"/>
    </row>
    <row r="204" spans="1:17" x14ac:dyDescent="0.25">
      <c r="A204">
        <v>153</v>
      </c>
      <c r="B204" t="s">
        <v>136</v>
      </c>
      <c r="C204" s="12">
        <v>0.52116935483870963</v>
      </c>
      <c r="D204" s="3">
        <v>57.5</v>
      </c>
      <c r="E204" s="3">
        <v>128.57142857142904</v>
      </c>
      <c r="G204">
        <v>156</v>
      </c>
      <c r="H204" t="s">
        <v>138</v>
      </c>
      <c r="I204" s="12">
        <v>0.42337164750957862</v>
      </c>
      <c r="J204" s="3">
        <v>47.5</v>
      </c>
      <c r="K204" s="3">
        <v>150.00000000000054</v>
      </c>
      <c r="O204" s="12"/>
      <c r="Q204" s="12"/>
    </row>
    <row r="205" spans="1:17" x14ac:dyDescent="0.25">
      <c r="A205">
        <v>173</v>
      </c>
      <c r="B205" t="s">
        <v>136</v>
      </c>
      <c r="C205" s="12">
        <v>0.52362584378013499</v>
      </c>
      <c r="D205" s="3">
        <v>60</v>
      </c>
      <c r="E205" s="3">
        <v>128.57142857142904</v>
      </c>
      <c r="G205">
        <v>152</v>
      </c>
      <c r="H205" t="s">
        <v>138</v>
      </c>
      <c r="I205" s="12">
        <v>0.4237891737891738</v>
      </c>
      <c r="J205" s="3">
        <v>45</v>
      </c>
      <c r="K205" s="3">
        <v>150.00000000000054</v>
      </c>
      <c r="O205" s="12"/>
      <c r="Q205" s="12"/>
    </row>
    <row r="206" spans="1:17" x14ac:dyDescent="0.25">
      <c r="A206">
        <v>180</v>
      </c>
      <c r="B206" t="s">
        <v>136</v>
      </c>
      <c r="C206" s="12">
        <v>0.52447552447552448</v>
      </c>
      <c r="D206" s="3">
        <v>62.5</v>
      </c>
      <c r="E206" s="3">
        <v>128.57142857142853</v>
      </c>
      <c r="G206">
        <v>180</v>
      </c>
      <c r="H206" t="s">
        <v>138</v>
      </c>
      <c r="I206" s="12">
        <v>0.42560175054704591</v>
      </c>
      <c r="J206" s="3">
        <v>52.5</v>
      </c>
      <c r="K206" s="3">
        <v>150.00000000000054</v>
      </c>
      <c r="O206" s="12"/>
      <c r="Q206" s="12"/>
    </row>
    <row r="207" spans="1:17" x14ac:dyDescent="0.25">
      <c r="A207">
        <v>152</v>
      </c>
      <c r="B207" t="s">
        <v>136</v>
      </c>
      <c r="C207" s="12">
        <v>0.52826310380267216</v>
      </c>
      <c r="D207" s="3">
        <v>67.5</v>
      </c>
      <c r="E207" s="3">
        <v>128.57142857142804</v>
      </c>
      <c r="G207">
        <v>173</v>
      </c>
      <c r="H207" t="s">
        <v>138</v>
      </c>
      <c r="I207" s="12">
        <v>0.42702448210922789</v>
      </c>
      <c r="J207" s="3">
        <v>50</v>
      </c>
      <c r="K207" s="3">
        <v>112.5000000000004</v>
      </c>
      <c r="O207" s="12"/>
      <c r="Q207" s="12"/>
    </row>
    <row r="208" spans="1:17" x14ac:dyDescent="0.25">
      <c r="A208">
        <v>156</v>
      </c>
      <c r="B208" t="s">
        <v>136</v>
      </c>
      <c r="C208" s="12">
        <v>0.53416856492027331</v>
      </c>
      <c r="D208" s="3">
        <v>67.5</v>
      </c>
      <c r="E208" s="3">
        <v>128.57142857142804</v>
      </c>
      <c r="G208">
        <v>180</v>
      </c>
      <c r="H208" t="s">
        <v>138</v>
      </c>
      <c r="I208" s="12">
        <v>0.4321663019693654</v>
      </c>
      <c r="J208" s="3">
        <v>52.5</v>
      </c>
      <c r="K208" s="3">
        <v>163.63636363636343</v>
      </c>
      <c r="O208" s="12"/>
      <c r="Q208" s="12"/>
    </row>
    <row r="209" spans="1:17" x14ac:dyDescent="0.25">
      <c r="A209">
        <v>153</v>
      </c>
      <c r="B209" t="s">
        <v>136</v>
      </c>
      <c r="C209" s="12">
        <v>0.53528225806451601</v>
      </c>
      <c r="D209" s="3">
        <v>62.5</v>
      </c>
      <c r="E209" s="3">
        <v>138.4615384615384</v>
      </c>
      <c r="G209">
        <v>152</v>
      </c>
      <c r="H209" t="s">
        <v>138</v>
      </c>
      <c r="I209" s="12">
        <v>0.43233618233618232</v>
      </c>
      <c r="J209" s="3">
        <v>47.5</v>
      </c>
      <c r="K209" s="3">
        <v>179.99999999999872</v>
      </c>
      <c r="O209" s="12"/>
      <c r="Q209" s="12"/>
    </row>
    <row r="210" spans="1:17" x14ac:dyDescent="0.25">
      <c r="A210">
        <v>173</v>
      </c>
      <c r="B210" t="s">
        <v>136</v>
      </c>
      <c r="C210" s="12">
        <v>0.53712632594021215</v>
      </c>
      <c r="D210" s="3">
        <v>65</v>
      </c>
      <c r="E210" s="3">
        <v>138.4615384615384</v>
      </c>
      <c r="G210">
        <v>173</v>
      </c>
      <c r="H210" t="s">
        <v>138</v>
      </c>
      <c r="I210" s="12">
        <v>0.43455743879472691</v>
      </c>
      <c r="J210" s="3">
        <v>52.5</v>
      </c>
      <c r="K210" s="3">
        <v>138.46153846153726</v>
      </c>
      <c r="O210" s="12"/>
      <c r="Q210" s="12"/>
    </row>
    <row r="211" spans="1:17" x14ac:dyDescent="0.25">
      <c r="A211">
        <v>180</v>
      </c>
      <c r="B211" t="s">
        <v>136</v>
      </c>
      <c r="C211" s="12">
        <v>0.5407925407925408</v>
      </c>
      <c r="D211" s="3">
        <v>62.5</v>
      </c>
      <c r="E211" s="3">
        <v>138.4615384615384</v>
      </c>
      <c r="G211">
        <v>156</v>
      </c>
      <c r="H211" t="s">
        <v>138</v>
      </c>
      <c r="I211" s="12">
        <v>0.43486590038314177</v>
      </c>
      <c r="J211" s="3">
        <v>45</v>
      </c>
      <c r="K211" s="3">
        <v>75.00000000000027</v>
      </c>
      <c r="O211" s="12"/>
      <c r="Q211" s="12"/>
    </row>
    <row r="212" spans="1:17" x14ac:dyDescent="0.25">
      <c r="A212">
        <v>152</v>
      </c>
      <c r="B212" t="s">
        <v>136</v>
      </c>
      <c r="C212" s="12">
        <v>0.54265159301130539</v>
      </c>
      <c r="D212" s="3">
        <v>67.5</v>
      </c>
      <c r="E212" s="3">
        <v>128.57142857142904</v>
      </c>
      <c r="G212">
        <v>180</v>
      </c>
      <c r="H212" t="s">
        <v>138</v>
      </c>
      <c r="I212" s="12">
        <v>0.43818380743982488</v>
      </c>
      <c r="J212" s="3">
        <v>47.5</v>
      </c>
      <c r="K212" s="3">
        <v>163.63636363636343</v>
      </c>
      <c r="O212" s="12"/>
      <c r="Q212" s="12"/>
    </row>
    <row r="213" spans="1:17" x14ac:dyDescent="0.25">
      <c r="A213">
        <v>153</v>
      </c>
      <c r="B213" t="s">
        <v>136</v>
      </c>
      <c r="C213" s="12">
        <v>0.54838709677419351</v>
      </c>
      <c r="D213" s="3">
        <v>60</v>
      </c>
      <c r="E213" s="3">
        <v>128.57142857142804</v>
      </c>
      <c r="G213">
        <v>152</v>
      </c>
      <c r="H213" t="s">
        <v>138</v>
      </c>
      <c r="I213" s="12">
        <v>0.43945868945868949</v>
      </c>
      <c r="J213" s="3">
        <v>35</v>
      </c>
      <c r="K213" s="3">
        <v>62.06896551724126</v>
      </c>
      <c r="O213" s="12"/>
      <c r="Q213" s="12"/>
    </row>
    <row r="214" spans="1:17" x14ac:dyDescent="0.25">
      <c r="A214">
        <v>173</v>
      </c>
      <c r="B214" t="s">
        <v>136</v>
      </c>
      <c r="C214" s="12">
        <v>0.54966248794599804</v>
      </c>
      <c r="D214" s="3">
        <v>62.5</v>
      </c>
      <c r="E214" s="3">
        <v>128.57142857142904</v>
      </c>
      <c r="G214">
        <v>173</v>
      </c>
      <c r="H214" t="s">
        <v>138</v>
      </c>
      <c r="I214" s="12">
        <v>0.44067796610169496</v>
      </c>
      <c r="J214" s="3">
        <v>45</v>
      </c>
      <c r="K214" s="3">
        <v>128.57142857142804</v>
      </c>
      <c r="O214" s="12"/>
      <c r="Q214" s="12"/>
    </row>
    <row r="215" spans="1:17" x14ac:dyDescent="0.25">
      <c r="A215">
        <v>156</v>
      </c>
      <c r="B215" t="s">
        <v>136</v>
      </c>
      <c r="C215" s="12">
        <v>0.55011389521640097</v>
      </c>
      <c r="D215" s="3">
        <v>65</v>
      </c>
      <c r="E215" s="3">
        <v>138.4615384615384</v>
      </c>
      <c r="G215">
        <v>180</v>
      </c>
      <c r="H215" t="s">
        <v>138</v>
      </c>
      <c r="I215" s="12">
        <v>0.44420131291028442</v>
      </c>
      <c r="J215" s="3">
        <v>40</v>
      </c>
      <c r="K215" s="3">
        <v>120</v>
      </c>
      <c r="O215" s="12"/>
      <c r="Q215" s="12"/>
    </row>
    <row r="216" spans="1:17" x14ac:dyDescent="0.25">
      <c r="A216">
        <v>180</v>
      </c>
      <c r="B216" t="s">
        <v>136</v>
      </c>
      <c r="C216" s="12">
        <v>0.55594405594405594</v>
      </c>
      <c r="D216" s="3">
        <v>62.5</v>
      </c>
      <c r="E216" s="3">
        <v>138.46153846153896</v>
      </c>
      <c r="G216">
        <v>173</v>
      </c>
      <c r="H216" t="s">
        <v>138</v>
      </c>
      <c r="I216" s="12">
        <v>0.44726930320150665</v>
      </c>
      <c r="J216" s="3">
        <v>50</v>
      </c>
      <c r="K216" s="3">
        <v>150.00000000000321</v>
      </c>
      <c r="O216" s="12"/>
      <c r="Q216" s="12"/>
    </row>
    <row r="217" spans="1:17" x14ac:dyDescent="0.25">
      <c r="A217">
        <v>152</v>
      </c>
      <c r="B217" t="s">
        <v>136</v>
      </c>
      <c r="C217" s="12">
        <v>0.55704008221993839</v>
      </c>
      <c r="D217" s="3">
        <v>67.5</v>
      </c>
      <c r="E217" s="3">
        <v>128.57142857142804</v>
      </c>
      <c r="G217">
        <v>180</v>
      </c>
      <c r="H217" t="s">
        <v>138</v>
      </c>
      <c r="I217" s="12">
        <v>0.45240700218818375</v>
      </c>
      <c r="J217" s="3">
        <v>40</v>
      </c>
      <c r="K217" s="3">
        <v>163.63636363636343</v>
      </c>
      <c r="O217" s="12"/>
      <c r="Q217" s="12"/>
    </row>
    <row r="218" spans="1:17" x14ac:dyDescent="0.25">
      <c r="A218">
        <v>153</v>
      </c>
      <c r="B218" t="s">
        <v>136</v>
      </c>
      <c r="C218" s="12">
        <v>0.5625</v>
      </c>
      <c r="D218" s="3">
        <v>62.5</v>
      </c>
      <c r="E218" s="3">
        <v>128.57142857142904</v>
      </c>
      <c r="G218">
        <v>173</v>
      </c>
      <c r="H218" t="s">
        <v>138</v>
      </c>
      <c r="I218" s="12">
        <v>0.45291902071563084</v>
      </c>
      <c r="J218" s="3">
        <v>47.5</v>
      </c>
      <c r="K218" s="3">
        <v>149.99999999999787</v>
      </c>
      <c r="O218" s="12"/>
      <c r="Q218" s="12"/>
    </row>
    <row r="219" spans="1:17" x14ac:dyDescent="0.25">
      <c r="A219">
        <v>173</v>
      </c>
      <c r="B219" t="s">
        <v>136</v>
      </c>
      <c r="C219" s="12">
        <v>0.56316297010607508</v>
      </c>
      <c r="D219" s="3">
        <v>65</v>
      </c>
      <c r="E219" s="3">
        <v>138.4615384615384</v>
      </c>
      <c r="G219">
        <v>156</v>
      </c>
      <c r="H219" t="s">
        <v>138</v>
      </c>
      <c r="I219" s="12">
        <v>0.45785440613026812</v>
      </c>
      <c r="J219" s="3">
        <v>50</v>
      </c>
      <c r="K219" s="3">
        <v>128.57142857142804</v>
      </c>
      <c r="O219" s="12"/>
      <c r="Q219" s="12"/>
    </row>
    <row r="220" spans="1:17" x14ac:dyDescent="0.25">
      <c r="A220">
        <v>156</v>
      </c>
      <c r="B220" t="s">
        <v>136</v>
      </c>
      <c r="C220" s="12">
        <v>0.56492027334851946</v>
      </c>
      <c r="D220" s="3">
        <v>65</v>
      </c>
      <c r="E220" s="3">
        <v>128.57142857142904</v>
      </c>
      <c r="G220">
        <v>180</v>
      </c>
      <c r="H220" t="s">
        <v>138</v>
      </c>
      <c r="I220" s="12">
        <v>0.45842450765864329</v>
      </c>
      <c r="J220" s="3">
        <v>47.5</v>
      </c>
      <c r="K220" s="3">
        <v>163.63636363636343</v>
      </c>
      <c r="O220" s="12"/>
      <c r="Q220" s="12"/>
    </row>
    <row r="221" spans="1:17" x14ac:dyDescent="0.25">
      <c r="A221">
        <v>180</v>
      </c>
      <c r="B221" t="s">
        <v>136</v>
      </c>
      <c r="C221" s="12">
        <v>0.57109557109557108</v>
      </c>
      <c r="D221" s="3">
        <v>62.5</v>
      </c>
      <c r="E221" s="3">
        <v>138.4615384615384</v>
      </c>
      <c r="G221">
        <v>173</v>
      </c>
      <c r="H221" t="s">
        <v>138</v>
      </c>
      <c r="I221" s="12">
        <v>0.45856873822975525</v>
      </c>
      <c r="J221" s="3">
        <v>35</v>
      </c>
      <c r="K221" s="3">
        <v>138.46153846153726</v>
      </c>
      <c r="O221" s="12"/>
      <c r="Q221" s="12"/>
    </row>
    <row r="222" spans="1:17" x14ac:dyDescent="0.25">
      <c r="A222">
        <v>152</v>
      </c>
      <c r="B222" t="s">
        <v>136</v>
      </c>
      <c r="C222" s="12">
        <v>0.57142857142857151</v>
      </c>
      <c r="D222" s="3">
        <v>67.5</v>
      </c>
      <c r="E222" s="3">
        <v>138.46153846153953</v>
      </c>
      <c r="G222">
        <v>152</v>
      </c>
      <c r="H222" t="s">
        <v>138</v>
      </c>
      <c r="I222" s="12">
        <v>0.46011396011396016</v>
      </c>
      <c r="J222" s="3">
        <v>40</v>
      </c>
      <c r="K222" s="3">
        <v>180.00000000000256</v>
      </c>
      <c r="O222" s="12"/>
      <c r="Q222" s="12"/>
    </row>
    <row r="223" spans="1:17" x14ac:dyDescent="0.25">
      <c r="A223">
        <v>173</v>
      </c>
      <c r="B223" t="s">
        <v>136</v>
      </c>
      <c r="C223" s="12">
        <v>0.57569913211186108</v>
      </c>
      <c r="D223" s="3">
        <v>62.5</v>
      </c>
      <c r="E223" s="3">
        <v>138.4615384615384</v>
      </c>
      <c r="G223">
        <v>180</v>
      </c>
      <c r="H223" t="s">
        <v>138</v>
      </c>
      <c r="I223" s="12">
        <v>0.46444201312910283</v>
      </c>
      <c r="J223" s="3">
        <v>37.5</v>
      </c>
      <c r="K223" s="3">
        <v>163.63636363636343</v>
      </c>
      <c r="O223" s="12"/>
      <c r="Q223" s="12"/>
    </row>
    <row r="224" spans="1:17" x14ac:dyDescent="0.25">
      <c r="A224">
        <v>153</v>
      </c>
      <c r="B224" t="s">
        <v>136</v>
      </c>
      <c r="C224" s="12">
        <v>0.57661290322580638</v>
      </c>
      <c r="D224" s="3">
        <v>62.5</v>
      </c>
      <c r="E224" s="3">
        <v>128.57142857142804</v>
      </c>
      <c r="G224">
        <v>173</v>
      </c>
      <c r="H224" t="s">
        <v>138</v>
      </c>
      <c r="I224" s="12">
        <v>0.46468926553672324</v>
      </c>
      <c r="J224" s="3">
        <v>40</v>
      </c>
      <c r="K224" s="3">
        <v>150.00000000000321</v>
      </c>
      <c r="O224" s="12"/>
      <c r="Q224" s="12"/>
    </row>
    <row r="225" spans="1:17" x14ac:dyDescent="0.25">
      <c r="A225">
        <v>156</v>
      </c>
      <c r="B225" t="s">
        <v>136</v>
      </c>
      <c r="C225" s="12">
        <v>0.5808656036446469</v>
      </c>
      <c r="D225" s="3">
        <v>65</v>
      </c>
      <c r="E225" s="3">
        <v>128.57142857142904</v>
      </c>
      <c r="G225">
        <v>152</v>
      </c>
      <c r="H225" t="s">
        <v>138</v>
      </c>
      <c r="I225" s="12">
        <v>0.46723646723646722</v>
      </c>
      <c r="J225" s="3">
        <v>37.5</v>
      </c>
      <c r="K225" s="3">
        <v>66.666666666666245</v>
      </c>
      <c r="O225" s="12"/>
      <c r="Q225" s="12"/>
    </row>
    <row r="226" spans="1:17" x14ac:dyDescent="0.25">
      <c r="A226">
        <v>152</v>
      </c>
      <c r="B226" t="s">
        <v>136</v>
      </c>
      <c r="C226" s="12">
        <v>0.58478931140801649</v>
      </c>
      <c r="D226" s="3">
        <v>70</v>
      </c>
      <c r="E226" s="3">
        <v>120</v>
      </c>
      <c r="G226">
        <v>173</v>
      </c>
      <c r="H226" t="s">
        <v>138</v>
      </c>
      <c r="I226" s="12">
        <v>0.47033898305084743</v>
      </c>
      <c r="J226" s="3">
        <v>40</v>
      </c>
      <c r="K226" s="3">
        <v>225.0000000000008</v>
      </c>
      <c r="O226" s="12"/>
      <c r="Q226" s="12"/>
    </row>
    <row r="227" spans="1:17" x14ac:dyDescent="0.25">
      <c r="A227">
        <v>180</v>
      </c>
      <c r="B227" t="s">
        <v>136</v>
      </c>
      <c r="C227" s="12">
        <v>0.58624708624708621</v>
      </c>
      <c r="D227" s="3">
        <v>62.5</v>
      </c>
      <c r="E227" s="3">
        <v>138.4615384615384</v>
      </c>
      <c r="G227">
        <v>180</v>
      </c>
      <c r="H227" t="s">
        <v>138</v>
      </c>
      <c r="I227" s="12">
        <v>0.47045951859956237</v>
      </c>
      <c r="J227" s="3">
        <v>40</v>
      </c>
      <c r="K227" s="3">
        <v>128.57142857142804</v>
      </c>
      <c r="O227" s="12"/>
      <c r="Q227" s="12"/>
    </row>
    <row r="228" spans="1:17" x14ac:dyDescent="0.25">
      <c r="A228">
        <v>173</v>
      </c>
      <c r="B228" t="s">
        <v>136</v>
      </c>
      <c r="C228" s="12">
        <v>0.58823529411764697</v>
      </c>
      <c r="D228" s="3">
        <v>62.5</v>
      </c>
      <c r="E228" s="3">
        <v>138.4615384615384</v>
      </c>
      <c r="G228">
        <v>156</v>
      </c>
      <c r="H228" t="s">
        <v>138</v>
      </c>
      <c r="I228" s="12">
        <v>0.47126436781609193</v>
      </c>
      <c r="J228" s="3">
        <v>40</v>
      </c>
      <c r="K228" s="3">
        <v>128.57142857142804</v>
      </c>
      <c r="O228" s="12"/>
      <c r="Q228" s="12"/>
    </row>
    <row r="229" spans="1:17" x14ac:dyDescent="0.25">
      <c r="A229">
        <v>153</v>
      </c>
      <c r="B229" t="s">
        <v>136</v>
      </c>
      <c r="C229" s="12">
        <v>0.59072580645161288</v>
      </c>
      <c r="D229" s="3">
        <v>62.5</v>
      </c>
      <c r="E229" s="3">
        <v>150.00000000000054</v>
      </c>
      <c r="G229">
        <v>173</v>
      </c>
      <c r="H229" t="s">
        <v>138</v>
      </c>
      <c r="I229" s="12">
        <v>0.47410546139359694</v>
      </c>
      <c r="J229" s="3">
        <v>50</v>
      </c>
      <c r="K229" s="3">
        <v>179.99999999999488</v>
      </c>
      <c r="O229" s="12"/>
      <c r="Q229" s="12"/>
    </row>
    <row r="230" spans="1:17" x14ac:dyDescent="0.25">
      <c r="A230">
        <v>156</v>
      </c>
      <c r="B230" t="s">
        <v>136</v>
      </c>
      <c r="C230" s="12">
        <v>0.59681093394077445</v>
      </c>
      <c r="D230" s="3">
        <v>62.5</v>
      </c>
      <c r="E230" s="3">
        <v>138.4615384615384</v>
      </c>
      <c r="G230">
        <v>180</v>
      </c>
      <c r="H230" t="s">
        <v>138</v>
      </c>
      <c r="I230" s="12">
        <v>0.47811816192560175</v>
      </c>
      <c r="J230" s="3">
        <v>30</v>
      </c>
      <c r="K230" s="3">
        <v>163.63636363636343</v>
      </c>
      <c r="O230" s="12"/>
      <c r="Q230" s="12"/>
    </row>
    <row r="231" spans="1:17" x14ac:dyDescent="0.25">
      <c r="A231">
        <v>152</v>
      </c>
      <c r="B231" t="s">
        <v>136</v>
      </c>
      <c r="C231" s="12">
        <v>0.60020554984583763</v>
      </c>
      <c r="D231" s="3">
        <v>70</v>
      </c>
      <c r="E231" s="3">
        <v>128.57142857142804</v>
      </c>
      <c r="G231">
        <v>173</v>
      </c>
      <c r="H231" t="s">
        <v>138</v>
      </c>
      <c r="I231" s="12">
        <v>0.47881355932203401</v>
      </c>
      <c r="J231" s="3">
        <v>60</v>
      </c>
      <c r="K231" s="3">
        <v>225.0000000000008</v>
      </c>
      <c r="O231" s="12"/>
      <c r="Q231" s="12"/>
    </row>
    <row r="232" spans="1:17" x14ac:dyDescent="0.25">
      <c r="A232">
        <v>173</v>
      </c>
      <c r="B232" t="s">
        <v>136</v>
      </c>
      <c r="C232" s="12">
        <v>0.60077145612343286</v>
      </c>
      <c r="D232" s="3">
        <v>62.5</v>
      </c>
      <c r="E232" s="3">
        <v>128.57142857142804</v>
      </c>
      <c r="G232">
        <v>173</v>
      </c>
      <c r="H232" t="s">
        <v>138</v>
      </c>
      <c r="I232" s="12">
        <v>0.48258003766478352</v>
      </c>
      <c r="J232" s="3">
        <v>50</v>
      </c>
      <c r="K232" s="3">
        <v>225.0000000000008</v>
      </c>
      <c r="O232" s="12"/>
      <c r="Q232" s="12"/>
    </row>
    <row r="233" spans="1:17" x14ac:dyDescent="0.25">
      <c r="A233">
        <v>180</v>
      </c>
      <c r="B233" t="s">
        <v>136</v>
      </c>
      <c r="C233" s="12">
        <v>0.60139860139860135</v>
      </c>
      <c r="D233" s="3">
        <v>60</v>
      </c>
      <c r="E233" s="3">
        <v>149.9999999999992</v>
      </c>
      <c r="G233">
        <v>180</v>
      </c>
      <c r="H233" t="s">
        <v>138</v>
      </c>
      <c r="I233" s="12">
        <v>0.48413566739606129</v>
      </c>
      <c r="J233" s="3">
        <v>40</v>
      </c>
      <c r="K233" s="3">
        <v>120</v>
      </c>
      <c r="O233" s="12"/>
      <c r="Q233" s="12"/>
    </row>
    <row r="234" spans="1:17" x14ac:dyDescent="0.25">
      <c r="A234">
        <v>153</v>
      </c>
      <c r="B234" t="s">
        <v>136</v>
      </c>
      <c r="C234" s="12">
        <v>0.60282258064516125</v>
      </c>
      <c r="D234" s="3">
        <v>62.5</v>
      </c>
      <c r="E234" s="3">
        <v>128.57142857142904</v>
      </c>
      <c r="G234">
        <v>156</v>
      </c>
      <c r="H234" t="s">
        <v>138</v>
      </c>
      <c r="I234" s="12">
        <v>0.48467432950191575</v>
      </c>
      <c r="J234" s="3">
        <v>52.5</v>
      </c>
      <c r="K234" s="3">
        <v>150.00000000000054</v>
      </c>
      <c r="O234" s="12"/>
      <c r="Q234" s="12"/>
    </row>
    <row r="235" spans="1:17" x14ac:dyDescent="0.25">
      <c r="A235">
        <v>156</v>
      </c>
      <c r="B235" t="s">
        <v>136</v>
      </c>
      <c r="C235" s="12">
        <v>0.61161731207289294</v>
      </c>
      <c r="D235" s="3">
        <v>62.5</v>
      </c>
      <c r="E235" s="3">
        <v>128.57142857142804</v>
      </c>
      <c r="G235">
        <v>173</v>
      </c>
      <c r="H235" t="s">
        <v>138</v>
      </c>
      <c r="I235" s="12">
        <v>0.48634651600753304</v>
      </c>
      <c r="J235" s="3">
        <v>42.5</v>
      </c>
      <c r="K235" s="3">
        <v>225.0000000000008</v>
      </c>
      <c r="O235" s="12"/>
      <c r="Q235" s="12"/>
    </row>
    <row r="236" spans="1:17" x14ac:dyDescent="0.25">
      <c r="A236">
        <v>173</v>
      </c>
      <c r="B236" t="s">
        <v>136</v>
      </c>
      <c r="C236" s="12">
        <v>0.61427193828351012</v>
      </c>
      <c r="D236" s="3">
        <v>60</v>
      </c>
      <c r="E236" s="3">
        <v>128.57142857142904</v>
      </c>
      <c r="G236">
        <v>152</v>
      </c>
      <c r="H236" t="s">
        <v>138</v>
      </c>
      <c r="I236" s="12">
        <v>0.48646723646723655</v>
      </c>
      <c r="J236" s="3">
        <v>37.5</v>
      </c>
      <c r="K236" s="3">
        <v>150.00000000000054</v>
      </c>
      <c r="O236" s="12"/>
      <c r="Q236" s="12"/>
    </row>
    <row r="237" spans="1:17" x14ac:dyDescent="0.25">
      <c r="A237">
        <v>152</v>
      </c>
      <c r="B237" t="s">
        <v>136</v>
      </c>
      <c r="C237" s="12">
        <v>0.61459403905447074</v>
      </c>
      <c r="D237" s="3">
        <v>67.5</v>
      </c>
      <c r="E237" s="3">
        <v>138.4615384615384</v>
      </c>
      <c r="G237">
        <v>173</v>
      </c>
      <c r="H237" t="s">
        <v>138</v>
      </c>
      <c r="I237" s="12">
        <v>0.49011299435028255</v>
      </c>
      <c r="J237" s="3">
        <v>47.5</v>
      </c>
      <c r="K237" s="3">
        <v>225.0000000000008</v>
      </c>
      <c r="O237" s="12"/>
      <c r="Q237" s="12"/>
    </row>
    <row r="238" spans="1:17" x14ac:dyDescent="0.25">
      <c r="A238">
        <v>180</v>
      </c>
      <c r="B238" t="s">
        <v>136</v>
      </c>
      <c r="C238" s="12">
        <v>0.61538461538461542</v>
      </c>
      <c r="D238" s="3">
        <v>65</v>
      </c>
      <c r="E238" s="3">
        <v>138.4615384615384</v>
      </c>
      <c r="G238">
        <v>180</v>
      </c>
      <c r="H238" t="s">
        <v>138</v>
      </c>
      <c r="I238" s="12">
        <v>0.49234135667396062</v>
      </c>
      <c r="J238" s="3">
        <v>45</v>
      </c>
      <c r="K238" s="3">
        <v>150.00000000000054</v>
      </c>
      <c r="O238" s="12"/>
      <c r="Q238" s="12"/>
    </row>
    <row r="239" spans="1:17" x14ac:dyDescent="0.25">
      <c r="A239">
        <v>153</v>
      </c>
      <c r="B239" t="s">
        <v>136</v>
      </c>
      <c r="C239" s="12">
        <v>0.61693548387096764</v>
      </c>
      <c r="D239" s="3">
        <v>65</v>
      </c>
      <c r="E239" s="3">
        <v>138.4615384615384</v>
      </c>
      <c r="G239">
        <v>173</v>
      </c>
      <c r="H239" t="s">
        <v>138</v>
      </c>
      <c r="I239" s="12">
        <v>0.49387947269303206</v>
      </c>
      <c r="J239" s="3">
        <v>40</v>
      </c>
      <c r="K239" s="3">
        <v>225.0000000000008</v>
      </c>
      <c r="O239" s="12"/>
      <c r="Q239" s="12"/>
    </row>
    <row r="240" spans="1:17" x14ac:dyDescent="0.25">
      <c r="A240">
        <v>156</v>
      </c>
      <c r="B240" t="s">
        <v>136</v>
      </c>
      <c r="C240" s="12">
        <v>0.62756264236902048</v>
      </c>
      <c r="D240" s="3">
        <v>67.5</v>
      </c>
      <c r="E240" s="3">
        <v>138.4615384615384</v>
      </c>
      <c r="G240">
        <v>152</v>
      </c>
      <c r="H240" t="s">
        <v>138</v>
      </c>
      <c r="I240" s="12">
        <v>0.49501424501424507</v>
      </c>
      <c r="J240" s="3">
        <v>40</v>
      </c>
      <c r="K240" s="3">
        <v>138.46153846153953</v>
      </c>
      <c r="O240" s="12"/>
      <c r="Q240" s="12"/>
    </row>
    <row r="241" spans="1:17" x14ac:dyDescent="0.25">
      <c r="A241">
        <v>173</v>
      </c>
      <c r="B241" t="s">
        <v>136</v>
      </c>
      <c r="C241" s="12">
        <v>0.62777242044358716</v>
      </c>
      <c r="D241" s="3">
        <v>60</v>
      </c>
      <c r="E241" s="3">
        <v>128.57142857142804</v>
      </c>
      <c r="G241">
        <v>156</v>
      </c>
      <c r="H241" t="s">
        <v>138</v>
      </c>
      <c r="I241" s="12">
        <v>0.49616858237547895</v>
      </c>
      <c r="J241" s="3">
        <v>50</v>
      </c>
      <c r="K241" s="3">
        <v>150.00000000000054</v>
      </c>
      <c r="O241" s="12"/>
      <c r="Q241" s="12"/>
    </row>
    <row r="242" spans="1:17" x14ac:dyDescent="0.25">
      <c r="A242">
        <v>152</v>
      </c>
      <c r="B242" t="s">
        <v>136</v>
      </c>
      <c r="C242" s="12">
        <v>0.62795477903391583</v>
      </c>
      <c r="D242" s="3">
        <v>70</v>
      </c>
      <c r="E242" s="3">
        <v>128.57142857142904</v>
      </c>
      <c r="G242">
        <v>173</v>
      </c>
      <c r="H242" t="s">
        <v>138</v>
      </c>
      <c r="I242" s="12">
        <v>0.49764595103578158</v>
      </c>
      <c r="J242" s="3">
        <v>42.5</v>
      </c>
      <c r="K242" s="3">
        <v>225.0000000000008</v>
      </c>
      <c r="O242" s="12"/>
      <c r="Q242" s="12"/>
    </row>
    <row r="243" spans="1:17" x14ac:dyDescent="0.25">
      <c r="A243">
        <v>153</v>
      </c>
      <c r="B243" t="s">
        <v>136</v>
      </c>
      <c r="C243" s="12">
        <v>0.63004032258064502</v>
      </c>
      <c r="D243" s="3">
        <v>62.5</v>
      </c>
      <c r="E243" s="3">
        <v>128.57142857142804</v>
      </c>
      <c r="G243">
        <v>180</v>
      </c>
      <c r="H243" t="s">
        <v>138</v>
      </c>
      <c r="I243" s="12">
        <v>0.4989059080962801</v>
      </c>
      <c r="J243" s="3">
        <v>47.5</v>
      </c>
      <c r="K243" s="3">
        <v>138.46153846153953</v>
      </c>
      <c r="O243" s="12"/>
      <c r="Q243" s="12"/>
    </row>
    <row r="244" spans="1:17" x14ac:dyDescent="0.25">
      <c r="A244">
        <v>180</v>
      </c>
      <c r="B244" t="s">
        <v>136</v>
      </c>
      <c r="C244" s="12">
        <v>0.63053613053613056</v>
      </c>
      <c r="D244" s="3">
        <v>60</v>
      </c>
      <c r="E244" s="3">
        <v>128.57142857142904</v>
      </c>
      <c r="G244">
        <v>173</v>
      </c>
      <c r="H244" t="s">
        <v>138</v>
      </c>
      <c r="I244" s="12">
        <v>0.50141242937853114</v>
      </c>
      <c r="J244" s="3">
        <v>32.5</v>
      </c>
      <c r="K244" s="3">
        <v>200.0000000000019</v>
      </c>
      <c r="O244" s="12"/>
      <c r="Q244" s="12"/>
    </row>
    <row r="245" spans="1:17" x14ac:dyDescent="0.25">
      <c r="A245">
        <v>173</v>
      </c>
      <c r="B245" t="s">
        <v>136</v>
      </c>
      <c r="C245" s="12">
        <v>0.64127290260366443</v>
      </c>
      <c r="D245" s="3">
        <v>62.5</v>
      </c>
      <c r="E245" s="3">
        <v>138.4615384615384</v>
      </c>
      <c r="G245">
        <v>152</v>
      </c>
      <c r="H245" t="s">
        <v>138</v>
      </c>
      <c r="I245" s="12">
        <v>0.50427350427350426</v>
      </c>
      <c r="J245" s="3">
        <v>40</v>
      </c>
      <c r="K245" s="3">
        <v>163.63636363636343</v>
      </c>
      <c r="O245" s="12"/>
      <c r="Q245" s="12"/>
    </row>
    <row r="246" spans="1:17" x14ac:dyDescent="0.25">
      <c r="A246">
        <v>152</v>
      </c>
      <c r="B246" t="s">
        <v>136</v>
      </c>
      <c r="C246" s="12">
        <v>0.64234326824254884</v>
      </c>
      <c r="D246" s="3">
        <v>67.5</v>
      </c>
      <c r="E246" s="3">
        <v>128.57142857142804</v>
      </c>
      <c r="G246">
        <v>173</v>
      </c>
      <c r="H246" t="s">
        <v>138</v>
      </c>
      <c r="I246" s="12">
        <v>0.50564971751412424</v>
      </c>
      <c r="J246" s="3">
        <v>35</v>
      </c>
      <c r="K246" s="3">
        <v>199.99999999999241</v>
      </c>
      <c r="O246" s="12"/>
      <c r="Q246" s="12"/>
    </row>
    <row r="247" spans="1:17" x14ac:dyDescent="0.25">
      <c r="A247">
        <v>156</v>
      </c>
      <c r="B247" t="s">
        <v>136</v>
      </c>
      <c r="C247" s="12">
        <v>0.64236902050113898</v>
      </c>
      <c r="D247" s="3">
        <v>67.5</v>
      </c>
      <c r="E247" s="3">
        <v>128.57142857142904</v>
      </c>
      <c r="G247">
        <v>180</v>
      </c>
      <c r="H247" t="s">
        <v>138</v>
      </c>
      <c r="I247" s="12">
        <v>0.50601750547045943</v>
      </c>
      <c r="J247" s="3">
        <v>50</v>
      </c>
      <c r="K247" s="3">
        <v>150.00000000000054</v>
      </c>
      <c r="O247" s="12"/>
      <c r="Q247" s="12"/>
    </row>
    <row r="248" spans="1:17" x14ac:dyDescent="0.25">
      <c r="A248">
        <v>153</v>
      </c>
      <c r="B248" t="s">
        <v>136</v>
      </c>
      <c r="C248" s="12">
        <v>0.64415322580645162</v>
      </c>
      <c r="D248" s="3">
        <v>65</v>
      </c>
      <c r="E248" s="3">
        <v>138.4615384615384</v>
      </c>
      <c r="G248">
        <v>156</v>
      </c>
      <c r="H248" t="s">
        <v>138</v>
      </c>
      <c r="I248" s="12">
        <v>0.5076628352490421</v>
      </c>
      <c r="J248" s="3">
        <v>42.5</v>
      </c>
      <c r="K248" s="3">
        <v>138.46153846153726</v>
      </c>
      <c r="O248" s="12"/>
      <c r="Q248" s="12"/>
    </row>
    <row r="249" spans="1:17" x14ac:dyDescent="0.25">
      <c r="A249">
        <v>180</v>
      </c>
      <c r="B249" t="s">
        <v>136</v>
      </c>
      <c r="C249" s="12">
        <v>0.64685314685314688</v>
      </c>
      <c r="D249" s="3">
        <v>62.5</v>
      </c>
      <c r="E249" s="3">
        <v>138.4615384615384</v>
      </c>
      <c r="G249">
        <v>173</v>
      </c>
      <c r="H249" t="s">
        <v>138</v>
      </c>
      <c r="I249" s="12">
        <v>0.50988700564971767</v>
      </c>
      <c r="J249" s="3">
        <v>40</v>
      </c>
      <c r="K249" s="3">
        <v>180.00000000000256</v>
      </c>
      <c r="O249" s="12"/>
      <c r="Q249" s="12"/>
    </row>
    <row r="250" spans="1:17" x14ac:dyDescent="0.25">
      <c r="A250">
        <v>173</v>
      </c>
      <c r="B250" t="s">
        <v>136</v>
      </c>
      <c r="C250" s="12">
        <v>0.65380906460945032</v>
      </c>
      <c r="D250" s="3">
        <v>65</v>
      </c>
      <c r="E250" s="3">
        <v>128.57142857142904</v>
      </c>
      <c r="G250">
        <v>152</v>
      </c>
      <c r="H250" t="s">
        <v>138</v>
      </c>
      <c r="I250" s="12">
        <v>0.5121082621082621</v>
      </c>
      <c r="J250" s="3">
        <v>42.5</v>
      </c>
      <c r="K250" s="3">
        <v>163.63636363636343</v>
      </c>
      <c r="O250" s="12"/>
      <c r="Q250" s="12"/>
    </row>
    <row r="251" spans="1:17" x14ac:dyDescent="0.25">
      <c r="A251">
        <v>152</v>
      </c>
      <c r="B251" t="s">
        <v>136</v>
      </c>
      <c r="C251" s="12">
        <v>0.65673175745118195</v>
      </c>
      <c r="D251" s="3">
        <v>62.5</v>
      </c>
      <c r="E251" s="3">
        <v>128.57142857142904</v>
      </c>
      <c r="G251">
        <v>180</v>
      </c>
      <c r="H251" t="s">
        <v>138</v>
      </c>
      <c r="I251" s="12">
        <v>0.51258205689277891</v>
      </c>
      <c r="J251" s="3">
        <v>45</v>
      </c>
      <c r="K251" s="3">
        <v>149.99999999999787</v>
      </c>
      <c r="O251" s="12"/>
      <c r="Q251" s="12"/>
    </row>
    <row r="252" spans="1:17" x14ac:dyDescent="0.25">
      <c r="A252">
        <v>153</v>
      </c>
      <c r="B252" t="s">
        <v>136</v>
      </c>
      <c r="C252" s="12">
        <v>0.657258064516129</v>
      </c>
      <c r="D252" s="3">
        <v>55</v>
      </c>
      <c r="E252" s="3">
        <v>128.57142857142904</v>
      </c>
      <c r="G252">
        <v>173</v>
      </c>
      <c r="H252" t="s">
        <v>138</v>
      </c>
      <c r="I252" s="12">
        <v>0.51459510357815452</v>
      </c>
      <c r="J252" s="3">
        <v>42.5</v>
      </c>
      <c r="K252" s="3">
        <v>150.00000000000321</v>
      </c>
      <c r="O252" s="12"/>
      <c r="Q252" s="12"/>
    </row>
    <row r="253" spans="1:17" x14ac:dyDescent="0.25">
      <c r="A253">
        <v>156</v>
      </c>
      <c r="B253" t="s">
        <v>136</v>
      </c>
      <c r="C253" s="12">
        <v>0.65831435079726652</v>
      </c>
      <c r="D253" s="3">
        <v>70</v>
      </c>
      <c r="E253" s="3">
        <v>138.4615384615384</v>
      </c>
      <c r="G253">
        <v>180</v>
      </c>
      <c r="H253" t="s">
        <v>138</v>
      </c>
      <c r="I253" s="12">
        <v>0.51914660831509851</v>
      </c>
      <c r="J253" s="3">
        <v>45</v>
      </c>
      <c r="K253" s="3">
        <v>163.63636363636343</v>
      </c>
      <c r="O253" s="12"/>
      <c r="Q253" s="12"/>
    </row>
    <row r="254" spans="1:17" x14ac:dyDescent="0.25">
      <c r="A254">
        <v>180</v>
      </c>
      <c r="B254" t="s">
        <v>136</v>
      </c>
      <c r="C254" s="12">
        <v>0.66200466200466201</v>
      </c>
      <c r="D254" s="3">
        <v>65</v>
      </c>
      <c r="E254" s="3">
        <v>128.57142857142904</v>
      </c>
      <c r="G254">
        <v>152</v>
      </c>
      <c r="H254" t="s">
        <v>138</v>
      </c>
      <c r="I254" s="12">
        <v>0.51994301994301995</v>
      </c>
      <c r="J254" s="3">
        <v>27.5</v>
      </c>
      <c r="K254" s="3">
        <v>128.57142857142804</v>
      </c>
      <c r="O254" s="12"/>
      <c r="Q254" s="12"/>
    </row>
    <row r="255" spans="1:17" x14ac:dyDescent="0.25">
      <c r="A255">
        <v>173</v>
      </c>
      <c r="B255" t="s">
        <v>136</v>
      </c>
      <c r="C255" s="12">
        <v>0.66730954676952736</v>
      </c>
      <c r="D255" s="3">
        <v>62.5</v>
      </c>
      <c r="E255" s="3">
        <v>138.4615384615384</v>
      </c>
      <c r="G255">
        <v>156</v>
      </c>
      <c r="H255" t="s">
        <v>138</v>
      </c>
      <c r="I255" s="12">
        <v>0.52011494252873569</v>
      </c>
      <c r="J255" s="3">
        <v>45</v>
      </c>
      <c r="K255" s="3">
        <v>138.46153846153953</v>
      </c>
      <c r="O255" s="12"/>
      <c r="Q255" s="12"/>
    </row>
    <row r="256" spans="1:17" x14ac:dyDescent="0.25">
      <c r="A256">
        <v>152</v>
      </c>
      <c r="B256" t="s">
        <v>136</v>
      </c>
      <c r="C256" s="12">
        <v>0.67112024665981507</v>
      </c>
      <c r="D256" s="3">
        <v>65</v>
      </c>
      <c r="E256" s="3">
        <v>138.4615384615384</v>
      </c>
      <c r="G256">
        <v>173</v>
      </c>
      <c r="H256" t="s">
        <v>138</v>
      </c>
      <c r="I256" s="12">
        <v>0.52024482109227865</v>
      </c>
      <c r="J256" s="3">
        <v>30</v>
      </c>
      <c r="K256" s="3">
        <v>19.56521739130428</v>
      </c>
      <c r="O256" s="12"/>
      <c r="Q256" s="12"/>
    </row>
    <row r="257" spans="1:17" x14ac:dyDescent="0.25">
      <c r="A257">
        <v>153</v>
      </c>
      <c r="B257" t="s">
        <v>136</v>
      </c>
      <c r="C257" s="12">
        <v>0.67137096774193539</v>
      </c>
      <c r="D257" s="3">
        <v>60</v>
      </c>
      <c r="E257" s="3">
        <v>138.4615384615384</v>
      </c>
      <c r="G257">
        <v>180</v>
      </c>
      <c r="H257" t="s">
        <v>138</v>
      </c>
      <c r="I257" s="12">
        <v>0.52516411378555794</v>
      </c>
      <c r="J257" s="3">
        <v>45</v>
      </c>
      <c r="K257" s="3">
        <v>138.46153846153953</v>
      </c>
      <c r="O257" s="12"/>
      <c r="Q257" s="12"/>
    </row>
    <row r="258" spans="1:17" x14ac:dyDescent="0.25">
      <c r="A258">
        <v>156</v>
      </c>
      <c r="B258" t="s">
        <v>136</v>
      </c>
      <c r="C258" s="12">
        <v>0.67312072892938501</v>
      </c>
      <c r="D258" s="3">
        <v>65</v>
      </c>
      <c r="E258" s="3">
        <v>128.57142857142804</v>
      </c>
      <c r="G258">
        <v>152</v>
      </c>
      <c r="H258" t="s">
        <v>138</v>
      </c>
      <c r="I258" s="12">
        <v>0.52991452991452992</v>
      </c>
      <c r="J258" s="3">
        <v>35</v>
      </c>
      <c r="K258" s="3">
        <v>163.63636363636343</v>
      </c>
      <c r="O258" s="12"/>
      <c r="Q258" s="12"/>
    </row>
    <row r="259" spans="1:17" x14ac:dyDescent="0.25">
      <c r="A259">
        <v>180</v>
      </c>
      <c r="B259" t="s">
        <v>136</v>
      </c>
      <c r="C259" s="12">
        <v>0.67832167832167822</v>
      </c>
      <c r="D259" s="3">
        <v>62.5</v>
      </c>
      <c r="E259" s="3">
        <v>138.4615384615384</v>
      </c>
      <c r="G259">
        <v>180</v>
      </c>
      <c r="H259" t="s">
        <v>138</v>
      </c>
      <c r="I259" s="12">
        <v>0.53227571115973749</v>
      </c>
      <c r="J259" s="3">
        <v>47.5</v>
      </c>
      <c r="K259" s="3">
        <v>120</v>
      </c>
      <c r="O259" s="12"/>
      <c r="Q259" s="12"/>
    </row>
    <row r="260" spans="1:17" x14ac:dyDescent="0.25">
      <c r="A260">
        <v>173</v>
      </c>
      <c r="B260" t="s">
        <v>136</v>
      </c>
      <c r="C260" s="12">
        <v>0.67984570877531336</v>
      </c>
      <c r="D260" s="3">
        <v>62.5</v>
      </c>
      <c r="E260" s="3">
        <v>128.57142857142904</v>
      </c>
      <c r="G260">
        <v>156</v>
      </c>
      <c r="H260" t="s">
        <v>138</v>
      </c>
      <c r="I260" s="12">
        <v>0.53256704980842906</v>
      </c>
      <c r="J260" s="3">
        <v>40</v>
      </c>
      <c r="K260" s="3">
        <v>78.26086956521749</v>
      </c>
      <c r="O260" s="12"/>
      <c r="Q260" s="12"/>
    </row>
    <row r="261" spans="1:17" x14ac:dyDescent="0.25">
      <c r="A261">
        <v>153</v>
      </c>
      <c r="B261" t="s">
        <v>136</v>
      </c>
      <c r="C261" s="12">
        <v>0.68447580645161277</v>
      </c>
      <c r="D261" s="3">
        <v>57.5</v>
      </c>
      <c r="E261" s="3">
        <v>128.57142857142804</v>
      </c>
      <c r="G261">
        <v>152</v>
      </c>
      <c r="H261" t="s">
        <v>138</v>
      </c>
      <c r="I261" s="12">
        <v>0.53774928774928776</v>
      </c>
      <c r="J261" s="3">
        <v>45</v>
      </c>
      <c r="K261" s="3">
        <v>163.63636363636343</v>
      </c>
      <c r="O261" s="12"/>
      <c r="Q261" s="12"/>
    </row>
    <row r="262" spans="1:17" x14ac:dyDescent="0.25">
      <c r="A262">
        <v>152</v>
      </c>
      <c r="B262" t="s">
        <v>136</v>
      </c>
      <c r="C262" s="12">
        <v>0.68448098663926005</v>
      </c>
      <c r="D262" s="3">
        <v>65</v>
      </c>
      <c r="E262" s="3">
        <v>128.57142857142804</v>
      </c>
      <c r="G262">
        <v>180</v>
      </c>
      <c r="H262" t="s">
        <v>138</v>
      </c>
      <c r="I262" s="12">
        <v>0.54048140043763682</v>
      </c>
      <c r="J262" s="3">
        <v>50</v>
      </c>
      <c r="K262" s="3">
        <v>150.00000000000054</v>
      </c>
      <c r="O262" s="12"/>
      <c r="Q262" s="12"/>
    </row>
    <row r="263" spans="1:17" x14ac:dyDescent="0.25">
      <c r="A263">
        <v>156</v>
      </c>
      <c r="B263" t="s">
        <v>136</v>
      </c>
      <c r="C263" s="12">
        <v>0.68906605922551256</v>
      </c>
      <c r="D263" s="3">
        <v>65</v>
      </c>
      <c r="E263" s="3">
        <v>138.4615384615384</v>
      </c>
      <c r="G263">
        <v>152</v>
      </c>
      <c r="H263" t="s">
        <v>138</v>
      </c>
      <c r="I263" s="12">
        <v>0.54558404558404561</v>
      </c>
      <c r="J263" s="3">
        <v>42.5</v>
      </c>
      <c r="K263" s="3">
        <v>163.63636363636343</v>
      </c>
      <c r="O263" s="12"/>
      <c r="Q263" s="12"/>
    </row>
    <row r="264" spans="1:17" x14ac:dyDescent="0.25">
      <c r="A264">
        <v>173</v>
      </c>
      <c r="B264" t="s">
        <v>136</v>
      </c>
      <c r="C264" s="12">
        <v>0.69334619093539041</v>
      </c>
      <c r="D264" s="3">
        <v>60</v>
      </c>
      <c r="E264" s="3">
        <v>138.4615384615384</v>
      </c>
      <c r="G264">
        <v>180</v>
      </c>
      <c r="H264" t="s">
        <v>138</v>
      </c>
      <c r="I264" s="12">
        <v>0.54704595185995608</v>
      </c>
      <c r="J264" s="3">
        <v>42.5</v>
      </c>
      <c r="K264" s="3">
        <v>163.63636363636343</v>
      </c>
      <c r="O264" s="12"/>
      <c r="Q264" s="12"/>
    </row>
    <row r="265" spans="1:17" x14ac:dyDescent="0.25">
      <c r="A265">
        <v>180</v>
      </c>
      <c r="B265" t="s">
        <v>136</v>
      </c>
      <c r="C265" s="12">
        <v>0.69347319347319336</v>
      </c>
      <c r="D265" s="3">
        <v>60</v>
      </c>
      <c r="E265" s="3">
        <v>138.4615384615384</v>
      </c>
      <c r="G265">
        <v>180</v>
      </c>
      <c r="H265" t="s">
        <v>138</v>
      </c>
      <c r="I265" s="12">
        <v>0.55306345733041573</v>
      </c>
      <c r="J265" s="3">
        <v>47.5</v>
      </c>
      <c r="K265" s="3">
        <v>163.63636363636343</v>
      </c>
      <c r="O265" s="12"/>
      <c r="Q265" s="12"/>
    </row>
    <row r="266" spans="1:17" x14ac:dyDescent="0.25">
      <c r="A266">
        <v>153</v>
      </c>
      <c r="B266" t="s">
        <v>136</v>
      </c>
      <c r="C266" s="12">
        <v>0.69858870967741937</v>
      </c>
      <c r="D266" s="3">
        <v>60</v>
      </c>
      <c r="E266" s="3">
        <v>128.57142857142904</v>
      </c>
      <c r="G266">
        <v>152</v>
      </c>
      <c r="H266" t="s">
        <v>138</v>
      </c>
      <c r="I266" s="12">
        <v>0.55341880341880345</v>
      </c>
      <c r="J266" s="3">
        <v>35</v>
      </c>
      <c r="K266" s="3">
        <v>163.63636363636343</v>
      </c>
      <c r="O266" s="12"/>
      <c r="Q266" s="12"/>
    </row>
    <row r="267" spans="1:17" x14ac:dyDescent="0.25">
      <c r="A267">
        <v>152</v>
      </c>
      <c r="B267" t="s">
        <v>136</v>
      </c>
      <c r="C267" s="12">
        <v>0.69886947584789327</v>
      </c>
      <c r="D267" s="3">
        <v>70</v>
      </c>
      <c r="E267" s="3">
        <v>128.57142857142904</v>
      </c>
      <c r="G267">
        <v>156</v>
      </c>
      <c r="H267" t="s">
        <v>138</v>
      </c>
      <c r="I267" s="12">
        <v>0.5545977011494253</v>
      </c>
      <c r="J267" s="3">
        <v>50</v>
      </c>
      <c r="K267" s="3">
        <v>163.63636363636343</v>
      </c>
      <c r="O267" s="12"/>
      <c r="Q267" s="12"/>
    </row>
    <row r="268" spans="1:17" x14ac:dyDescent="0.25">
      <c r="A268">
        <v>156</v>
      </c>
      <c r="B268" t="s">
        <v>136</v>
      </c>
      <c r="C268" s="12">
        <v>0.70387243735763105</v>
      </c>
      <c r="D268" s="3">
        <v>62.5</v>
      </c>
      <c r="E268" s="3">
        <v>128.57142857142904</v>
      </c>
      <c r="G268">
        <v>180</v>
      </c>
      <c r="H268" t="s">
        <v>138</v>
      </c>
      <c r="I268" s="12">
        <v>0.55908096280087516</v>
      </c>
      <c r="J268" s="3">
        <v>40</v>
      </c>
      <c r="K268" s="3">
        <v>150.00000000000054</v>
      </c>
      <c r="O268" s="12"/>
      <c r="Q268" s="12"/>
    </row>
    <row r="269" spans="1:17" x14ac:dyDescent="0.25">
      <c r="A269">
        <v>173</v>
      </c>
      <c r="B269" t="s">
        <v>136</v>
      </c>
      <c r="C269" s="12">
        <v>0.70588235294117641</v>
      </c>
      <c r="D269" s="3">
        <v>57.5</v>
      </c>
      <c r="E269" s="3">
        <v>128.57142857142804</v>
      </c>
      <c r="G269">
        <v>152</v>
      </c>
      <c r="H269" t="s">
        <v>138</v>
      </c>
      <c r="I269" s="12">
        <v>0.56125356125356129</v>
      </c>
      <c r="J269" s="3">
        <v>32.5</v>
      </c>
      <c r="K269" s="3">
        <v>128.57142857143</v>
      </c>
      <c r="O269" s="12"/>
      <c r="Q269" s="12"/>
    </row>
    <row r="270" spans="1:17" x14ac:dyDescent="0.25">
      <c r="A270">
        <v>180</v>
      </c>
      <c r="B270" t="s">
        <v>136</v>
      </c>
      <c r="C270" s="12">
        <v>0.70862470862470861</v>
      </c>
      <c r="D270" s="3">
        <v>60</v>
      </c>
      <c r="E270" s="3">
        <v>138.4615384615384</v>
      </c>
      <c r="G270">
        <v>173</v>
      </c>
      <c r="H270" t="s">
        <v>138</v>
      </c>
      <c r="I270" s="12">
        <v>0.56355932203389836</v>
      </c>
      <c r="J270" s="3">
        <v>50</v>
      </c>
      <c r="K270" s="3">
        <v>112.5000000000004</v>
      </c>
      <c r="O270" s="12"/>
      <c r="Q270" s="12"/>
    </row>
    <row r="271" spans="1:17" x14ac:dyDescent="0.25">
      <c r="A271">
        <v>153</v>
      </c>
      <c r="B271" t="s">
        <v>136</v>
      </c>
      <c r="C271" s="12">
        <v>0.71270161290322576</v>
      </c>
      <c r="D271" s="3">
        <v>57.5</v>
      </c>
      <c r="E271" s="3">
        <v>138.4615384615384</v>
      </c>
      <c r="G271">
        <v>156</v>
      </c>
      <c r="H271" t="s">
        <v>138</v>
      </c>
      <c r="I271" s="12">
        <v>0.56513409961685823</v>
      </c>
      <c r="J271" s="3">
        <v>40</v>
      </c>
      <c r="K271" s="3">
        <v>163.63636363636343</v>
      </c>
      <c r="O271" s="12"/>
      <c r="Q271" s="12"/>
    </row>
    <row r="272" spans="1:17" x14ac:dyDescent="0.25">
      <c r="A272">
        <v>152</v>
      </c>
      <c r="B272" t="s">
        <v>136</v>
      </c>
      <c r="C272" s="12">
        <v>0.71325796505652628</v>
      </c>
      <c r="D272" s="3">
        <v>70</v>
      </c>
      <c r="E272" s="3">
        <v>128.57142857142804</v>
      </c>
      <c r="G272">
        <v>180</v>
      </c>
      <c r="H272" t="s">
        <v>138</v>
      </c>
      <c r="I272" s="12">
        <v>0.56564551422319476</v>
      </c>
      <c r="J272" s="3">
        <v>45</v>
      </c>
      <c r="K272" s="3">
        <v>163.63636363636343</v>
      </c>
      <c r="O272" s="12"/>
      <c r="Q272" s="12"/>
    </row>
    <row r="273" spans="1:17" x14ac:dyDescent="0.25">
      <c r="A273">
        <v>173</v>
      </c>
      <c r="B273" t="s">
        <v>136</v>
      </c>
      <c r="C273" s="12">
        <v>0.71938283510125356</v>
      </c>
      <c r="D273" s="3">
        <v>62.5</v>
      </c>
      <c r="E273" s="3">
        <v>128.57142857142904</v>
      </c>
      <c r="G273">
        <v>173</v>
      </c>
      <c r="H273" t="s">
        <v>138</v>
      </c>
      <c r="I273" s="12">
        <v>0.57109227871939749</v>
      </c>
      <c r="J273" s="3">
        <v>40</v>
      </c>
      <c r="K273" s="3">
        <v>1.7492711370262393</v>
      </c>
      <c r="O273" s="12"/>
      <c r="Q273" s="12"/>
    </row>
    <row r="274" spans="1:17" x14ac:dyDescent="0.25">
      <c r="A274">
        <v>156</v>
      </c>
      <c r="B274" t="s">
        <v>136</v>
      </c>
      <c r="C274" s="12">
        <v>0.7198177676537586</v>
      </c>
      <c r="D274" s="3">
        <v>65</v>
      </c>
      <c r="E274" s="3">
        <v>138.4615384615384</v>
      </c>
      <c r="G274">
        <v>152</v>
      </c>
      <c r="H274" t="s">
        <v>138</v>
      </c>
      <c r="I274" s="12">
        <v>0.57122507122507116</v>
      </c>
      <c r="J274" s="3">
        <v>42.5</v>
      </c>
      <c r="K274" s="3">
        <v>138.46153846153726</v>
      </c>
      <c r="O274" s="12"/>
      <c r="Q274" s="12"/>
    </row>
    <row r="275" spans="1:17" x14ac:dyDescent="0.25">
      <c r="A275">
        <v>180</v>
      </c>
      <c r="B275" t="s">
        <v>136</v>
      </c>
      <c r="C275" s="12">
        <v>0.72377622377622375</v>
      </c>
      <c r="D275" s="3">
        <v>60</v>
      </c>
      <c r="E275" s="3">
        <v>128.57142857142804</v>
      </c>
      <c r="G275">
        <v>180</v>
      </c>
      <c r="H275" t="s">
        <v>138</v>
      </c>
      <c r="I275" s="12">
        <v>0.57166301969365418</v>
      </c>
      <c r="J275" s="3">
        <v>45</v>
      </c>
      <c r="K275" s="3">
        <v>150.00000000000054</v>
      </c>
      <c r="O275" s="12"/>
      <c r="Q275" s="12"/>
    </row>
    <row r="276" spans="1:17" x14ac:dyDescent="0.25">
      <c r="A276">
        <v>153</v>
      </c>
      <c r="B276" t="s">
        <v>136</v>
      </c>
      <c r="C276" s="12">
        <v>0.72580645161290314</v>
      </c>
      <c r="D276" s="3">
        <v>57.5</v>
      </c>
      <c r="E276" s="3">
        <v>128.57142857142904</v>
      </c>
      <c r="G276">
        <v>156</v>
      </c>
      <c r="H276" t="s">
        <v>138</v>
      </c>
      <c r="I276" s="12">
        <v>0.57567049808429116</v>
      </c>
      <c r="J276" s="3">
        <v>35</v>
      </c>
      <c r="K276" s="3">
        <v>138.46153846153726</v>
      </c>
      <c r="O276" s="12"/>
      <c r="Q276" s="12"/>
    </row>
    <row r="277" spans="1:17" x14ac:dyDescent="0.25">
      <c r="A277">
        <v>152</v>
      </c>
      <c r="B277" t="s">
        <v>136</v>
      </c>
      <c r="C277" s="12">
        <v>0.72764645426515939</v>
      </c>
      <c r="D277" s="3">
        <v>60</v>
      </c>
      <c r="E277" s="3">
        <v>138.4615384615384</v>
      </c>
      <c r="G277">
        <v>180</v>
      </c>
      <c r="H277" t="s">
        <v>138</v>
      </c>
      <c r="I277" s="12">
        <v>0.57822757111597367</v>
      </c>
      <c r="J277" s="3">
        <v>40</v>
      </c>
      <c r="K277" s="3">
        <v>138.46153846153726</v>
      </c>
      <c r="O277" s="12"/>
      <c r="Q277" s="12"/>
    </row>
    <row r="278" spans="1:17" x14ac:dyDescent="0.25">
      <c r="A278">
        <v>173</v>
      </c>
      <c r="B278" t="s">
        <v>136</v>
      </c>
      <c r="C278" s="12">
        <v>0.7328833172613306</v>
      </c>
      <c r="D278" s="3">
        <v>60</v>
      </c>
      <c r="E278" s="3">
        <v>128.57142857142804</v>
      </c>
      <c r="G278">
        <v>152</v>
      </c>
      <c r="H278" t="s">
        <v>138</v>
      </c>
      <c r="I278" s="12">
        <v>0.58048433048433057</v>
      </c>
      <c r="J278" s="3">
        <v>47.5</v>
      </c>
      <c r="K278" s="3">
        <v>163.63636363636343</v>
      </c>
      <c r="O278" s="12"/>
      <c r="Q278" s="12"/>
    </row>
    <row r="279" spans="1:17" x14ac:dyDescent="0.25">
      <c r="A279">
        <v>156</v>
      </c>
      <c r="B279" t="s">
        <v>136</v>
      </c>
      <c r="C279" s="12">
        <v>0.73462414578587698</v>
      </c>
      <c r="D279" s="3">
        <v>62.5</v>
      </c>
      <c r="E279" s="3">
        <v>128.57142857142904</v>
      </c>
      <c r="G279">
        <v>180</v>
      </c>
      <c r="H279" t="s">
        <v>138</v>
      </c>
      <c r="I279" s="12">
        <v>0.58533916849015322</v>
      </c>
      <c r="J279" s="3">
        <v>47.5</v>
      </c>
      <c r="K279" s="3">
        <v>149.99999999999787</v>
      </c>
      <c r="O279" s="12"/>
      <c r="Q279" s="12"/>
    </row>
    <row r="280" spans="1:17" x14ac:dyDescent="0.25">
      <c r="A280">
        <v>153</v>
      </c>
      <c r="B280" t="s">
        <v>136</v>
      </c>
      <c r="C280" s="12">
        <v>0.73991935483870952</v>
      </c>
      <c r="D280" s="3">
        <v>62.5</v>
      </c>
      <c r="E280" s="3">
        <v>138.4615384615384</v>
      </c>
      <c r="G280">
        <v>156</v>
      </c>
      <c r="H280" t="s">
        <v>138</v>
      </c>
      <c r="I280" s="12">
        <v>0.58812260536398475</v>
      </c>
      <c r="J280" s="3">
        <v>35</v>
      </c>
      <c r="K280" s="3">
        <v>120</v>
      </c>
      <c r="O280" s="12"/>
      <c r="Q280" s="12"/>
    </row>
    <row r="281" spans="1:17" x14ac:dyDescent="0.25">
      <c r="A281">
        <v>180</v>
      </c>
      <c r="B281" t="s">
        <v>136</v>
      </c>
      <c r="C281" s="12">
        <v>0.74009324009324007</v>
      </c>
      <c r="D281" s="3">
        <v>60</v>
      </c>
      <c r="E281" s="3">
        <v>138.4615384615384</v>
      </c>
      <c r="G281">
        <v>152</v>
      </c>
      <c r="H281" t="s">
        <v>138</v>
      </c>
      <c r="I281" s="12">
        <v>0.58831908831908841</v>
      </c>
      <c r="J281" s="3">
        <v>40</v>
      </c>
      <c r="K281" s="3">
        <v>138.46153846153953</v>
      </c>
      <c r="O281" s="12"/>
      <c r="Q281" s="12"/>
    </row>
    <row r="282" spans="1:17" x14ac:dyDescent="0.25">
      <c r="A282">
        <v>152</v>
      </c>
      <c r="B282" t="s">
        <v>136</v>
      </c>
      <c r="C282" s="12">
        <v>0.74100719424460448</v>
      </c>
      <c r="D282" s="3">
        <v>60</v>
      </c>
      <c r="E282" s="3">
        <v>128.57142857142904</v>
      </c>
      <c r="G282">
        <v>173</v>
      </c>
      <c r="H282" t="s">
        <v>138</v>
      </c>
      <c r="I282" s="12">
        <v>0.59133709981167626</v>
      </c>
      <c r="J282" s="3">
        <v>52.5</v>
      </c>
      <c r="K282" s="3">
        <v>138.46153846154178</v>
      </c>
      <c r="O282" s="12"/>
      <c r="Q282" s="12"/>
    </row>
    <row r="283" spans="1:17" x14ac:dyDescent="0.25">
      <c r="A283">
        <v>173</v>
      </c>
      <c r="B283" t="s">
        <v>136</v>
      </c>
      <c r="C283" s="12">
        <v>0.74638379942140787</v>
      </c>
      <c r="D283" s="3">
        <v>62.5</v>
      </c>
      <c r="E283" s="3">
        <v>138.4615384615384</v>
      </c>
      <c r="G283">
        <v>180</v>
      </c>
      <c r="H283" t="s">
        <v>138</v>
      </c>
      <c r="I283" s="12">
        <v>0.59190371991247281</v>
      </c>
      <c r="J283" s="3">
        <v>50</v>
      </c>
      <c r="K283" s="3">
        <v>150.00000000000321</v>
      </c>
      <c r="O283" s="12"/>
      <c r="Q283" s="12"/>
    </row>
    <row r="284" spans="1:17" x14ac:dyDescent="0.25">
      <c r="A284">
        <v>156</v>
      </c>
      <c r="B284" t="s">
        <v>136</v>
      </c>
      <c r="C284" s="12">
        <v>0.75056947608200453</v>
      </c>
      <c r="D284" s="3">
        <v>60</v>
      </c>
      <c r="E284" s="3">
        <v>128.57142857142804</v>
      </c>
      <c r="G284">
        <v>173</v>
      </c>
      <c r="H284" t="s">
        <v>138</v>
      </c>
      <c r="I284" s="12">
        <v>0.59745762711864403</v>
      </c>
      <c r="J284" s="3">
        <v>52.5</v>
      </c>
      <c r="K284" s="3">
        <v>138.46153846153726</v>
      </c>
      <c r="O284" s="12"/>
      <c r="Q284" s="12"/>
    </row>
    <row r="285" spans="1:17" x14ac:dyDescent="0.25">
      <c r="A285">
        <v>153</v>
      </c>
      <c r="B285" t="s">
        <v>136</v>
      </c>
      <c r="C285" s="12">
        <v>0.75302419354838701</v>
      </c>
      <c r="D285" s="3">
        <v>55</v>
      </c>
      <c r="E285" s="3">
        <v>128.57142857142804</v>
      </c>
      <c r="G285">
        <v>152</v>
      </c>
      <c r="H285" t="s">
        <v>138</v>
      </c>
      <c r="I285" s="12">
        <v>0.5975783475783476</v>
      </c>
      <c r="J285" s="3">
        <v>35</v>
      </c>
      <c r="K285" s="3">
        <v>138.46153846153726</v>
      </c>
      <c r="O285" s="12"/>
      <c r="Q285" s="12"/>
    </row>
    <row r="286" spans="1:17" x14ac:dyDescent="0.25">
      <c r="A286">
        <v>180</v>
      </c>
      <c r="B286" t="s">
        <v>136</v>
      </c>
      <c r="C286" s="12">
        <v>0.75524475524475521</v>
      </c>
      <c r="D286" s="3">
        <v>57.5</v>
      </c>
      <c r="E286" s="3">
        <v>120</v>
      </c>
      <c r="G286">
        <v>180</v>
      </c>
      <c r="H286" t="s">
        <v>138</v>
      </c>
      <c r="I286" s="12">
        <v>0.59846827133479208</v>
      </c>
      <c r="J286" s="3">
        <v>45</v>
      </c>
      <c r="K286" s="3">
        <v>163.63636363636024</v>
      </c>
      <c r="O286" s="12"/>
      <c r="Q286" s="12"/>
    </row>
    <row r="287" spans="1:17" x14ac:dyDescent="0.25">
      <c r="A287">
        <v>152</v>
      </c>
      <c r="B287" t="s">
        <v>136</v>
      </c>
      <c r="C287" s="12">
        <v>0.75539568345323749</v>
      </c>
      <c r="D287" s="3">
        <v>65</v>
      </c>
      <c r="E287" s="3">
        <v>128.57142857142904</v>
      </c>
      <c r="G287">
        <v>156</v>
      </c>
      <c r="H287" t="s">
        <v>138</v>
      </c>
      <c r="I287" s="12">
        <v>0.60249042145593878</v>
      </c>
      <c r="J287" s="3">
        <v>47.5</v>
      </c>
      <c r="K287" s="3">
        <v>128.57142857143</v>
      </c>
      <c r="O287" s="12"/>
      <c r="Q287" s="12"/>
    </row>
    <row r="288" spans="1:17" x14ac:dyDescent="0.25">
      <c r="A288">
        <v>173</v>
      </c>
      <c r="B288" t="s">
        <v>136</v>
      </c>
      <c r="C288" s="12">
        <v>0.75891996142719376</v>
      </c>
      <c r="D288" s="3">
        <v>57.5</v>
      </c>
      <c r="E288" s="3">
        <v>128.57142857142904</v>
      </c>
      <c r="G288">
        <v>173</v>
      </c>
      <c r="H288" t="s">
        <v>138</v>
      </c>
      <c r="I288" s="12">
        <v>0.60357815442561213</v>
      </c>
      <c r="J288" s="3">
        <v>52.5</v>
      </c>
      <c r="K288" s="3">
        <v>149.99999999999787</v>
      </c>
      <c r="O288" s="12"/>
      <c r="Q288" s="12"/>
    </row>
    <row r="289" spans="1:17" x14ac:dyDescent="0.25">
      <c r="A289">
        <v>156</v>
      </c>
      <c r="B289" t="s">
        <v>136</v>
      </c>
      <c r="C289" s="12">
        <v>0.76651480637813219</v>
      </c>
      <c r="D289" s="3">
        <v>60</v>
      </c>
      <c r="E289" s="3">
        <v>120</v>
      </c>
      <c r="G289">
        <v>180</v>
      </c>
      <c r="H289" t="s">
        <v>138</v>
      </c>
      <c r="I289" s="12">
        <v>0.60448577680525173</v>
      </c>
      <c r="J289" s="3">
        <v>45</v>
      </c>
      <c r="K289" s="3">
        <v>163.63636363636658</v>
      </c>
      <c r="O289" s="12"/>
      <c r="Q289" s="12"/>
    </row>
    <row r="290" spans="1:17" x14ac:dyDescent="0.25">
      <c r="A290">
        <v>153</v>
      </c>
      <c r="B290" t="s">
        <v>136</v>
      </c>
      <c r="C290" s="12">
        <v>0.76713709677419351</v>
      </c>
      <c r="D290" s="3">
        <v>60</v>
      </c>
      <c r="E290" s="3">
        <v>128.57142857142904</v>
      </c>
      <c r="G290">
        <v>152</v>
      </c>
      <c r="H290" t="s">
        <v>138</v>
      </c>
      <c r="I290" s="12">
        <v>0.6068376068376069</v>
      </c>
      <c r="J290" s="3">
        <v>45</v>
      </c>
      <c r="K290" s="3">
        <v>163.63636363636343</v>
      </c>
      <c r="O290" s="12"/>
      <c r="Q290" s="12"/>
    </row>
    <row r="291" spans="1:17" x14ac:dyDescent="0.25">
      <c r="A291">
        <v>152</v>
      </c>
      <c r="B291" t="s">
        <v>136</v>
      </c>
      <c r="C291" s="12">
        <v>0.76978417266187049</v>
      </c>
      <c r="D291" s="3">
        <v>65</v>
      </c>
      <c r="E291" s="3">
        <v>128.57142857142804</v>
      </c>
      <c r="G291">
        <v>173</v>
      </c>
      <c r="H291" t="s">
        <v>138</v>
      </c>
      <c r="I291" s="12">
        <v>0.60922787193973649</v>
      </c>
      <c r="J291" s="3">
        <v>50</v>
      </c>
      <c r="K291" s="3">
        <v>150.00000000000321</v>
      </c>
      <c r="O291" s="12"/>
      <c r="Q291" s="12"/>
    </row>
    <row r="292" spans="1:17" x14ac:dyDescent="0.25">
      <c r="A292">
        <v>173</v>
      </c>
      <c r="B292" t="s">
        <v>136</v>
      </c>
      <c r="C292" s="12">
        <v>0.77242044358727091</v>
      </c>
      <c r="D292" s="3">
        <v>62.5</v>
      </c>
      <c r="E292" s="3">
        <v>128.57142857142804</v>
      </c>
      <c r="G292">
        <v>180</v>
      </c>
      <c r="H292" t="s">
        <v>138</v>
      </c>
      <c r="I292" s="12">
        <v>0.61050328227571116</v>
      </c>
      <c r="J292" s="3">
        <v>42.5</v>
      </c>
      <c r="K292" s="3">
        <v>58.064516129032363</v>
      </c>
      <c r="O292" s="12"/>
      <c r="Q292" s="12"/>
    </row>
    <row r="293" spans="1:17" x14ac:dyDescent="0.25">
      <c r="A293">
        <v>180</v>
      </c>
      <c r="B293" t="s">
        <v>136</v>
      </c>
      <c r="C293" s="12">
        <v>0.77272727272727271</v>
      </c>
      <c r="D293" s="3">
        <v>60</v>
      </c>
      <c r="E293" s="3">
        <v>128.57142857142904</v>
      </c>
      <c r="G293">
        <v>152</v>
      </c>
      <c r="H293" t="s">
        <v>138</v>
      </c>
      <c r="I293" s="12">
        <v>0.61467236467236475</v>
      </c>
      <c r="J293" s="3">
        <v>37.5</v>
      </c>
      <c r="K293" s="3">
        <v>150.00000000000054</v>
      </c>
      <c r="O293" s="12"/>
      <c r="Q293" s="12"/>
    </row>
    <row r="294" spans="1:17" x14ac:dyDescent="0.25">
      <c r="A294">
        <v>153</v>
      </c>
      <c r="B294" t="s">
        <v>136</v>
      </c>
      <c r="C294" s="12">
        <v>0.78124999999999989</v>
      </c>
      <c r="D294" s="3">
        <v>60</v>
      </c>
      <c r="E294" s="3">
        <v>128.57142857142804</v>
      </c>
      <c r="G294">
        <v>173</v>
      </c>
      <c r="H294" t="s">
        <v>138</v>
      </c>
      <c r="I294" s="12">
        <v>0.61487758945386062</v>
      </c>
      <c r="J294" s="3">
        <v>47.5</v>
      </c>
      <c r="K294" s="3">
        <v>179.99999999999488</v>
      </c>
      <c r="O294" s="12"/>
      <c r="Q294" s="12"/>
    </row>
    <row r="295" spans="1:17" x14ac:dyDescent="0.25">
      <c r="A295">
        <v>156</v>
      </c>
      <c r="B295" t="s">
        <v>136</v>
      </c>
      <c r="C295" s="12">
        <v>0.78359908883826879</v>
      </c>
      <c r="D295" s="3">
        <v>62.5</v>
      </c>
      <c r="E295" s="3">
        <v>138.4615384615384</v>
      </c>
      <c r="G295">
        <v>156</v>
      </c>
      <c r="H295" t="s">
        <v>138</v>
      </c>
      <c r="I295" s="12">
        <v>0.61590038314176243</v>
      </c>
      <c r="J295" s="3">
        <v>40</v>
      </c>
      <c r="K295" s="3">
        <v>99.999999999999758</v>
      </c>
      <c r="O295" s="12"/>
      <c r="Q295" s="12"/>
    </row>
    <row r="296" spans="1:17" x14ac:dyDescent="0.25">
      <c r="A296">
        <v>152</v>
      </c>
      <c r="B296" t="s">
        <v>136</v>
      </c>
      <c r="C296" s="12">
        <v>0.78417266187050372</v>
      </c>
      <c r="D296" s="3">
        <v>62.5</v>
      </c>
      <c r="E296" s="3">
        <v>138.4615384615384</v>
      </c>
      <c r="G296">
        <v>173</v>
      </c>
      <c r="H296" t="s">
        <v>138</v>
      </c>
      <c r="I296" s="12">
        <v>0.61958568738229769</v>
      </c>
      <c r="J296" s="3">
        <v>47.5</v>
      </c>
      <c r="K296" s="3">
        <v>150.00000000000321</v>
      </c>
      <c r="O296" s="12"/>
      <c r="Q296" s="12"/>
    </row>
    <row r="297" spans="1:17" x14ac:dyDescent="0.25">
      <c r="A297">
        <v>173</v>
      </c>
      <c r="B297" t="s">
        <v>136</v>
      </c>
      <c r="C297" s="12">
        <v>0.78592092574734806</v>
      </c>
      <c r="D297" s="3">
        <v>60</v>
      </c>
      <c r="E297" s="3">
        <v>128.57142857142904</v>
      </c>
      <c r="G297">
        <v>152</v>
      </c>
      <c r="H297" t="s">
        <v>138</v>
      </c>
      <c r="I297" s="12">
        <v>0.62321937321937326</v>
      </c>
      <c r="J297" s="3">
        <v>50</v>
      </c>
      <c r="K297" s="3">
        <v>150.00000000000054</v>
      </c>
      <c r="O297" s="12"/>
      <c r="Q297" s="12"/>
    </row>
    <row r="298" spans="1:17" x14ac:dyDescent="0.25">
      <c r="A298">
        <v>180</v>
      </c>
      <c r="B298" t="s">
        <v>136</v>
      </c>
      <c r="C298" s="12">
        <v>0.78904428904428903</v>
      </c>
      <c r="D298" s="3">
        <v>62.5</v>
      </c>
      <c r="E298" s="3">
        <v>128.57142857142804</v>
      </c>
      <c r="G298">
        <v>173</v>
      </c>
      <c r="H298" t="s">
        <v>138</v>
      </c>
      <c r="I298" s="12">
        <v>0.62523540489642182</v>
      </c>
      <c r="J298" s="3">
        <v>40</v>
      </c>
      <c r="K298" s="3">
        <v>163.63636363636024</v>
      </c>
      <c r="O298" s="12"/>
      <c r="Q298" s="12"/>
    </row>
    <row r="299" spans="1:17" x14ac:dyDescent="0.25">
      <c r="A299">
        <v>153</v>
      </c>
      <c r="B299" t="s">
        <v>136</v>
      </c>
      <c r="C299" s="12">
        <v>0.79536290322580638</v>
      </c>
      <c r="D299" s="3">
        <v>62.5</v>
      </c>
      <c r="E299" s="3">
        <v>112.5000000000004</v>
      </c>
      <c r="G299">
        <v>180</v>
      </c>
      <c r="H299" t="s">
        <v>138</v>
      </c>
      <c r="I299" s="12">
        <v>0.62746170678336977</v>
      </c>
      <c r="J299" s="3">
        <v>42.5</v>
      </c>
      <c r="K299" s="3">
        <v>163.63636363636024</v>
      </c>
      <c r="O299" s="12"/>
      <c r="Q299" s="12"/>
    </row>
    <row r="300" spans="1:17" x14ac:dyDescent="0.25">
      <c r="A300">
        <v>152</v>
      </c>
      <c r="B300" t="s">
        <v>136</v>
      </c>
      <c r="C300" s="12">
        <v>0.7975334018499487</v>
      </c>
      <c r="D300" s="3">
        <v>62.5</v>
      </c>
      <c r="E300" s="3">
        <v>120</v>
      </c>
      <c r="G300">
        <v>173</v>
      </c>
      <c r="H300" t="s">
        <v>138</v>
      </c>
      <c r="I300" s="12">
        <v>0.63041431261770253</v>
      </c>
      <c r="J300" s="3">
        <v>40</v>
      </c>
      <c r="K300" s="3">
        <v>150.00000000000321</v>
      </c>
      <c r="O300" s="12"/>
      <c r="Q300" s="12"/>
    </row>
    <row r="301" spans="1:17" x14ac:dyDescent="0.25">
      <c r="A301">
        <v>156</v>
      </c>
      <c r="B301" t="s">
        <v>136</v>
      </c>
      <c r="C301" s="12">
        <v>0.79840546697038728</v>
      </c>
      <c r="D301" s="3">
        <v>67.5</v>
      </c>
      <c r="E301" s="3">
        <v>128.57142857142904</v>
      </c>
      <c r="G301">
        <v>152</v>
      </c>
      <c r="H301" t="s">
        <v>138</v>
      </c>
      <c r="I301" s="12">
        <v>0.63176638176638178</v>
      </c>
      <c r="J301" s="3">
        <v>40</v>
      </c>
      <c r="K301" s="3">
        <v>150.00000000000054</v>
      </c>
      <c r="O301" s="12"/>
      <c r="Q301" s="12"/>
    </row>
    <row r="302" spans="1:17" x14ac:dyDescent="0.25">
      <c r="A302">
        <v>173</v>
      </c>
      <c r="B302" t="s">
        <v>136</v>
      </c>
      <c r="C302" s="12">
        <v>0.79942140790742522</v>
      </c>
      <c r="D302" s="3">
        <v>62.5</v>
      </c>
      <c r="E302" s="3">
        <v>120</v>
      </c>
      <c r="G302">
        <v>156</v>
      </c>
      <c r="H302" t="s">
        <v>138</v>
      </c>
      <c r="I302" s="12">
        <v>0.63314176245210729</v>
      </c>
      <c r="J302" s="3">
        <v>45</v>
      </c>
      <c r="K302" s="3">
        <v>150.00000000000054</v>
      </c>
      <c r="O302" s="12"/>
      <c r="Q302" s="12"/>
    </row>
    <row r="303" spans="1:17" x14ac:dyDescent="0.25">
      <c r="A303">
        <v>180</v>
      </c>
      <c r="B303" t="s">
        <v>136</v>
      </c>
      <c r="C303" s="12">
        <v>0.80536130536130535</v>
      </c>
      <c r="D303" s="3">
        <v>62.5</v>
      </c>
      <c r="E303" s="3">
        <v>138.46153846153953</v>
      </c>
      <c r="G303">
        <v>180</v>
      </c>
      <c r="H303" t="s">
        <v>138</v>
      </c>
      <c r="I303" s="12">
        <v>0.63347921225382942</v>
      </c>
      <c r="J303" s="3">
        <v>40</v>
      </c>
      <c r="K303" s="3">
        <v>112.5000000000004</v>
      </c>
      <c r="O303" s="12"/>
      <c r="Q303" s="12"/>
    </row>
    <row r="304" spans="1:17" x14ac:dyDescent="0.25">
      <c r="A304">
        <v>153</v>
      </c>
      <c r="B304" t="s">
        <v>136</v>
      </c>
      <c r="C304" s="12">
        <v>0.81149193548387089</v>
      </c>
      <c r="D304" s="3">
        <v>60</v>
      </c>
      <c r="E304" s="3">
        <v>128.57142857142804</v>
      </c>
      <c r="G304">
        <v>173</v>
      </c>
      <c r="H304" t="s">
        <v>138</v>
      </c>
      <c r="I304" s="12">
        <v>0.63606403013182677</v>
      </c>
      <c r="J304" s="3">
        <v>42.5</v>
      </c>
      <c r="K304" s="3">
        <v>163.63636363636024</v>
      </c>
      <c r="O304" s="12"/>
      <c r="Q304" s="12"/>
    </row>
    <row r="305" spans="1:17" x14ac:dyDescent="0.25">
      <c r="A305">
        <v>152</v>
      </c>
      <c r="B305" t="s">
        <v>136</v>
      </c>
      <c r="C305" s="12">
        <v>0.81294964028776984</v>
      </c>
      <c r="D305" s="3">
        <v>62.5</v>
      </c>
      <c r="E305" s="3">
        <v>138.4615384615384</v>
      </c>
      <c r="G305">
        <v>152</v>
      </c>
      <c r="H305" t="s">
        <v>138</v>
      </c>
      <c r="I305" s="12">
        <v>0.6403133903133903</v>
      </c>
      <c r="J305" s="3">
        <v>35</v>
      </c>
      <c r="K305" s="3">
        <v>163.63636363636343</v>
      </c>
      <c r="O305" s="12"/>
      <c r="Q305" s="12"/>
    </row>
    <row r="306" spans="1:17" x14ac:dyDescent="0.25">
      <c r="A306">
        <v>173</v>
      </c>
      <c r="B306" t="s">
        <v>136</v>
      </c>
      <c r="C306" s="12">
        <v>0.81388621022179353</v>
      </c>
      <c r="D306" s="3">
        <v>62.5</v>
      </c>
      <c r="E306" s="3">
        <v>128.57142857142804</v>
      </c>
      <c r="G306">
        <v>173</v>
      </c>
      <c r="H306" t="s">
        <v>138</v>
      </c>
      <c r="I306" s="12">
        <v>0.64124293785310749</v>
      </c>
      <c r="J306" s="3">
        <v>47.5</v>
      </c>
      <c r="K306" s="3">
        <v>150.00000000000321</v>
      </c>
      <c r="O306" s="12"/>
      <c r="Q306" s="12"/>
    </row>
    <row r="307" spans="1:17" x14ac:dyDescent="0.25">
      <c r="A307">
        <v>156</v>
      </c>
      <c r="B307" t="s">
        <v>136</v>
      </c>
      <c r="C307" s="12">
        <v>0.81435079726651483</v>
      </c>
      <c r="D307" s="3">
        <v>65</v>
      </c>
      <c r="E307" s="3">
        <v>128.57142857142804</v>
      </c>
      <c r="G307">
        <v>180</v>
      </c>
      <c r="H307" t="s">
        <v>138</v>
      </c>
      <c r="I307" s="12">
        <v>0.64223194748358869</v>
      </c>
      <c r="J307" s="3">
        <v>52.5</v>
      </c>
      <c r="K307" s="3">
        <v>150.00000000000321</v>
      </c>
      <c r="O307" s="12"/>
      <c r="Q307" s="12"/>
    </row>
    <row r="308" spans="1:17" x14ac:dyDescent="0.25">
      <c r="A308">
        <v>180</v>
      </c>
      <c r="B308" t="s">
        <v>136</v>
      </c>
      <c r="C308" s="12">
        <v>0.82051282051282037</v>
      </c>
      <c r="D308" s="3">
        <v>60</v>
      </c>
      <c r="E308" s="3">
        <v>138.4615384615384</v>
      </c>
      <c r="G308">
        <v>156</v>
      </c>
      <c r="H308" t="s">
        <v>138</v>
      </c>
      <c r="I308" s="12">
        <v>0.6446360153256705</v>
      </c>
      <c r="J308" s="3">
        <v>52.5</v>
      </c>
      <c r="K308" s="3">
        <v>138.46153846153726</v>
      </c>
      <c r="O308" s="12"/>
      <c r="Q308" s="12"/>
    </row>
    <row r="309" spans="1:17" x14ac:dyDescent="0.25">
      <c r="A309">
        <v>153</v>
      </c>
      <c r="B309" t="s">
        <v>136</v>
      </c>
      <c r="C309" s="12">
        <v>0.82560483870967738</v>
      </c>
      <c r="D309" s="3">
        <v>57.5</v>
      </c>
      <c r="E309" s="3">
        <v>120</v>
      </c>
      <c r="G309">
        <v>173</v>
      </c>
      <c r="H309" t="s">
        <v>138</v>
      </c>
      <c r="I309" s="12">
        <v>0.64689265536723162</v>
      </c>
      <c r="J309" s="3">
        <v>37.5</v>
      </c>
      <c r="K309" s="3">
        <v>149.99999999999787</v>
      </c>
      <c r="O309" s="12"/>
      <c r="Q309" s="12"/>
    </row>
    <row r="310" spans="1:17" x14ac:dyDescent="0.25">
      <c r="A310">
        <v>152</v>
      </c>
      <c r="B310" t="s">
        <v>136</v>
      </c>
      <c r="C310" s="12">
        <v>0.82631038026721493</v>
      </c>
      <c r="D310" s="3">
        <v>67.5</v>
      </c>
      <c r="E310" s="3">
        <v>120</v>
      </c>
      <c r="G310">
        <v>152</v>
      </c>
      <c r="H310" t="s">
        <v>138</v>
      </c>
      <c r="I310" s="12">
        <v>0.64814814814814814</v>
      </c>
      <c r="J310" s="3">
        <v>37.5</v>
      </c>
      <c r="K310" s="3">
        <v>163.63636363636024</v>
      </c>
      <c r="O310" s="12"/>
      <c r="Q310" s="12"/>
    </row>
    <row r="311" spans="1:17" x14ac:dyDescent="0.25">
      <c r="A311">
        <v>173</v>
      </c>
      <c r="B311" t="s">
        <v>136</v>
      </c>
      <c r="C311" s="12">
        <v>0.82738669238187079</v>
      </c>
      <c r="D311" s="3">
        <v>55</v>
      </c>
      <c r="E311" s="3">
        <v>112.5000000000004</v>
      </c>
      <c r="G311">
        <v>180</v>
      </c>
      <c r="H311" t="s">
        <v>138</v>
      </c>
      <c r="I311" s="12">
        <v>0.64879649890590807</v>
      </c>
      <c r="J311" s="3">
        <v>42.5</v>
      </c>
      <c r="K311" s="3">
        <v>163.63636363636024</v>
      </c>
      <c r="O311" s="12"/>
      <c r="Q311" s="12"/>
    </row>
    <row r="312" spans="1:17" x14ac:dyDescent="0.25">
      <c r="A312">
        <v>156</v>
      </c>
      <c r="B312" t="s">
        <v>136</v>
      </c>
      <c r="C312" s="12">
        <v>0.83029612756264237</v>
      </c>
      <c r="D312" s="3">
        <v>57.5</v>
      </c>
      <c r="E312" s="3">
        <v>128.57142857142904</v>
      </c>
      <c r="G312">
        <v>173</v>
      </c>
      <c r="H312" t="s">
        <v>138</v>
      </c>
      <c r="I312" s="12">
        <v>0.65254237288135597</v>
      </c>
      <c r="J312" s="3">
        <v>40</v>
      </c>
      <c r="K312" s="3">
        <v>163.63636363636658</v>
      </c>
      <c r="O312" s="12"/>
      <c r="Q312" s="12"/>
    </row>
    <row r="313" spans="1:17" x14ac:dyDescent="0.25">
      <c r="A313">
        <v>180</v>
      </c>
      <c r="B313" t="s">
        <v>136</v>
      </c>
      <c r="C313" s="12">
        <v>0.83566433566433562</v>
      </c>
      <c r="D313" s="3">
        <v>60</v>
      </c>
      <c r="E313" s="3">
        <v>128.57142857142804</v>
      </c>
      <c r="G313">
        <v>180</v>
      </c>
      <c r="H313" t="s">
        <v>138</v>
      </c>
      <c r="I313" s="12">
        <v>0.65481400437636772</v>
      </c>
      <c r="J313" s="3">
        <v>37.5</v>
      </c>
      <c r="K313" s="3">
        <v>180.00000000000256</v>
      </c>
      <c r="O313" s="12"/>
      <c r="Q313" s="12"/>
    </row>
    <row r="314" spans="1:17" x14ac:dyDescent="0.25">
      <c r="A314">
        <v>153</v>
      </c>
      <c r="B314" t="s">
        <v>136</v>
      </c>
      <c r="C314" s="12">
        <v>0.84072580645161288</v>
      </c>
      <c r="D314" s="3">
        <v>50</v>
      </c>
      <c r="E314" s="3">
        <v>120</v>
      </c>
      <c r="G314">
        <v>152</v>
      </c>
      <c r="H314" t="s">
        <v>138</v>
      </c>
      <c r="I314" s="12">
        <v>0.65598290598290609</v>
      </c>
      <c r="J314" s="3">
        <v>32.5</v>
      </c>
      <c r="K314" s="3">
        <v>72.000000000000412</v>
      </c>
      <c r="O314" s="12"/>
      <c r="Q314" s="12"/>
    </row>
    <row r="315" spans="1:17" x14ac:dyDescent="0.25">
      <c r="A315">
        <v>152</v>
      </c>
      <c r="B315" t="s">
        <v>136</v>
      </c>
      <c r="C315" s="12">
        <v>0.84172661870503607</v>
      </c>
      <c r="D315" s="3">
        <v>65</v>
      </c>
      <c r="E315" s="3">
        <v>138.4615384615384</v>
      </c>
      <c r="G315">
        <v>156</v>
      </c>
      <c r="H315" t="s">
        <v>138</v>
      </c>
      <c r="I315" s="12">
        <v>0.65708812260536409</v>
      </c>
      <c r="J315" s="3">
        <v>40</v>
      </c>
      <c r="K315" s="3">
        <v>150.00000000000054</v>
      </c>
      <c r="O315" s="12"/>
      <c r="Q315" s="12"/>
    </row>
    <row r="316" spans="1:17" x14ac:dyDescent="0.25">
      <c r="A316">
        <v>173</v>
      </c>
      <c r="B316" t="s">
        <v>136</v>
      </c>
      <c r="C316" s="12">
        <v>0.84281581485053025</v>
      </c>
      <c r="D316" s="3">
        <v>57.5</v>
      </c>
      <c r="E316" s="3">
        <v>105.88235294117652</v>
      </c>
      <c r="G316">
        <v>173</v>
      </c>
      <c r="H316" t="s">
        <v>138</v>
      </c>
      <c r="I316" s="12">
        <v>0.65772128060263646</v>
      </c>
      <c r="J316" s="3">
        <v>42.5</v>
      </c>
      <c r="K316" s="3">
        <v>149.99999999999787</v>
      </c>
      <c r="O316" s="12"/>
      <c r="Q316" s="12"/>
    </row>
    <row r="317" spans="1:17" x14ac:dyDescent="0.25">
      <c r="A317">
        <v>156</v>
      </c>
      <c r="B317" t="s">
        <v>136</v>
      </c>
      <c r="C317" s="12">
        <v>0.84624145785876992</v>
      </c>
      <c r="D317" s="3">
        <v>57.5</v>
      </c>
      <c r="E317" s="3">
        <v>128.57142857142804</v>
      </c>
      <c r="G317">
        <v>180</v>
      </c>
      <c r="H317" t="s">
        <v>138</v>
      </c>
      <c r="I317" s="12">
        <v>0.6602844638949672</v>
      </c>
      <c r="J317" s="3">
        <v>37.5</v>
      </c>
      <c r="K317" s="3">
        <v>179.99999999999488</v>
      </c>
      <c r="O317" s="12"/>
      <c r="Q317" s="12"/>
    </row>
    <row r="318" spans="1:17" x14ac:dyDescent="0.25">
      <c r="A318">
        <v>180</v>
      </c>
      <c r="B318" t="s">
        <v>136</v>
      </c>
      <c r="C318" s="12">
        <v>0.85198135198135194</v>
      </c>
      <c r="D318" s="3">
        <v>62.5</v>
      </c>
      <c r="E318" s="3">
        <v>138.4615384615384</v>
      </c>
      <c r="G318">
        <v>173</v>
      </c>
      <c r="H318" t="s">
        <v>138</v>
      </c>
      <c r="I318" s="12">
        <v>0.66337099811676092</v>
      </c>
      <c r="J318" s="3">
        <v>47.5</v>
      </c>
      <c r="K318" s="3">
        <v>138.46153846153726</v>
      </c>
      <c r="O318" s="12"/>
      <c r="Q318" s="12"/>
    </row>
    <row r="319" spans="1:17" x14ac:dyDescent="0.25">
      <c r="A319">
        <v>152</v>
      </c>
      <c r="B319" t="s">
        <v>136</v>
      </c>
      <c r="C319" s="12">
        <v>0.85508735868448116</v>
      </c>
      <c r="D319" s="3">
        <v>55</v>
      </c>
      <c r="E319" s="3">
        <v>120</v>
      </c>
      <c r="G319">
        <v>180</v>
      </c>
      <c r="H319" t="s">
        <v>138</v>
      </c>
      <c r="I319" s="12">
        <v>0.6657549234135669</v>
      </c>
      <c r="J319" s="3">
        <v>47.5</v>
      </c>
      <c r="K319" s="3">
        <v>150.00000000000321</v>
      </c>
      <c r="O319" s="12"/>
      <c r="Q319" s="12"/>
    </row>
    <row r="320" spans="1:17" x14ac:dyDescent="0.25">
      <c r="A320">
        <v>153</v>
      </c>
      <c r="B320" t="s">
        <v>136</v>
      </c>
      <c r="C320" s="12">
        <v>0.85584677419354838</v>
      </c>
      <c r="D320" s="3">
        <v>42.5</v>
      </c>
      <c r="E320" s="3">
        <v>120</v>
      </c>
      <c r="G320">
        <v>156</v>
      </c>
      <c r="H320" t="s">
        <v>138</v>
      </c>
      <c r="I320" s="12">
        <v>0.66858237547892718</v>
      </c>
      <c r="J320" s="3">
        <v>45</v>
      </c>
      <c r="K320" s="3">
        <v>163.63636363636343</v>
      </c>
      <c r="O320" s="12"/>
      <c r="Q320" s="12"/>
    </row>
    <row r="321" spans="1:17" x14ac:dyDescent="0.25">
      <c r="A321">
        <v>173</v>
      </c>
      <c r="B321" t="s">
        <v>136</v>
      </c>
      <c r="C321" s="12">
        <v>0.85920925747348109</v>
      </c>
      <c r="D321" s="3">
        <v>62.5</v>
      </c>
      <c r="E321" s="3">
        <v>120</v>
      </c>
      <c r="G321">
        <v>173</v>
      </c>
      <c r="H321" t="s">
        <v>138</v>
      </c>
      <c r="I321" s="12">
        <v>0.66949152542372892</v>
      </c>
      <c r="J321" s="3">
        <v>42.5</v>
      </c>
      <c r="K321" s="3">
        <v>150.00000000000321</v>
      </c>
      <c r="O321" s="12"/>
      <c r="Q321" s="12"/>
    </row>
    <row r="322" spans="1:17" x14ac:dyDescent="0.25">
      <c r="A322">
        <v>156</v>
      </c>
      <c r="B322" t="s">
        <v>136</v>
      </c>
      <c r="C322" s="12">
        <v>0.86218678815489758</v>
      </c>
      <c r="D322" s="3">
        <v>55</v>
      </c>
      <c r="E322" s="3">
        <v>128.57142857142904</v>
      </c>
      <c r="G322">
        <v>180</v>
      </c>
      <c r="H322" t="s">
        <v>138</v>
      </c>
      <c r="I322" s="12">
        <v>0.67231947483588617</v>
      </c>
      <c r="J322" s="3">
        <v>35</v>
      </c>
      <c r="K322" s="3">
        <v>180.00000000000256</v>
      </c>
      <c r="O322" s="12"/>
      <c r="Q322" s="12"/>
    </row>
    <row r="323" spans="1:17" x14ac:dyDescent="0.25">
      <c r="A323">
        <v>180</v>
      </c>
      <c r="B323" t="s">
        <v>136</v>
      </c>
      <c r="C323" s="12">
        <v>0.86713286713286708</v>
      </c>
      <c r="D323" s="3">
        <v>62.5</v>
      </c>
      <c r="E323" s="3">
        <v>128.57142857142904</v>
      </c>
      <c r="G323">
        <v>152</v>
      </c>
      <c r="H323" t="s">
        <v>138</v>
      </c>
      <c r="I323" s="12">
        <v>0.6737891737891738</v>
      </c>
      <c r="J323" s="3">
        <v>50</v>
      </c>
      <c r="K323" s="3">
        <v>163.63636363636658</v>
      </c>
      <c r="O323" s="12"/>
      <c r="Q323" s="12"/>
    </row>
    <row r="324" spans="1:17" x14ac:dyDescent="0.25">
      <c r="A324">
        <v>152</v>
      </c>
      <c r="B324" t="s">
        <v>136</v>
      </c>
      <c r="C324" s="12">
        <v>0.8705035971223023</v>
      </c>
      <c r="D324" s="3">
        <v>57.5</v>
      </c>
      <c r="E324" s="3">
        <v>120</v>
      </c>
      <c r="G324">
        <v>173</v>
      </c>
      <c r="H324" t="s">
        <v>138</v>
      </c>
      <c r="I324" s="12">
        <v>0.67514124293785305</v>
      </c>
      <c r="J324" s="3">
        <v>50</v>
      </c>
      <c r="K324" s="3">
        <v>149.99999999999787</v>
      </c>
      <c r="O324" s="12"/>
      <c r="Q324" s="12"/>
    </row>
    <row r="325" spans="1:17" x14ac:dyDescent="0.25">
      <c r="A325">
        <v>153</v>
      </c>
      <c r="B325" t="s">
        <v>136</v>
      </c>
      <c r="C325" s="12">
        <v>0.87096774193548376</v>
      </c>
      <c r="D325" s="3">
        <v>62.5</v>
      </c>
      <c r="E325" s="3">
        <v>120</v>
      </c>
      <c r="G325">
        <v>180</v>
      </c>
      <c r="H325" t="s">
        <v>138</v>
      </c>
      <c r="I325" s="12">
        <v>0.67778993435448565</v>
      </c>
      <c r="J325" s="3">
        <v>37.5</v>
      </c>
      <c r="K325" s="3">
        <v>163.63636363636024</v>
      </c>
      <c r="O325" s="12"/>
      <c r="Q325" s="12"/>
    </row>
    <row r="326" spans="1:17" x14ac:dyDescent="0.25">
      <c r="A326">
        <v>173</v>
      </c>
      <c r="B326" t="s">
        <v>136</v>
      </c>
      <c r="C326" s="12">
        <v>0.87367405978784951</v>
      </c>
      <c r="D326" s="3">
        <v>57.5</v>
      </c>
      <c r="E326" s="3">
        <v>120</v>
      </c>
      <c r="G326">
        <v>156</v>
      </c>
      <c r="H326" t="s">
        <v>138</v>
      </c>
      <c r="I326" s="12">
        <v>0.67911877394636022</v>
      </c>
      <c r="J326" s="3">
        <v>42.5</v>
      </c>
      <c r="K326" s="3">
        <v>163.63636363636343</v>
      </c>
      <c r="O326" s="12"/>
      <c r="Q326" s="12"/>
    </row>
    <row r="327" spans="1:17" x14ac:dyDescent="0.25">
      <c r="A327">
        <v>156</v>
      </c>
      <c r="B327" t="s">
        <v>136</v>
      </c>
      <c r="C327" s="12">
        <v>0.87813211845102501</v>
      </c>
      <c r="D327" s="3">
        <v>57.5</v>
      </c>
      <c r="E327" s="3">
        <v>128.57142857142804</v>
      </c>
      <c r="G327">
        <v>173</v>
      </c>
      <c r="H327" t="s">
        <v>138</v>
      </c>
      <c r="I327" s="12">
        <v>0.68079096045197751</v>
      </c>
      <c r="J327" s="3">
        <v>50</v>
      </c>
      <c r="K327" s="3">
        <v>180.00000000000256</v>
      </c>
      <c r="O327" s="12"/>
      <c r="Q327" s="12"/>
    </row>
    <row r="328" spans="1:17" x14ac:dyDescent="0.25">
      <c r="A328">
        <v>180</v>
      </c>
      <c r="B328" t="s">
        <v>136</v>
      </c>
      <c r="C328" s="12">
        <v>0.8834498834498834</v>
      </c>
      <c r="D328" s="3">
        <v>50</v>
      </c>
      <c r="E328" s="3">
        <v>138.4615384615384</v>
      </c>
      <c r="G328">
        <v>152</v>
      </c>
      <c r="H328" t="s">
        <v>138</v>
      </c>
      <c r="I328" s="12">
        <v>0.68162393162393153</v>
      </c>
      <c r="J328" s="3">
        <v>47.5</v>
      </c>
      <c r="K328" s="3">
        <v>138.46153846153726</v>
      </c>
      <c r="O328" s="12"/>
      <c r="Q328" s="12"/>
    </row>
    <row r="329" spans="1:17" x14ac:dyDescent="0.25">
      <c r="A329">
        <v>152</v>
      </c>
      <c r="B329" t="s">
        <v>136</v>
      </c>
      <c r="C329" s="12">
        <v>0.88591983556012344</v>
      </c>
      <c r="D329" s="3">
        <v>60</v>
      </c>
      <c r="E329" s="3">
        <v>128.57142857142904</v>
      </c>
      <c r="G329">
        <v>180</v>
      </c>
      <c r="H329" t="s">
        <v>138</v>
      </c>
      <c r="I329" s="12">
        <v>0.6838074398249453</v>
      </c>
      <c r="J329" s="3">
        <v>40</v>
      </c>
      <c r="K329" s="3">
        <v>200.0000000000019</v>
      </c>
      <c r="O329" s="12"/>
      <c r="Q329" s="12"/>
    </row>
    <row r="330" spans="1:17" x14ac:dyDescent="0.25">
      <c r="A330">
        <v>153</v>
      </c>
      <c r="B330" t="s">
        <v>136</v>
      </c>
      <c r="C330" s="12">
        <v>0.88608870967741926</v>
      </c>
      <c r="D330" s="3">
        <v>60</v>
      </c>
      <c r="E330" s="3">
        <v>112.5000000000004</v>
      </c>
      <c r="G330">
        <v>173</v>
      </c>
      <c r="H330" t="s">
        <v>138</v>
      </c>
      <c r="I330" s="12">
        <v>0.68549905838041436</v>
      </c>
      <c r="J330" s="3">
        <v>35</v>
      </c>
      <c r="K330" s="3">
        <v>179.99999999999488</v>
      </c>
      <c r="O330" s="12"/>
      <c r="Q330" s="12"/>
    </row>
    <row r="331" spans="1:17" x14ac:dyDescent="0.25">
      <c r="A331">
        <v>173</v>
      </c>
      <c r="B331" t="s">
        <v>136</v>
      </c>
      <c r="C331" s="12">
        <v>0.88813886210221782</v>
      </c>
      <c r="D331" s="3">
        <v>62.5</v>
      </c>
      <c r="E331" s="3">
        <v>112.49999999999964</v>
      </c>
      <c r="G331">
        <v>180</v>
      </c>
      <c r="H331" t="s">
        <v>138</v>
      </c>
      <c r="I331" s="12">
        <v>0.68873085339168494</v>
      </c>
      <c r="J331" s="3">
        <v>42.5</v>
      </c>
      <c r="K331" s="3">
        <v>163.63636363636024</v>
      </c>
      <c r="O331" s="12"/>
      <c r="Q331" s="12"/>
    </row>
    <row r="332" spans="1:17" x14ac:dyDescent="0.25">
      <c r="A332">
        <v>156</v>
      </c>
      <c r="B332" t="s">
        <v>136</v>
      </c>
      <c r="C332" s="12">
        <v>0.89407744874715267</v>
      </c>
      <c r="D332" s="3">
        <v>62.5</v>
      </c>
      <c r="E332" s="3">
        <v>120</v>
      </c>
      <c r="G332">
        <v>156</v>
      </c>
      <c r="H332" t="s">
        <v>138</v>
      </c>
      <c r="I332" s="12">
        <v>0.68965517241379315</v>
      </c>
      <c r="J332" s="3">
        <v>30</v>
      </c>
      <c r="K332" s="3">
        <v>138.46153846153953</v>
      </c>
      <c r="O332" s="12"/>
      <c r="Q332" s="12"/>
    </row>
    <row r="333" spans="1:17" x14ac:dyDescent="0.25">
      <c r="A333">
        <v>180</v>
      </c>
      <c r="B333" t="s">
        <v>136</v>
      </c>
      <c r="C333" s="12">
        <v>0.89860139860139854</v>
      </c>
      <c r="D333" s="3">
        <v>57.5</v>
      </c>
      <c r="E333" s="3">
        <v>138.4615384615384</v>
      </c>
      <c r="G333">
        <v>173</v>
      </c>
      <c r="H333" t="s">
        <v>138</v>
      </c>
      <c r="I333" s="12">
        <v>0.69020715630885132</v>
      </c>
      <c r="J333" s="3">
        <v>40</v>
      </c>
      <c r="K333" s="3">
        <v>180.00000000000256</v>
      </c>
      <c r="O333" s="12"/>
      <c r="Q333" s="12"/>
    </row>
    <row r="334" spans="1:17" x14ac:dyDescent="0.25">
      <c r="A334">
        <v>152</v>
      </c>
      <c r="B334" t="s">
        <v>136</v>
      </c>
      <c r="C334" s="12">
        <v>0.90030832476875644</v>
      </c>
      <c r="D334" s="3">
        <v>55</v>
      </c>
      <c r="E334" s="3">
        <v>120</v>
      </c>
      <c r="G334">
        <v>152</v>
      </c>
      <c r="H334" t="s">
        <v>138</v>
      </c>
      <c r="I334" s="12">
        <v>0.69088319088319083</v>
      </c>
      <c r="J334" s="3">
        <v>42.5</v>
      </c>
      <c r="K334" s="3">
        <v>149.99999999999787</v>
      </c>
      <c r="O334" s="12"/>
      <c r="Q334" s="12"/>
    </row>
    <row r="335" spans="1:17" x14ac:dyDescent="0.25">
      <c r="A335">
        <v>153</v>
      </c>
      <c r="B335" t="s">
        <v>136</v>
      </c>
      <c r="C335" s="12">
        <v>0.90221774193548376</v>
      </c>
      <c r="D335" s="3">
        <v>52.5</v>
      </c>
      <c r="E335" s="3">
        <v>112.49999999999964</v>
      </c>
      <c r="G335">
        <v>180</v>
      </c>
      <c r="H335" t="s">
        <v>138</v>
      </c>
      <c r="I335" s="12">
        <v>0.69474835886214448</v>
      </c>
      <c r="J335" s="3">
        <v>42.5</v>
      </c>
      <c r="K335" s="3">
        <v>163.63636363636658</v>
      </c>
      <c r="O335" s="12"/>
      <c r="Q335" s="12"/>
    </row>
    <row r="336" spans="1:17" x14ac:dyDescent="0.25">
      <c r="A336">
        <v>173</v>
      </c>
      <c r="B336" t="s">
        <v>136</v>
      </c>
      <c r="C336" s="12">
        <v>0.9035679845708775</v>
      </c>
      <c r="D336" s="3">
        <v>47.5</v>
      </c>
      <c r="E336" s="3">
        <v>81.818181818182111</v>
      </c>
      <c r="G336">
        <v>173</v>
      </c>
      <c r="H336" t="s">
        <v>138</v>
      </c>
      <c r="I336" s="12">
        <v>0.69491525423728817</v>
      </c>
      <c r="J336" s="3">
        <v>40</v>
      </c>
      <c r="K336" s="3">
        <v>163.63636363636658</v>
      </c>
      <c r="O336" s="12"/>
      <c r="Q336" s="12"/>
    </row>
    <row r="337" spans="1:17" x14ac:dyDescent="0.25">
      <c r="A337">
        <v>156</v>
      </c>
      <c r="B337" t="s">
        <v>136</v>
      </c>
      <c r="C337" s="12">
        <v>0.91116173120728938</v>
      </c>
      <c r="D337" s="3">
        <v>55</v>
      </c>
      <c r="E337" s="3">
        <v>112.5000000000004</v>
      </c>
      <c r="G337">
        <v>152</v>
      </c>
      <c r="H337" t="s">
        <v>138</v>
      </c>
      <c r="I337" s="12">
        <v>0.69943019943019957</v>
      </c>
      <c r="J337" s="3">
        <v>40</v>
      </c>
      <c r="K337" s="3">
        <v>150.00000000000321</v>
      </c>
      <c r="O337" s="12"/>
      <c r="Q337" s="12"/>
    </row>
    <row r="338" spans="1:17" x14ac:dyDescent="0.25">
      <c r="A338">
        <v>180</v>
      </c>
      <c r="B338" t="s">
        <v>136</v>
      </c>
      <c r="C338" s="12">
        <v>0.91375291375291368</v>
      </c>
      <c r="D338" s="3">
        <v>57.5</v>
      </c>
      <c r="E338" s="3">
        <v>128.57142857142804</v>
      </c>
      <c r="G338">
        <v>173</v>
      </c>
      <c r="H338" t="s">
        <v>138</v>
      </c>
      <c r="I338" s="12">
        <v>0.70009416195856866</v>
      </c>
      <c r="J338" s="3">
        <v>52.5</v>
      </c>
      <c r="K338" s="3">
        <v>163.63636363636024</v>
      </c>
      <c r="O338" s="12"/>
      <c r="Q338" s="12"/>
    </row>
    <row r="339" spans="1:17" x14ac:dyDescent="0.25">
      <c r="A339">
        <v>152</v>
      </c>
      <c r="B339" t="s">
        <v>136</v>
      </c>
      <c r="C339" s="12">
        <v>0.91572456320657769</v>
      </c>
      <c r="D339" s="3">
        <v>47.5</v>
      </c>
      <c r="E339" s="3">
        <v>105.88235294117652</v>
      </c>
      <c r="G339">
        <v>180</v>
      </c>
      <c r="H339" t="s">
        <v>138</v>
      </c>
      <c r="I339" s="12">
        <v>0.7007658643326039</v>
      </c>
      <c r="J339" s="3">
        <v>40</v>
      </c>
      <c r="K339" s="3">
        <v>149.99999999999787</v>
      </c>
      <c r="O339" s="12"/>
      <c r="Q339" s="12"/>
    </row>
    <row r="340" spans="1:17" x14ac:dyDescent="0.25">
      <c r="A340">
        <v>153</v>
      </c>
      <c r="B340" t="s">
        <v>136</v>
      </c>
      <c r="C340" s="12">
        <v>0.91834677419354827</v>
      </c>
      <c r="D340" s="3">
        <v>57.5</v>
      </c>
      <c r="E340" s="3">
        <v>100.00000000000036</v>
      </c>
      <c r="G340">
        <v>156</v>
      </c>
      <c r="H340" t="s">
        <v>138</v>
      </c>
      <c r="I340" s="12">
        <v>0.70210727969348652</v>
      </c>
      <c r="J340" s="3">
        <v>45</v>
      </c>
      <c r="K340" s="3">
        <v>179.99999999999872</v>
      </c>
      <c r="O340" s="12"/>
      <c r="Q340" s="12"/>
    </row>
    <row r="341" spans="1:17" x14ac:dyDescent="0.25">
      <c r="A341">
        <v>173</v>
      </c>
      <c r="B341" t="s">
        <v>136</v>
      </c>
      <c r="C341" s="12">
        <v>0.92478302796528433</v>
      </c>
      <c r="D341" s="3">
        <v>52.5</v>
      </c>
      <c r="E341" s="3">
        <v>119.99999999999915</v>
      </c>
      <c r="G341">
        <v>173</v>
      </c>
      <c r="H341" t="s">
        <v>138</v>
      </c>
      <c r="I341" s="12">
        <v>0.70527306967984937</v>
      </c>
      <c r="J341" s="3">
        <v>40</v>
      </c>
      <c r="K341" s="3">
        <v>128.57142857142804</v>
      </c>
      <c r="O341" s="12"/>
      <c r="Q341" s="12"/>
    </row>
    <row r="342" spans="1:17" x14ac:dyDescent="0.25">
      <c r="A342">
        <v>156</v>
      </c>
      <c r="B342" t="s">
        <v>136</v>
      </c>
      <c r="C342" s="12">
        <v>0.92938496583143504</v>
      </c>
      <c r="D342" s="3">
        <v>57.5</v>
      </c>
      <c r="E342" s="3">
        <v>128.57142857142804</v>
      </c>
      <c r="G342">
        <v>180</v>
      </c>
      <c r="H342" t="s">
        <v>138</v>
      </c>
      <c r="I342" s="12">
        <v>0.7073304157549235</v>
      </c>
      <c r="J342" s="3">
        <v>42.5</v>
      </c>
      <c r="K342" s="3">
        <v>150.00000000000321</v>
      </c>
      <c r="O342" s="12"/>
      <c r="Q342" s="12"/>
    </row>
    <row r="343" spans="1:17" x14ac:dyDescent="0.25">
      <c r="A343">
        <v>180</v>
      </c>
      <c r="B343" t="s">
        <v>136</v>
      </c>
      <c r="C343" s="12">
        <v>0.93006993006993011</v>
      </c>
      <c r="D343" s="3">
        <v>57.5</v>
      </c>
      <c r="E343" s="3">
        <v>112.5000000000004</v>
      </c>
      <c r="G343">
        <v>152</v>
      </c>
      <c r="H343" t="s">
        <v>138</v>
      </c>
      <c r="I343" s="12">
        <v>0.70797720797720787</v>
      </c>
      <c r="J343" s="3">
        <v>35</v>
      </c>
      <c r="K343" s="3">
        <v>138.46153846153726</v>
      </c>
      <c r="O343" s="12"/>
      <c r="Q343" s="12"/>
    </row>
    <row r="344" spans="1:17" x14ac:dyDescent="0.25">
      <c r="A344">
        <v>152</v>
      </c>
      <c r="B344" t="s">
        <v>136</v>
      </c>
      <c r="C344" s="12">
        <v>0.93319630010277499</v>
      </c>
      <c r="D344" s="3">
        <v>60</v>
      </c>
      <c r="E344" s="3">
        <v>112.49999999999964</v>
      </c>
      <c r="G344">
        <v>156</v>
      </c>
      <c r="H344" t="s">
        <v>138</v>
      </c>
      <c r="I344" s="12">
        <v>0.71168582375478928</v>
      </c>
      <c r="J344" s="3">
        <v>40</v>
      </c>
      <c r="K344" s="3">
        <v>150.00000000000054</v>
      </c>
      <c r="O344" s="12"/>
      <c r="Q344" s="12"/>
    </row>
    <row r="345" spans="1:17" x14ac:dyDescent="0.25">
      <c r="A345">
        <v>153</v>
      </c>
      <c r="B345" t="s">
        <v>136</v>
      </c>
      <c r="C345" s="12">
        <v>0.93649193548387077</v>
      </c>
      <c r="D345" s="3">
        <v>62.5</v>
      </c>
      <c r="E345" s="3">
        <v>99.999999999999758</v>
      </c>
      <c r="G345">
        <v>173</v>
      </c>
      <c r="H345" t="s">
        <v>138</v>
      </c>
      <c r="I345" s="12">
        <v>0.71186440677966112</v>
      </c>
      <c r="J345" s="3">
        <v>45</v>
      </c>
      <c r="K345" s="3">
        <v>128.57142857142804</v>
      </c>
      <c r="O345" s="12"/>
      <c r="Q345" s="12"/>
    </row>
    <row r="346" spans="1:17" x14ac:dyDescent="0.25">
      <c r="A346">
        <v>173</v>
      </c>
      <c r="B346" t="s">
        <v>136</v>
      </c>
      <c r="C346" s="12">
        <v>0.93924783027965286</v>
      </c>
      <c r="D346" s="3">
        <v>52.5</v>
      </c>
      <c r="E346" s="3">
        <v>99.999999999999758</v>
      </c>
      <c r="G346">
        <v>180</v>
      </c>
      <c r="H346" t="s">
        <v>138</v>
      </c>
      <c r="I346" s="12">
        <v>0.71389496717724288</v>
      </c>
      <c r="J346" s="3">
        <v>42.5</v>
      </c>
      <c r="K346" s="3">
        <v>163.63636363636024</v>
      </c>
      <c r="O346" s="12"/>
      <c r="Q346" s="12"/>
    </row>
    <row r="347" spans="1:17" x14ac:dyDescent="0.25">
      <c r="A347">
        <v>156</v>
      </c>
      <c r="B347" t="s">
        <v>136</v>
      </c>
      <c r="C347" s="12">
        <v>0.9453302961275627</v>
      </c>
      <c r="D347" s="3">
        <v>57.5</v>
      </c>
      <c r="E347" s="3">
        <v>100.00000000000036</v>
      </c>
      <c r="G347">
        <v>152</v>
      </c>
      <c r="H347" t="s">
        <v>138</v>
      </c>
      <c r="I347" s="12">
        <v>0.71723646723646728</v>
      </c>
      <c r="J347" s="3">
        <v>40</v>
      </c>
      <c r="K347" s="3">
        <v>149.99999999999787</v>
      </c>
      <c r="O347" s="12"/>
      <c r="Q347" s="12"/>
    </row>
    <row r="348" spans="1:17" x14ac:dyDescent="0.25">
      <c r="A348">
        <v>180</v>
      </c>
      <c r="B348" t="s">
        <v>136</v>
      </c>
      <c r="C348" s="12">
        <v>0.94871794871794868</v>
      </c>
      <c r="D348" s="3">
        <v>55</v>
      </c>
      <c r="E348" s="3">
        <v>138.4615384615384</v>
      </c>
      <c r="G348">
        <v>173</v>
      </c>
      <c r="H348" t="s">
        <v>138</v>
      </c>
      <c r="I348" s="12">
        <v>0.71845574387947286</v>
      </c>
      <c r="J348" s="3">
        <v>52.5</v>
      </c>
      <c r="K348" s="3">
        <v>163.63636363636658</v>
      </c>
      <c r="O348" s="12"/>
      <c r="Q348" s="12"/>
    </row>
    <row r="349" spans="1:17" x14ac:dyDescent="0.25">
      <c r="A349">
        <v>152</v>
      </c>
      <c r="B349" t="s">
        <v>136</v>
      </c>
      <c r="C349" s="12">
        <v>0.94964028776978426</v>
      </c>
      <c r="D349" s="3">
        <v>60</v>
      </c>
      <c r="E349" s="3">
        <v>120</v>
      </c>
      <c r="G349">
        <v>180</v>
      </c>
      <c r="H349" t="s">
        <v>138</v>
      </c>
      <c r="I349" s="12">
        <v>0.71991247264770253</v>
      </c>
      <c r="J349" s="3">
        <v>40</v>
      </c>
      <c r="K349" s="3">
        <v>180.00000000000256</v>
      </c>
      <c r="O349" s="12"/>
      <c r="Q349" s="12"/>
    </row>
    <row r="350" spans="1:17" x14ac:dyDescent="0.25">
      <c r="A350">
        <v>153</v>
      </c>
      <c r="B350" t="s">
        <v>136</v>
      </c>
      <c r="C350" s="12">
        <v>0.95463709677419339</v>
      </c>
      <c r="D350" s="3">
        <v>52.5</v>
      </c>
      <c r="E350" s="3">
        <v>138.4615384615384</v>
      </c>
      <c r="G350">
        <v>156</v>
      </c>
      <c r="H350" t="s">
        <v>138</v>
      </c>
      <c r="I350" s="12">
        <v>0.72318007662835249</v>
      </c>
      <c r="J350" s="3">
        <v>47.5</v>
      </c>
      <c r="K350" s="3">
        <v>163.63636363636343</v>
      </c>
      <c r="O350" s="12"/>
      <c r="Q350" s="12"/>
    </row>
    <row r="351" spans="1:17" x14ac:dyDescent="0.25">
      <c r="A351">
        <v>173</v>
      </c>
      <c r="B351" t="s">
        <v>136</v>
      </c>
      <c r="C351" s="12">
        <v>0.95660559305689485</v>
      </c>
      <c r="D351" s="3">
        <v>55</v>
      </c>
      <c r="E351" s="3">
        <v>120</v>
      </c>
      <c r="G351">
        <v>173</v>
      </c>
      <c r="H351" t="s">
        <v>138</v>
      </c>
      <c r="I351" s="12">
        <v>0.72363465160075335</v>
      </c>
      <c r="J351" s="3">
        <v>52.5</v>
      </c>
      <c r="K351" s="3">
        <v>128.57142857142804</v>
      </c>
      <c r="O351" s="12"/>
      <c r="Q351" s="12"/>
    </row>
    <row r="352" spans="1:17" x14ac:dyDescent="0.25">
      <c r="A352">
        <v>180</v>
      </c>
      <c r="B352" t="s">
        <v>136</v>
      </c>
      <c r="C352" s="12">
        <v>0.96386946386946382</v>
      </c>
      <c r="D352" s="3">
        <v>57.5</v>
      </c>
      <c r="E352" s="3">
        <v>99.999999999999758</v>
      </c>
      <c r="G352">
        <v>180</v>
      </c>
      <c r="H352" t="s">
        <v>138</v>
      </c>
      <c r="I352" s="12">
        <v>0.72538293216630201</v>
      </c>
      <c r="J352" s="3">
        <v>40</v>
      </c>
      <c r="K352" s="3">
        <v>149.99999999999787</v>
      </c>
      <c r="O352" s="12"/>
      <c r="Q352" s="12"/>
    </row>
    <row r="353" spans="1:17" x14ac:dyDescent="0.25">
      <c r="A353">
        <v>152</v>
      </c>
      <c r="B353" t="s">
        <v>136</v>
      </c>
      <c r="C353" s="12">
        <v>0.96505652620760551</v>
      </c>
      <c r="D353" s="3">
        <v>55</v>
      </c>
      <c r="E353" s="3">
        <v>112.5000000000004</v>
      </c>
      <c r="G353">
        <v>152</v>
      </c>
      <c r="H353" t="s">
        <v>138</v>
      </c>
      <c r="I353" s="12">
        <v>0.72578347578347591</v>
      </c>
      <c r="J353" s="3">
        <v>40</v>
      </c>
      <c r="K353" s="3">
        <v>150.00000000000321</v>
      </c>
      <c r="O353" s="12"/>
      <c r="Q353" s="12"/>
    </row>
    <row r="354" spans="1:17" x14ac:dyDescent="0.25">
      <c r="A354">
        <v>156</v>
      </c>
      <c r="B354" t="s">
        <v>136</v>
      </c>
      <c r="C354" s="12">
        <v>0.96583143507972669</v>
      </c>
      <c r="D354" s="3">
        <v>55</v>
      </c>
      <c r="E354" s="3">
        <v>120</v>
      </c>
      <c r="G354">
        <v>173</v>
      </c>
      <c r="H354" t="s">
        <v>138</v>
      </c>
      <c r="I354" s="12">
        <v>0.73022598870056499</v>
      </c>
      <c r="J354" s="3">
        <v>45</v>
      </c>
      <c r="K354" s="3">
        <v>149.99999999999787</v>
      </c>
      <c r="O354" s="12"/>
      <c r="Q354" s="12"/>
    </row>
    <row r="355" spans="1:17" x14ac:dyDescent="0.25">
      <c r="A355">
        <v>153</v>
      </c>
      <c r="B355" t="s">
        <v>136</v>
      </c>
      <c r="C355" s="12">
        <v>0.96774193548387089</v>
      </c>
      <c r="D355" s="3">
        <v>45</v>
      </c>
      <c r="E355" s="3">
        <v>99.999999999999758</v>
      </c>
      <c r="G355">
        <v>180</v>
      </c>
      <c r="H355" t="s">
        <v>138</v>
      </c>
      <c r="I355" s="12">
        <v>0.73194748358862149</v>
      </c>
      <c r="J355" s="3">
        <v>35</v>
      </c>
      <c r="K355" s="3">
        <v>200.0000000000019</v>
      </c>
      <c r="O355" s="12"/>
      <c r="Q355" s="12"/>
    </row>
    <row r="356" spans="1:17" x14ac:dyDescent="0.25">
      <c r="A356">
        <v>173</v>
      </c>
      <c r="B356" t="s">
        <v>136</v>
      </c>
      <c r="C356" s="12">
        <v>0.97107039537126327</v>
      </c>
      <c r="D356" s="3">
        <v>57.5</v>
      </c>
      <c r="E356" s="3">
        <v>128.57142857143</v>
      </c>
      <c r="G356">
        <v>156</v>
      </c>
      <c r="H356" t="s">
        <v>138</v>
      </c>
      <c r="I356" s="12">
        <v>0.73371647509578541</v>
      </c>
      <c r="J356" s="3">
        <v>45</v>
      </c>
      <c r="K356" s="3">
        <v>163.63636363636343</v>
      </c>
      <c r="O356" s="12"/>
      <c r="Q356" s="12"/>
    </row>
    <row r="357" spans="1:17" x14ac:dyDescent="0.25">
      <c r="A357">
        <v>152</v>
      </c>
      <c r="B357" t="s">
        <v>136</v>
      </c>
      <c r="C357" s="12">
        <v>0.98150051387461468</v>
      </c>
      <c r="D357" s="3">
        <v>60</v>
      </c>
      <c r="E357" s="3">
        <v>100.00000000000036</v>
      </c>
      <c r="G357">
        <v>152</v>
      </c>
      <c r="H357" t="s">
        <v>138</v>
      </c>
      <c r="I357" s="12">
        <v>0.73433048433048431</v>
      </c>
      <c r="J357" s="3">
        <v>45</v>
      </c>
      <c r="K357" s="3">
        <v>149.99999999999787</v>
      </c>
      <c r="O357" s="12"/>
      <c r="Q357" s="12"/>
    </row>
    <row r="358" spans="1:17" x14ac:dyDescent="0.25">
      <c r="A358">
        <v>156</v>
      </c>
      <c r="B358" t="s">
        <v>136</v>
      </c>
      <c r="C358" s="12">
        <v>0.98291571753986329</v>
      </c>
      <c r="D358" s="3">
        <v>60</v>
      </c>
      <c r="E358" s="3">
        <v>120</v>
      </c>
      <c r="G358">
        <v>173</v>
      </c>
      <c r="H358" t="s">
        <v>138</v>
      </c>
      <c r="I358" s="12">
        <v>0.73587570621468945</v>
      </c>
      <c r="J358" s="3">
        <v>45</v>
      </c>
      <c r="K358" s="3">
        <v>150.00000000000321</v>
      </c>
      <c r="O358" s="12"/>
      <c r="Q358" s="12"/>
    </row>
    <row r="359" spans="1:17" x14ac:dyDescent="0.25">
      <c r="A359">
        <v>173</v>
      </c>
      <c r="B359" t="s">
        <v>136</v>
      </c>
      <c r="C359" s="12">
        <v>0.98457087753134021</v>
      </c>
      <c r="D359" s="3">
        <v>55</v>
      </c>
      <c r="E359" s="3">
        <v>112.49999999999891</v>
      </c>
      <c r="G359">
        <v>180</v>
      </c>
      <c r="H359" t="s">
        <v>138</v>
      </c>
      <c r="I359" s="12">
        <v>0.73687089715536114</v>
      </c>
      <c r="J359" s="3">
        <v>40</v>
      </c>
      <c r="K359" s="3">
        <v>200.0000000000019</v>
      </c>
      <c r="O359" s="12"/>
      <c r="Q359" s="12"/>
    </row>
    <row r="360" spans="1:17" x14ac:dyDescent="0.25">
      <c r="A360">
        <v>180</v>
      </c>
      <c r="B360" t="s">
        <v>136</v>
      </c>
      <c r="C360" s="12">
        <v>0.98484848484848486</v>
      </c>
      <c r="D360" s="3">
        <v>57.5</v>
      </c>
      <c r="E360" s="3">
        <v>138.4615384615384</v>
      </c>
      <c r="G360">
        <v>173</v>
      </c>
      <c r="H360" t="s">
        <v>138</v>
      </c>
      <c r="I360" s="12">
        <v>0.74152542372881358</v>
      </c>
      <c r="J360" s="3">
        <v>52.5</v>
      </c>
      <c r="K360" s="3">
        <v>138.46153846153726</v>
      </c>
      <c r="O360" s="12"/>
      <c r="Q360" s="12"/>
    </row>
    <row r="361" spans="1:17" x14ac:dyDescent="0.25">
      <c r="A361">
        <v>153</v>
      </c>
      <c r="B361" t="s">
        <v>136</v>
      </c>
      <c r="C361" s="12">
        <v>0.98588709677419351</v>
      </c>
      <c r="D361" s="3">
        <v>55</v>
      </c>
      <c r="E361" s="3">
        <v>128.57142857142804</v>
      </c>
      <c r="G361">
        <v>180</v>
      </c>
      <c r="H361" t="s">
        <v>138</v>
      </c>
      <c r="I361" s="12">
        <v>0.74179431072210067</v>
      </c>
      <c r="J361" s="3">
        <v>47.5</v>
      </c>
      <c r="K361" s="3">
        <v>200.0000000000019</v>
      </c>
      <c r="O361" s="12"/>
      <c r="Q361" s="12"/>
    </row>
    <row r="362" spans="1:17" x14ac:dyDescent="0.25">
      <c r="A362">
        <v>152</v>
      </c>
      <c r="B362" t="s">
        <v>136</v>
      </c>
      <c r="C362" s="12">
        <v>1</v>
      </c>
      <c r="D362" s="3">
        <v>50</v>
      </c>
      <c r="E362" s="3">
        <v>60</v>
      </c>
      <c r="G362">
        <v>152</v>
      </c>
      <c r="H362" t="s">
        <v>138</v>
      </c>
      <c r="I362" s="12">
        <v>0.74287749287749294</v>
      </c>
      <c r="J362" s="3">
        <v>50</v>
      </c>
      <c r="K362" s="3">
        <v>163.63636363636658</v>
      </c>
      <c r="O362" s="12"/>
      <c r="Q362" s="12"/>
    </row>
    <row r="363" spans="1:17" x14ac:dyDescent="0.25">
      <c r="A363">
        <v>153</v>
      </c>
      <c r="B363" t="s">
        <v>136</v>
      </c>
      <c r="C363" s="12">
        <v>1</v>
      </c>
      <c r="D363" s="3">
        <v>52.5</v>
      </c>
      <c r="E363" s="3">
        <v>90.000000000000327</v>
      </c>
      <c r="G363">
        <v>156</v>
      </c>
      <c r="H363" t="s">
        <v>138</v>
      </c>
      <c r="I363" s="12">
        <v>0.74425287356321845</v>
      </c>
      <c r="J363" s="3">
        <v>35</v>
      </c>
      <c r="K363" s="3">
        <v>163.63636363636343</v>
      </c>
      <c r="O363" s="12"/>
      <c r="Q363" s="12"/>
    </row>
    <row r="364" spans="1:17" x14ac:dyDescent="0.25">
      <c r="A364">
        <v>180</v>
      </c>
      <c r="B364" t="s">
        <v>136</v>
      </c>
      <c r="C364" s="12">
        <v>1</v>
      </c>
      <c r="D364" s="3">
        <v>52.5</v>
      </c>
      <c r="E364" s="3">
        <v>128.57142857142904</v>
      </c>
      <c r="G364">
        <v>180</v>
      </c>
      <c r="H364" t="s">
        <v>138</v>
      </c>
      <c r="I364" s="12">
        <v>0.7467177242888402</v>
      </c>
      <c r="J364" s="3">
        <v>40</v>
      </c>
      <c r="K364" s="3">
        <v>200.0000000000019</v>
      </c>
      <c r="O364" s="12"/>
      <c r="Q364" s="12"/>
    </row>
    <row r="365" spans="1:17" x14ac:dyDescent="0.25">
      <c r="A365">
        <v>156</v>
      </c>
      <c r="B365" t="s">
        <v>136</v>
      </c>
      <c r="C365" s="12">
        <v>1</v>
      </c>
      <c r="D365" s="3">
        <v>60</v>
      </c>
      <c r="E365" s="3">
        <v>128.57142857142804</v>
      </c>
      <c r="G365">
        <v>173</v>
      </c>
      <c r="H365" t="s">
        <v>138</v>
      </c>
      <c r="I365" s="12">
        <v>0.74764595103578158</v>
      </c>
      <c r="J365" s="3">
        <v>47.5</v>
      </c>
      <c r="K365" s="3">
        <v>105.88235294117717</v>
      </c>
      <c r="O365" s="12"/>
      <c r="Q365" s="12"/>
    </row>
    <row r="366" spans="1:17" x14ac:dyDescent="0.25">
      <c r="A366">
        <v>173</v>
      </c>
      <c r="B366" t="s">
        <v>136</v>
      </c>
      <c r="C366" s="12">
        <v>1</v>
      </c>
      <c r="D366" s="3">
        <v>52.5</v>
      </c>
      <c r="E366" s="3">
        <v>128.57142857143</v>
      </c>
      <c r="G366">
        <v>152</v>
      </c>
      <c r="H366" t="s">
        <v>138</v>
      </c>
      <c r="I366" s="12">
        <v>0.75071225071225067</v>
      </c>
      <c r="J366" s="3">
        <v>40</v>
      </c>
      <c r="K366" s="3">
        <v>149.99999999999787</v>
      </c>
      <c r="O366" s="12"/>
      <c r="Q366" s="12"/>
    </row>
    <row r="367" spans="1:17" x14ac:dyDescent="0.25">
      <c r="G367">
        <v>180</v>
      </c>
      <c r="H367" t="s">
        <v>138</v>
      </c>
      <c r="I367" s="12">
        <v>0.75164113785557973</v>
      </c>
      <c r="J367" s="3">
        <v>42.5</v>
      </c>
      <c r="K367" s="3">
        <v>179.99999999999488</v>
      </c>
    </row>
    <row r="368" spans="1:17" x14ac:dyDescent="0.25">
      <c r="G368">
        <v>156</v>
      </c>
      <c r="H368" t="s">
        <v>138</v>
      </c>
      <c r="I368" s="12">
        <v>0.75478927203065138</v>
      </c>
      <c r="J368" s="3">
        <v>42.5</v>
      </c>
      <c r="K368" s="3">
        <v>163.63636363636343</v>
      </c>
    </row>
    <row r="369" spans="7:11" x14ac:dyDescent="0.25">
      <c r="G369">
        <v>173</v>
      </c>
      <c r="H369" t="s">
        <v>138</v>
      </c>
      <c r="I369" s="12">
        <v>0.75564971751412435</v>
      </c>
      <c r="J369" s="3">
        <v>45</v>
      </c>
      <c r="K369" s="3">
        <v>149.99999999999787</v>
      </c>
    </row>
    <row r="370" spans="7:11" x14ac:dyDescent="0.25">
      <c r="G370">
        <v>180</v>
      </c>
      <c r="H370" t="s">
        <v>138</v>
      </c>
      <c r="I370" s="12">
        <v>0.75711159737417955</v>
      </c>
      <c r="J370" s="3">
        <v>42.5</v>
      </c>
      <c r="K370" s="3">
        <v>180.00000000000256</v>
      </c>
    </row>
    <row r="371" spans="7:11" x14ac:dyDescent="0.25">
      <c r="G371">
        <v>152</v>
      </c>
      <c r="H371" t="s">
        <v>138</v>
      </c>
      <c r="I371" s="12">
        <v>0.7592592592592593</v>
      </c>
      <c r="J371" s="3">
        <v>52.5</v>
      </c>
      <c r="K371" s="3">
        <v>180.00000000000256</v>
      </c>
    </row>
    <row r="372" spans="7:11" x14ac:dyDescent="0.25">
      <c r="G372">
        <v>173</v>
      </c>
      <c r="H372" t="s">
        <v>138</v>
      </c>
      <c r="I372" s="12">
        <v>0.76129943502824871</v>
      </c>
      <c r="J372" s="3">
        <v>47.5</v>
      </c>
      <c r="K372" s="3">
        <v>150.00000000000321</v>
      </c>
    </row>
    <row r="373" spans="7:11" x14ac:dyDescent="0.25">
      <c r="G373">
        <v>180</v>
      </c>
      <c r="H373" t="s">
        <v>138</v>
      </c>
      <c r="I373" s="12">
        <v>0.76258205689277903</v>
      </c>
      <c r="J373" s="3">
        <v>37.5</v>
      </c>
      <c r="K373" s="3">
        <v>200.0000000000019</v>
      </c>
    </row>
    <row r="374" spans="7:11" x14ac:dyDescent="0.25">
      <c r="G374">
        <v>156</v>
      </c>
      <c r="H374" t="s">
        <v>138</v>
      </c>
      <c r="I374" s="12">
        <v>0.76532567049808431</v>
      </c>
      <c r="J374" s="3">
        <v>40</v>
      </c>
      <c r="K374" s="3">
        <v>163.63636363636343</v>
      </c>
    </row>
    <row r="375" spans="7:11" x14ac:dyDescent="0.25">
      <c r="G375">
        <v>152</v>
      </c>
      <c r="H375" t="s">
        <v>138</v>
      </c>
      <c r="I375" s="12">
        <v>0.76638176638176636</v>
      </c>
      <c r="J375" s="3">
        <v>37.5</v>
      </c>
      <c r="K375" s="3">
        <v>105.88235294117717</v>
      </c>
    </row>
    <row r="376" spans="7:11" x14ac:dyDescent="0.25">
      <c r="G376">
        <v>173</v>
      </c>
      <c r="H376" t="s">
        <v>138</v>
      </c>
      <c r="I376" s="12">
        <v>0.76694915254237284</v>
      </c>
      <c r="J376" s="3">
        <v>47.5</v>
      </c>
      <c r="K376" s="3">
        <v>163.63636363636024</v>
      </c>
    </row>
    <row r="377" spans="7:11" x14ac:dyDescent="0.25">
      <c r="G377">
        <v>180</v>
      </c>
      <c r="H377" t="s">
        <v>138</v>
      </c>
      <c r="I377" s="12">
        <v>0.76750547045951856</v>
      </c>
      <c r="J377" s="3">
        <v>40</v>
      </c>
      <c r="K377" s="3">
        <v>163.63636363636024</v>
      </c>
    </row>
    <row r="378" spans="7:11" x14ac:dyDescent="0.25">
      <c r="G378">
        <v>173</v>
      </c>
      <c r="H378" t="s">
        <v>138</v>
      </c>
      <c r="I378" s="12">
        <v>0.77212806026365355</v>
      </c>
      <c r="J378" s="3">
        <v>45</v>
      </c>
      <c r="K378" s="3">
        <v>150.00000000000321</v>
      </c>
    </row>
    <row r="379" spans="7:11" x14ac:dyDescent="0.25">
      <c r="G379">
        <v>180</v>
      </c>
      <c r="H379" t="s">
        <v>138</v>
      </c>
      <c r="I379" s="12">
        <v>0.77352297592997821</v>
      </c>
      <c r="J379" s="3">
        <v>42.5</v>
      </c>
      <c r="K379" s="3">
        <v>200.0000000000019</v>
      </c>
    </row>
    <row r="380" spans="7:11" x14ac:dyDescent="0.25">
      <c r="G380">
        <v>156</v>
      </c>
      <c r="H380" t="s">
        <v>138</v>
      </c>
      <c r="I380" s="12">
        <v>0.77586206896551735</v>
      </c>
      <c r="J380" s="3">
        <v>42.5</v>
      </c>
      <c r="K380" s="3">
        <v>138.46153846153953</v>
      </c>
    </row>
    <row r="381" spans="7:11" x14ac:dyDescent="0.25">
      <c r="G381">
        <v>173</v>
      </c>
      <c r="H381" t="s">
        <v>138</v>
      </c>
      <c r="I381" s="12">
        <v>0.77777777777777779</v>
      </c>
      <c r="J381" s="3">
        <v>40</v>
      </c>
      <c r="K381" s="3">
        <v>149.99999999999787</v>
      </c>
    </row>
    <row r="382" spans="7:11" x14ac:dyDescent="0.25">
      <c r="G382">
        <v>180</v>
      </c>
      <c r="H382" t="s">
        <v>138</v>
      </c>
      <c r="I382" s="12">
        <v>0.77844638949671774</v>
      </c>
      <c r="J382" s="3">
        <v>35</v>
      </c>
      <c r="K382" s="3">
        <v>180.00000000000256</v>
      </c>
    </row>
    <row r="383" spans="7:11" x14ac:dyDescent="0.25">
      <c r="G383">
        <v>152</v>
      </c>
      <c r="H383" t="s">
        <v>138</v>
      </c>
      <c r="I383" s="12">
        <v>0.77849002849002835</v>
      </c>
      <c r="J383" s="3">
        <v>42.5</v>
      </c>
      <c r="K383" s="3">
        <v>163.63636363636024</v>
      </c>
    </row>
    <row r="384" spans="7:11" x14ac:dyDescent="0.25">
      <c r="G384">
        <v>173</v>
      </c>
      <c r="H384" t="s">
        <v>138</v>
      </c>
      <c r="I384" s="12">
        <v>0.78342749529190214</v>
      </c>
      <c r="J384" s="3">
        <v>45</v>
      </c>
      <c r="K384" s="3">
        <v>180.00000000000256</v>
      </c>
    </row>
    <row r="385" spans="7:11" x14ac:dyDescent="0.25">
      <c r="G385">
        <v>180</v>
      </c>
      <c r="H385" t="s">
        <v>138</v>
      </c>
      <c r="I385" s="12">
        <v>0.78391684901531722</v>
      </c>
      <c r="J385" s="3">
        <v>35</v>
      </c>
      <c r="K385" s="3">
        <v>163.63636363636024</v>
      </c>
    </row>
    <row r="386" spans="7:11" x14ac:dyDescent="0.25">
      <c r="G386">
        <v>152</v>
      </c>
      <c r="H386" t="s">
        <v>138</v>
      </c>
      <c r="I386" s="12">
        <v>0.78632478632478631</v>
      </c>
      <c r="J386" s="3">
        <v>45</v>
      </c>
      <c r="K386" s="3">
        <v>149.99999999999787</v>
      </c>
    </row>
    <row r="387" spans="7:11" x14ac:dyDescent="0.25">
      <c r="G387">
        <v>173</v>
      </c>
      <c r="H387" t="s">
        <v>138</v>
      </c>
      <c r="I387" s="12">
        <v>0.78813559322033899</v>
      </c>
      <c r="J387" s="3">
        <v>42.5</v>
      </c>
      <c r="K387" s="3">
        <v>163.63636363636024</v>
      </c>
    </row>
    <row r="388" spans="7:11" x14ac:dyDescent="0.25">
      <c r="G388">
        <v>156</v>
      </c>
      <c r="H388" t="s">
        <v>138</v>
      </c>
      <c r="I388" s="12">
        <v>0.78831417624521072</v>
      </c>
      <c r="J388" s="3">
        <v>42.5</v>
      </c>
      <c r="K388" s="3">
        <v>163.63636363636343</v>
      </c>
    </row>
    <row r="389" spans="7:11" x14ac:dyDescent="0.25">
      <c r="G389">
        <v>180</v>
      </c>
      <c r="H389" t="s">
        <v>138</v>
      </c>
      <c r="I389" s="12">
        <v>0.78993435448577687</v>
      </c>
      <c r="J389" s="3">
        <v>42.5</v>
      </c>
      <c r="K389" s="3">
        <v>180.00000000000256</v>
      </c>
    </row>
    <row r="390" spans="7:11" x14ac:dyDescent="0.25">
      <c r="G390">
        <v>173</v>
      </c>
      <c r="H390" t="s">
        <v>138</v>
      </c>
      <c r="I390" s="12">
        <v>0.7933145009416197</v>
      </c>
      <c r="J390" s="3">
        <v>37.5</v>
      </c>
      <c r="K390" s="3">
        <v>200.0000000000019</v>
      </c>
    </row>
    <row r="391" spans="7:11" x14ac:dyDescent="0.25">
      <c r="G391">
        <v>152</v>
      </c>
      <c r="H391" t="s">
        <v>138</v>
      </c>
      <c r="I391" s="12">
        <v>0.79487179487179505</v>
      </c>
      <c r="J391" s="3">
        <v>45</v>
      </c>
      <c r="K391" s="3">
        <v>150.00000000000321</v>
      </c>
    </row>
    <row r="392" spans="7:11" x14ac:dyDescent="0.25">
      <c r="G392">
        <v>180</v>
      </c>
      <c r="H392" t="s">
        <v>138</v>
      </c>
      <c r="I392" s="12">
        <v>0.79540481400437635</v>
      </c>
      <c r="J392" s="3">
        <v>40</v>
      </c>
      <c r="K392" s="3">
        <v>180.00000000000256</v>
      </c>
    </row>
    <row r="393" spans="7:11" x14ac:dyDescent="0.25">
      <c r="G393">
        <v>173</v>
      </c>
      <c r="H393" t="s">
        <v>138</v>
      </c>
      <c r="I393" s="12">
        <v>0.79755178907721291</v>
      </c>
      <c r="J393" s="3">
        <v>42.5</v>
      </c>
      <c r="K393" s="3">
        <v>225.0000000000008</v>
      </c>
    </row>
    <row r="394" spans="7:11" x14ac:dyDescent="0.25">
      <c r="G394">
        <v>156</v>
      </c>
      <c r="H394" t="s">
        <v>138</v>
      </c>
      <c r="I394" s="12">
        <v>0.79885057471264365</v>
      </c>
      <c r="J394" s="3">
        <v>40</v>
      </c>
      <c r="K394" s="3">
        <v>150.00000000000054</v>
      </c>
    </row>
    <row r="395" spans="7:11" x14ac:dyDescent="0.25">
      <c r="G395">
        <v>180</v>
      </c>
      <c r="H395" t="s">
        <v>138</v>
      </c>
      <c r="I395" s="12">
        <v>0.80087527352297583</v>
      </c>
      <c r="J395" s="3">
        <v>45</v>
      </c>
      <c r="K395" s="3">
        <v>81.818181818181714</v>
      </c>
    </row>
    <row r="396" spans="7:11" x14ac:dyDescent="0.25">
      <c r="G396">
        <v>173</v>
      </c>
      <c r="H396" t="s">
        <v>138</v>
      </c>
      <c r="I396" s="12">
        <v>0.80131826741996237</v>
      </c>
      <c r="J396" s="3">
        <v>50</v>
      </c>
      <c r="K396" s="3">
        <v>100.00000000000095</v>
      </c>
    </row>
    <row r="397" spans="7:11" x14ac:dyDescent="0.25">
      <c r="G397">
        <v>152</v>
      </c>
      <c r="H397" t="s">
        <v>138</v>
      </c>
      <c r="I397" s="12">
        <v>0.80341880341880334</v>
      </c>
      <c r="J397" s="3">
        <v>45</v>
      </c>
      <c r="K397" s="3">
        <v>163.63636363636024</v>
      </c>
    </row>
    <row r="398" spans="7:11" x14ac:dyDescent="0.25">
      <c r="G398">
        <v>173</v>
      </c>
      <c r="H398" t="s">
        <v>138</v>
      </c>
      <c r="I398" s="12">
        <v>0.80979284369114879</v>
      </c>
      <c r="J398" s="3">
        <v>25</v>
      </c>
      <c r="K398" s="3">
        <v>179.99999999999488</v>
      </c>
    </row>
    <row r="399" spans="7:11" x14ac:dyDescent="0.25">
      <c r="G399">
        <v>156</v>
      </c>
      <c r="H399" t="s">
        <v>138</v>
      </c>
      <c r="I399" s="12">
        <v>0.81034482758620685</v>
      </c>
      <c r="J399" s="3">
        <v>40</v>
      </c>
      <c r="K399" s="3">
        <v>163.63636363636343</v>
      </c>
    </row>
    <row r="400" spans="7:11" x14ac:dyDescent="0.25">
      <c r="G400">
        <v>152</v>
      </c>
      <c r="H400" t="s">
        <v>138</v>
      </c>
      <c r="I400" s="12">
        <v>0.81125356125356141</v>
      </c>
      <c r="J400" s="3">
        <v>32.5</v>
      </c>
      <c r="K400" s="3">
        <v>150.00000000000321</v>
      </c>
    </row>
    <row r="401" spans="7:11" x14ac:dyDescent="0.25">
      <c r="G401">
        <v>180</v>
      </c>
      <c r="H401" t="s">
        <v>138</v>
      </c>
      <c r="I401" s="12">
        <v>0.81291028446389491</v>
      </c>
      <c r="J401" s="3">
        <v>47.5</v>
      </c>
      <c r="K401" s="3">
        <v>163.63636363636024</v>
      </c>
    </row>
    <row r="402" spans="7:11" x14ac:dyDescent="0.25">
      <c r="G402">
        <v>173</v>
      </c>
      <c r="H402" t="s">
        <v>138</v>
      </c>
      <c r="I402" s="12">
        <v>0.81450094161958575</v>
      </c>
      <c r="J402" s="3">
        <v>52.5</v>
      </c>
      <c r="K402" s="3">
        <v>180.00000000000256</v>
      </c>
    </row>
    <row r="403" spans="7:11" x14ac:dyDescent="0.25">
      <c r="G403">
        <v>180</v>
      </c>
      <c r="H403" t="s">
        <v>138</v>
      </c>
      <c r="I403" s="12">
        <v>0.81892778993435456</v>
      </c>
      <c r="J403" s="3">
        <v>32.5</v>
      </c>
      <c r="K403" s="3">
        <v>163.63636363636658</v>
      </c>
    </row>
    <row r="404" spans="7:11" x14ac:dyDescent="0.25">
      <c r="G404">
        <v>173</v>
      </c>
      <c r="H404" t="s">
        <v>138</v>
      </c>
      <c r="I404" s="12">
        <v>0.8192090395480226</v>
      </c>
      <c r="J404" s="3">
        <v>52.5</v>
      </c>
      <c r="K404" s="3">
        <v>120</v>
      </c>
    </row>
    <row r="405" spans="7:11" x14ac:dyDescent="0.25">
      <c r="G405">
        <v>152</v>
      </c>
      <c r="H405" t="s">
        <v>138</v>
      </c>
      <c r="I405" s="12">
        <v>0.8198005698005697</v>
      </c>
      <c r="J405" s="3">
        <v>40</v>
      </c>
      <c r="K405" s="3">
        <v>179.99999999999488</v>
      </c>
    </row>
    <row r="406" spans="7:11" x14ac:dyDescent="0.25">
      <c r="G406">
        <v>156</v>
      </c>
      <c r="H406" t="s">
        <v>138</v>
      </c>
      <c r="I406" s="12">
        <v>0.82088122605363978</v>
      </c>
      <c r="J406" s="3">
        <v>37.5</v>
      </c>
      <c r="K406" s="3">
        <v>179.99999999999872</v>
      </c>
    </row>
    <row r="407" spans="7:11" x14ac:dyDescent="0.25">
      <c r="G407">
        <v>180</v>
      </c>
      <c r="H407" t="s">
        <v>138</v>
      </c>
      <c r="I407" s="12">
        <v>0.82494529540481398</v>
      </c>
      <c r="J407" s="3">
        <v>37.5</v>
      </c>
      <c r="K407" s="3">
        <v>149.99999999999787</v>
      </c>
    </row>
    <row r="408" spans="7:11" x14ac:dyDescent="0.25">
      <c r="G408">
        <v>173</v>
      </c>
      <c r="H408" t="s">
        <v>138</v>
      </c>
      <c r="I408" s="12">
        <v>0.82627118644067798</v>
      </c>
      <c r="J408" s="3">
        <v>37.5</v>
      </c>
      <c r="K408" s="3">
        <v>163.63636363636024</v>
      </c>
    </row>
    <row r="409" spans="7:11" x14ac:dyDescent="0.25">
      <c r="G409">
        <v>152</v>
      </c>
      <c r="H409" t="s">
        <v>138</v>
      </c>
      <c r="I409" s="12">
        <v>0.82692307692307709</v>
      </c>
      <c r="J409" s="3">
        <v>45</v>
      </c>
      <c r="K409" s="3">
        <v>180.00000000000256</v>
      </c>
    </row>
    <row r="410" spans="7:11" x14ac:dyDescent="0.25">
      <c r="G410">
        <v>156</v>
      </c>
      <c r="H410" t="s">
        <v>138</v>
      </c>
      <c r="I410" s="12">
        <v>0.83045977011494254</v>
      </c>
      <c r="J410" s="3">
        <v>40</v>
      </c>
      <c r="K410" s="3">
        <v>138.46153846153726</v>
      </c>
    </row>
    <row r="411" spans="7:11" x14ac:dyDescent="0.25">
      <c r="G411">
        <v>173</v>
      </c>
      <c r="H411" t="s">
        <v>138</v>
      </c>
      <c r="I411" s="12">
        <v>0.8314500941619587</v>
      </c>
      <c r="J411" s="3">
        <v>47.5</v>
      </c>
      <c r="K411" s="3">
        <v>128.57142857143197</v>
      </c>
    </row>
    <row r="412" spans="7:11" x14ac:dyDescent="0.25">
      <c r="G412">
        <v>180</v>
      </c>
      <c r="H412" t="s">
        <v>138</v>
      </c>
      <c r="I412" s="12">
        <v>0.83150984682713347</v>
      </c>
      <c r="J412" s="3">
        <v>35</v>
      </c>
      <c r="K412" s="3">
        <v>149.99999999999787</v>
      </c>
    </row>
    <row r="413" spans="7:11" x14ac:dyDescent="0.25">
      <c r="G413">
        <v>152</v>
      </c>
      <c r="H413" t="s">
        <v>138</v>
      </c>
      <c r="I413" s="12">
        <v>0.83404558404558404</v>
      </c>
      <c r="J413" s="3">
        <v>42.5</v>
      </c>
      <c r="K413" s="3">
        <v>180.00000000000256</v>
      </c>
    </row>
    <row r="414" spans="7:11" x14ac:dyDescent="0.25">
      <c r="G414">
        <v>173</v>
      </c>
      <c r="H414" t="s">
        <v>138</v>
      </c>
      <c r="I414" s="12">
        <v>0.83804143126177022</v>
      </c>
      <c r="J414" s="3">
        <v>45</v>
      </c>
      <c r="K414" s="3">
        <v>163.63636363636024</v>
      </c>
    </row>
    <row r="415" spans="7:11" x14ac:dyDescent="0.25">
      <c r="G415">
        <v>180</v>
      </c>
      <c r="H415" t="s">
        <v>138</v>
      </c>
      <c r="I415" s="12">
        <v>0.83807439824945307</v>
      </c>
      <c r="J415" s="3">
        <v>50</v>
      </c>
      <c r="K415" s="3">
        <v>200.0000000000019</v>
      </c>
    </row>
    <row r="416" spans="7:11" x14ac:dyDescent="0.25">
      <c r="G416">
        <v>152</v>
      </c>
      <c r="H416" t="s">
        <v>138</v>
      </c>
      <c r="I416" s="12">
        <v>0.8411680911680911</v>
      </c>
      <c r="J416" s="3">
        <v>42</v>
      </c>
      <c r="K416" s="3">
        <v>163.63636363636024</v>
      </c>
    </row>
    <row r="417" spans="7:11" x14ac:dyDescent="0.25">
      <c r="G417">
        <v>156</v>
      </c>
      <c r="H417" t="s">
        <v>138</v>
      </c>
      <c r="I417" s="12">
        <v>0.84291187739463613</v>
      </c>
      <c r="J417" s="3">
        <v>40</v>
      </c>
      <c r="K417" s="3">
        <v>150.00000000000054</v>
      </c>
    </row>
    <row r="418" spans="7:11" x14ac:dyDescent="0.25">
      <c r="G418">
        <v>180</v>
      </c>
      <c r="H418" t="s">
        <v>138</v>
      </c>
      <c r="I418" s="12">
        <v>0.8429978118161926</v>
      </c>
      <c r="J418" s="3">
        <v>32.5</v>
      </c>
      <c r="K418" s="3">
        <v>163.63636363636658</v>
      </c>
    </row>
    <row r="419" spans="7:11" x14ac:dyDescent="0.25">
      <c r="G419">
        <v>173</v>
      </c>
      <c r="H419" t="s">
        <v>138</v>
      </c>
      <c r="I419" s="12">
        <v>0.84322033898305093</v>
      </c>
      <c r="J419" s="3">
        <v>47.5</v>
      </c>
      <c r="K419" s="3">
        <v>180.00000000000256</v>
      </c>
    </row>
    <row r="420" spans="7:11" x14ac:dyDescent="0.25">
      <c r="G420">
        <v>173</v>
      </c>
      <c r="H420" t="s">
        <v>138</v>
      </c>
      <c r="I420" s="12">
        <v>0.84792843691148778</v>
      </c>
      <c r="J420" s="3">
        <v>47.5</v>
      </c>
      <c r="K420" s="3">
        <v>163.63636363636024</v>
      </c>
    </row>
    <row r="421" spans="7:11" x14ac:dyDescent="0.25">
      <c r="G421">
        <v>152</v>
      </c>
      <c r="H421" t="s">
        <v>138</v>
      </c>
      <c r="I421" s="12">
        <v>0.84900284900284906</v>
      </c>
      <c r="J421" s="3">
        <v>40</v>
      </c>
      <c r="K421" s="3">
        <v>163.63636363636658</v>
      </c>
    </row>
    <row r="422" spans="7:11" x14ac:dyDescent="0.25">
      <c r="G422">
        <v>180</v>
      </c>
      <c r="H422" t="s">
        <v>138</v>
      </c>
      <c r="I422" s="12">
        <v>0.84901531728665203</v>
      </c>
      <c r="J422" s="3">
        <v>40</v>
      </c>
      <c r="K422" s="3">
        <v>163.63636363636024</v>
      </c>
    </row>
    <row r="423" spans="7:11" x14ac:dyDescent="0.25">
      <c r="G423">
        <v>173</v>
      </c>
      <c r="H423" t="s">
        <v>138</v>
      </c>
      <c r="I423" s="12">
        <v>0.85310734463276849</v>
      </c>
      <c r="J423" s="3">
        <v>47.5</v>
      </c>
      <c r="K423" s="3">
        <v>150.00000000000321</v>
      </c>
    </row>
    <row r="424" spans="7:11" x14ac:dyDescent="0.25">
      <c r="G424">
        <v>156</v>
      </c>
      <c r="H424" t="s">
        <v>138</v>
      </c>
      <c r="I424" s="12">
        <v>0.85440613026819934</v>
      </c>
      <c r="J424" s="3">
        <v>45</v>
      </c>
      <c r="K424" s="3">
        <v>163.63636363636343</v>
      </c>
    </row>
    <row r="425" spans="7:11" x14ac:dyDescent="0.25">
      <c r="G425">
        <v>180</v>
      </c>
      <c r="H425" t="s">
        <v>138</v>
      </c>
      <c r="I425" s="12">
        <v>0.85503282275711168</v>
      </c>
      <c r="J425" s="3">
        <v>47.5</v>
      </c>
      <c r="K425" s="3">
        <v>75.00000000000027</v>
      </c>
    </row>
    <row r="426" spans="7:11" x14ac:dyDescent="0.25">
      <c r="G426">
        <v>152</v>
      </c>
      <c r="H426" t="s">
        <v>138</v>
      </c>
      <c r="I426" s="12">
        <v>0.85683760683760679</v>
      </c>
      <c r="J426" s="3">
        <v>42.5</v>
      </c>
      <c r="K426" s="3">
        <v>149.99999999999787</v>
      </c>
    </row>
    <row r="427" spans="7:11" x14ac:dyDescent="0.25">
      <c r="G427">
        <v>173</v>
      </c>
      <c r="H427" t="s">
        <v>138</v>
      </c>
      <c r="I427" s="12">
        <v>0.85875706214689262</v>
      </c>
      <c r="J427" s="3">
        <v>42.5</v>
      </c>
      <c r="K427" s="3">
        <v>163.63636363636024</v>
      </c>
    </row>
    <row r="428" spans="7:11" x14ac:dyDescent="0.25">
      <c r="G428">
        <v>173</v>
      </c>
      <c r="H428" t="s">
        <v>138</v>
      </c>
      <c r="I428" s="12">
        <v>0.86393596986817334</v>
      </c>
      <c r="J428" s="3">
        <v>50</v>
      </c>
      <c r="K428" s="3">
        <v>163.63636363636658</v>
      </c>
    </row>
    <row r="429" spans="7:11" x14ac:dyDescent="0.25">
      <c r="G429">
        <v>156</v>
      </c>
      <c r="H429" t="s">
        <v>138</v>
      </c>
      <c r="I429" s="12">
        <v>0.86494252873563227</v>
      </c>
      <c r="J429" s="3">
        <v>42.5</v>
      </c>
      <c r="K429" s="3">
        <v>200.0000000000019</v>
      </c>
    </row>
    <row r="430" spans="7:11" x14ac:dyDescent="0.25">
      <c r="G430">
        <v>152</v>
      </c>
      <c r="H430" t="s">
        <v>138</v>
      </c>
      <c r="I430" s="12">
        <v>0.86538461538461542</v>
      </c>
      <c r="J430" s="3">
        <v>37.5</v>
      </c>
      <c r="K430" s="3">
        <v>120</v>
      </c>
    </row>
    <row r="431" spans="7:11" x14ac:dyDescent="0.25">
      <c r="G431">
        <v>180</v>
      </c>
      <c r="H431" t="s">
        <v>138</v>
      </c>
      <c r="I431" s="12">
        <v>0.86816192560175054</v>
      </c>
      <c r="J431" s="3">
        <v>47.5</v>
      </c>
      <c r="K431" s="3">
        <v>128.57142857142804</v>
      </c>
    </row>
    <row r="432" spans="7:11" x14ac:dyDescent="0.25">
      <c r="G432">
        <v>173</v>
      </c>
      <c r="H432" t="s">
        <v>138</v>
      </c>
      <c r="I432" s="12">
        <v>0.86911487758945383</v>
      </c>
      <c r="J432" s="3">
        <v>45</v>
      </c>
      <c r="K432" s="3">
        <v>200.0000000000019</v>
      </c>
    </row>
    <row r="433" spans="7:11" x14ac:dyDescent="0.25">
      <c r="G433">
        <v>173</v>
      </c>
      <c r="H433" t="s">
        <v>138</v>
      </c>
      <c r="I433" s="12">
        <v>0.87335216572504704</v>
      </c>
      <c r="J433" s="3">
        <v>60</v>
      </c>
      <c r="K433" s="3">
        <v>224.9999999999888</v>
      </c>
    </row>
    <row r="434" spans="7:11" x14ac:dyDescent="0.25">
      <c r="G434">
        <v>156</v>
      </c>
      <c r="H434" t="s">
        <v>138</v>
      </c>
      <c r="I434" s="12">
        <v>0.87356321839080464</v>
      </c>
      <c r="J434" s="3">
        <v>35</v>
      </c>
      <c r="K434" s="3">
        <v>179.99999999999872</v>
      </c>
    </row>
    <row r="435" spans="7:11" x14ac:dyDescent="0.25">
      <c r="G435">
        <v>180</v>
      </c>
      <c r="H435" t="s">
        <v>138</v>
      </c>
      <c r="I435" s="12">
        <v>0.87582056892779003</v>
      </c>
      <c r="J435" s="3">
        <v>50</v>
      </c>
      <c r="K435" s="3">
        <v>138.46153846154178</v>
      </c>
    </row>
    <row r="436" spans="7:11" x14ac:dyDescent="0.25">
      <c r="G436">
        <v>152</v>
      </c>
      <c r="H436" t="s">
        <v>138</v>
      </c>
      <c r="I436" s="12">
        <v>0.87606837606837618</v>
      </c>
      <c r="J436" s="3">
        <v>45</v>
      </c>
      <c r="K436" s="3">
        <v>163.63636363636658</v>
      </c>
    </row>
    <row r="437" spans="7:11" x14ac:dyDescent="0.25">
      <c r="G437">
        <v>173</v>
      </c>
      <c r="H437" t="s">
        <v>138</v>
      </c>
      <c r="I437" s="12">
        <v>0.87711864406779672</v>
      </c>
      <c r="J437" s="3">
        <v>57.5</v>
      </c>
      <c r="K437" s="3">
        <v>225.0000000000008</v>
      </c>
    </row>
    <row r="438" spans="7:11" x14ac:dyDescent="0.25">
      <c r="G438">
        <v>173</v>
      </c>
      <c r="H438" t="s">
        <v>138</v>
      </c>
      <c r="I438" s="12">
        <v>0.88088512241054628</v>
      </c>
      <c r="J438" s="3">
        <v>45</v>
      </c>
      <c r="K438" s="3">
        <v>225.0000000000008</v>
      </c>
    </row>
    <row r="439" spans="7:11" x14ac:dyDescent="0.25">
      <c r="G439">
        <v>180</v>
      </c>
      <c r="H439" t="s">
        <v>138</v>
      </c>
      <c r="I439" s="12">
        <v>0.88293216630196925</v>
      </c>
      <c r="J439" s="3">
        <v>52.5</v>
      </c>
      <c r="K439" s="3">
        <v>149.99999999999787</v>
      </c>
    </row>
    <row r="440" spans="7:11" x14ac:dyDescent="0.25">
      <c r="G440">
        <v>156</v>
      </c>
      <c r="H440" t="s">
        <v>138</v>
      </c>
      <c r="I440" s="12">
        <v>0.8831417624521074</v>
      </c>
      <c r="J440" s="3">
        <v>45</v>
      </c>
      <c r="K440" s="3">
        <v>180.00000000000256</v>
      </c>
    </row>
    <row r="441" spans="7:11" x14ac:dyDescent="0.25">
      <c r="G441">
        <v>152</v>
      </c>
      <c r="H441" t="s">
        <v>138</v>
      </c>
      <c r="I441" s="12">
        <v>0.8839031339031338</v>
      </c>
      <c r="J441" s="3">
        <v>50</v>
      </c>
      <c r="K441" s="3">
        <v>138.46153846153726</v>
      </c>
    </row>
    <row r="442" spans="7:11" x14ac:dyDescent="0.25">
      <c r="G442">
        <v>173</v>
      </c>
      <c r="H442" t="s">
        <v>138</v>
      </c>
      <c r="I442" s="12">
        <v>0.88465160075329585</v>
      </c>
      <c r="J442" s="3">
        <v>35</v>
      </c>
      <c r="K442" s="3">
        <v>257.14285714285609</v>
      </c>
    </row>
    <row r="443" spans="7:11" x14ac:dyDescent="0.25">
      <c r="G443">
        <v>173</v>
      </c>
      <c r="H443" t="s">
        <v>138</v>
      </c>
      <c r="I443" s="12">
        <v>0.88794726930320167</v>
      </c>
      <c r="J443" s="3">
        <v>45</v>
      </c>
      <c r="K443" s="3">
        <v>225.0000000000008</v>
      </c>
    </row>
    <row r="444" spans="7:11" x14ac:dyDescent="0.25">
      <c r="G444">
        <v>180</v>
      </c>
      <c r="H444" t="s">
        <v>138</v>
      </c>
      <c r="I444" s="12">
        <v>0.88949671772428884</v>
      </c>
      <c r="J444" s="3">
        <v>47.5</v>
      </c>
      <c r="K444" s="3">
        <v>163.63636363636024</v>
      </c>
    </row>
    <row r="445" spans="7:11" x14ac:dyDescent="0.25">
      <c r="G445">
        <v>173</v>
      </c>
      <c r="H445" t="s">
        <v>138</v>
      </c>
      <c r="I445" s="12">
        <v>0.89171374764595113</v>
      </c>
      <c r="J445" s="3">
        <v>52.5</v>
      </c>
      <c r="K445" s="3">
        <v>225.0000000000008</v>
      </c>
    </row>
    <row r="446" spans="7:11" x14ac:dyDescent="0.25">
      <c r="G446">
        <v>156</v>
      </c>
      <c r="H446" t="s">
        <v>138</v>
      </c>
      <c r="I446" s="12">
        <v>0.89272030651340994</v>
      </c>
      <c r="J446" s="3">
        <v>45</v>
      </c>
      <c r="K446" s="3">
        <v>163.63636363636343</v>
      </c>
    </row>
    <row r="447" spans="7:11" x14ac:dyDescent="0.25">
      <c r="G447">
        <v>152</v>
      </c>
      <c r="H447" t="s">
        <v>138</v>
      </c>
      <c r="I447" s="12">
        <v>0.89316239316239321</v>
      </c>
      <c r="J447" s="3">
        <v>35</v>
      </c>
      <c r="K447" s="3">
        <v>128.57142857142804</v>
      </c>
    </row>
    <row r="448" spans="7:11" x14ac:dyDescent="0.25">
      <c r="G448">
        <v>173</v>
      </c>
      <c r="H448" t="s">
        <v>138</v>
      </c>
      <c r="I448" s="12">
        <v>0.8954802259887007</v>
      </c>
      <c r="J448" s="3">
        <v>40</v>
      </c>
      <c r="K448" s="3">
        <v>27.272727272727238</v>
      </c>
    </row>
    <row r="449" spans="7:11" x14ac:dyDescent="0.25">
      <c r="G449">
        <v>180</v>
      </c>
      <c r="H449" t="s">
        <v>138</v>
      </c>
      <c r="I449" s="12">
        <v>0.89551422319474849</v>
      </c>
      <c r="J449" s="3">
        <v>50</v>
      </c>
      <c r="K449" s="3">
        <v>180.00000000000256</v>
      </c>
    </row>
    <row r="450" spans="7:11" x14ac:dyDescent="0.25">
      <c r="G450">
        <v>180</v>
      </c>
      <c r="H450" t="s">
        <v>138</v>
      </c>
      <c r="I450" s="12">
        <v>0.90098468271334797</v>
      </c>
      <c r="J450" s="3">
        <v>40</v>
      </c>
      <c r="K450" s="3">
        <v>163.63636363636658</v>
      </c>
    </row>
    <row r="451" spans="7:11" x14ac:dyDescent="0.25">
      <c r="G451">
        <v>152</v>
      </c>
      <c r="H451" t="s">
        <v>138</v>
      </c>
      <c r="I451" s="12">
        <v>0.90313390313390318</v>
      </c>
      <c r="J451" s="3">
        <v>45</v>
      </c>
      <c r="K451" s="3">
        <v>163.63636363636658</v>
      </c>
    </row>
    <row r="452" spans="7:11" x14ac:dyDescent="0.25">
      <c r="G452">
        <v>156</v>
      </c>
      <c r="H452" t="s">
        <v>138</v>
      </c>
      <c r="I452" s="12">
        <v>0.90325670498084287</v>
      </c>
      <c r="J452" s="3">
        <v>40</v>
      </c>
      <c r="K452" s="3">
        <v>199.99999999999716</v>
      </c>
    </row>
    <row r="453" spans="7:11" x14ac:dyDescent="0.25">
      <c r="G453">
        <v>180</v>
      </c>
      <c r="H453" t="s">
        <v>138</v>
      </c>
      <c r="I453" s="12">
        <v>0.9070021881838074</v>
      </c>
      <c r="J453" s="3">
        <v>47.5</v>
      </c>
      <c r="K453" s="3">
        <v>128.57142857142804</v>
      </c>
    </row>
    <row r="454" spans="7:11" x14ac:dyDescent="0.25">
      <c r="G454">
        <v>152</v>
      </c>
      <c r="H454" t="s">
        <v>138</v>
      </c>
      <c r="I454" s="12">
        <v>0.91096866096866091</v>
      </c>
      <c r="J454" s="3">
        <v>50</v>
      </c>
      <c r="K454" s="3">
        <v>99.999999999998579</v>
      </c>
    </row>
    <row r="455" spans="7:11" x14ac:dyDescent="0.25">
      <c r="G455">
        <v>156</v>
      </c>
      <c r="H455" t="s">
        <v>138</v>
      </c>
      <c r="I455" s="12">
        <v>0.91187739463601547</v>
      </c>
      <c r="J455" s="3">
        <v>42.5</v>
      </c>
      <c r="K455" s="3">
        <v>200.0000000000019</v>
      </c>
    </row>
    <row r="456" spans="7:11" x14ac:dyDescent="0.25">
      <c r="G456">
        <v>180</v>
      </c>
      <c r="H456" t="s">
        <v>138</v>
      </c>
      <c r="I456" s="12">
        <v>0.91466083150984678</v>
      </c>
      <c r="J456" s="3">
        <v>42.5</v>
      </c>
      <c r="K456" s="3">
        <v>149.99999999999787</v>
      </c>
    </row>
    <row r="457" spans="7:11" x14ac:dyDescent="0.25">
      <c r="G457">
        <v>156</v>
      </c>
      <c r="H457" t="s">
        <v>138</v>
      </c>
      <c r="I457" s="12">
        <v>0.92049808429118773</v>
      </c>
      <c r="J457" s="3">
        <v>35</v>
      </c>
      <c r="K457" s="3">
        <v>33.962264150943412</v>
      </c>
    </row>
    <row r="458" spans="7:11" x14ac:dyDescent="0.25">
      <c r="G458">
        <v>180</v>
      </c>
      <c r="H458" t="s">
        <v>138</v>
      </c>
      <c r="I458" s="12">
        <v>0.92122538293216638</v>
      </c>
      <c r="J458" s="3">
        <v>45</v>
      </c>
      <c r="K458" s="3">
        <v>150.00000000000321</v>
      </c>
    </row>
    <row r="459" spans="7:11" x14ac:dyDescent="0.25">
      <c r="G459">
        <v>152</v>
      </c>
      <c r="H459" t="s">
        <v>138</v>
      </c>
      <c r="I459" s="12">
        <v>0.92378917378917391</v>
      </c>
      <c r="J459" s="3">
        <v>45</v>
      </c>
      <c r="K459" s="3">
        <v>163.63636363636658</v>
      </c>
    </row>
    <row r="460" spans="7:11" x14ac:dyDescent="0.25">
      <c r="G460">
        <v>173</v>
      </c>
      <c r="H460" t="s">
        <v>138</v>
      </c>
      <c r="I460" s="12">
        <v>0.9265536723163843</v>
      </c>
      <c r="J460" s="3"/>
      <c r="K460" s="3">
        <v>46.153846153846253</v>
      </c>
    </row>
    <row r="461" spans="7:11" x14ac:dyDescent="0.25">
      <c r="G461">
        <v>180</v>
      </c>
      <c r="H461" t="s">
        <v>138</v>
      </c>
      <c r="I461" s="12">
        <v>0.92778993435448565</v>
      </c>
      <c r="J461" s="3">
        <v>50</v>
      </c>
      <c r="K461" s="3">
        <v>163.63636363636024</v>
      </c>
    </row>
    <row r="462" spans="7:11" x14ac:dyDescent="0.25">
      <c r="G462">
        <v>152</v>
      </c>
      <c r="H462" t="s">
        <v>138</v>
      </c>
      <c r="I462" s="12">
        <v>0.93162393162393153</v>
      </c>
      <c r="J462" s="3">
        <v>57.5</v>
      </c>
      <c r="K462" s="3">
        <v>180.00000000000256</v>
      </c>
    </row>
    <row r="463" spans="7:11" x14ac:dyDescent="0.25">
      <c r="G463">
        <v>180</v>
      </c>
      <c r="H463" t="s">
        <v>138</v>
      </c>
      <c r="I463" s="12">
        <v>0.9338074398249453</v>
      </c>
      <c r="J463" s="3">
        <v>50</v>
      </c>
      <c r="K463" s="3">
        <v>163.63636363636658</v>
      </c>
    </row>
    <row r="464" spans="7:11" x14ac:dyDescent="0.25">
      <c r="G464">
        <v>152</v>
      </c>
      <c r="H464" t="s">
        <v>138</v>
      </c>
      <c r="I464" s="12">
        <v>0.93874643874643859</v>
      </c>
      <c r="J464" s="3">
        <v>15</v>
      </c>
      <c r="K464" s="3">
        <v>39.130434782608383</v>
      </c>
    </row>
    <row r="465" spans="7:11" x14ac:dyDescent="0.25">
      <c r="G465">
        <v>180</v>
      </c>
      <c r="H465" t="s">
        <v>138</v>
      </c>
      <c r="I465" s="12">
        <v>0.93982494529540472</v>
      </c>
      <c r="J465" s="3">
        <v>40</v>
      </c>
      <c r="K465" s="3">
        <v>149.99999999999787</v>
      </c>
    </row>
    <row r="466" spans="7:11" x14ac:dyDescent="0.25">
      <c r="G466">
        <v>173</v>
      </c>
      <c r="H466" t="s">
        <v>138</v>
      </c>
      <c r="I466" s="12">
        <v>0.94491525423728828</v>
      </c>
      <c r="J466" s="3">
        <v>70</v>
      </c>
      <c r="K466" s="3">
        <v>150.00000000000321</v>
      </c>
    </row>
    <row r="467" spans="7:11" x14ac:dyDescent="0.25">
      <c r="G467">
        <v>180</v>
      </c>
      <c r="H467" t="s">
        <v>138</v>
      </c>
      <c r="I467" s="12">
        <v>0.94638949671772432</v>
      </c>
      <c r="J467" s="3">
        <v>37.5</v>
      </c>
      <c r="K467" s="3">
        <v>180.00000000000256</v>
      </c>
    </row>
    <row r="468" spans="7:11" x14ac:dyDescent="0.25">
      <c r="G468">
        <v>173</v>
      </c>
      <c r="H468" t="s">
        <v>138</v>
      </c>
      <c r="I468" s="12">
        <v>0.95056497175141241</v>
      </c>
      <c r="J468" s="3">
        <v>70</v>
      </c>
      <c r="K468" s="3">
        <v>138.46153846153726</v>
      </c>
    </row>
    <row r="469" spans="7:11" x14ac:dyDescent="0.25">
      <c r="G469">
        <v>180</v>
      </c>
      <c r="H469" t="s">
        <v>138</v>
      </c>
      <c r="I469" s="12">
        <v>0.9518599562363238</v>
      </c>
      <c r="J469" s="3">
        <v>45</v>
      </c>
      <c r="K469" s="3">
        <v>179.99999999999488</v>
      </c>
    </row>
    <row r="470" spans="7:11" x14ac:dyDescent="0.25">
      <c r="G470">
        <v>173</v>
      </c>
      <c r="H470" t="s">
        <v>138</v>
      </c>
      <c r="I470" s="12">
        <v>0.95668549905838052</v>
      </c>
      <c r="J470" s="3">
        <v>60</v>
      </c>
      <c r="K470" s="3">
        <v>128.57142857142804</v>
      </c>
    </row>
    <row r="471" spans="7:11" x14ac:dyDescent="0.25">
      <c r="G471">
        <v>180</v>
      </c>
      <c r="H471" t="s">
        <v>138</v>
      </c>
      <c r="I471" s="12">
        <v>0.9573304157549235</v>
      </c>
      <c r="J471" s="3">
        <v>45</v>
      </c>
      <c r="K471" s="3">
        <v>150.00000000000321</v>
      </c>
    </row>
    <row r="472" spans="7:11" x14ac:dyDescent="0.25">
      <c r="G472">
        <v>173</v>
      </c>
      <c r="H472" t="s">
        <v>138</v>
      </c>
      <c r="I472" s="12">
        <v>0.96327683615819215</v>
      </c>
      <c r="J472" s="3">
        <v>50</v>
      </c>
      <c r="K472" s="3">
        <v>47.368421052631618</v>
      </c>
    </row>
    <row r="473" spans="7:11" x14ac:dyDescent="0.25">
      <c r="G473">
        <v>180</v>
      </c>
      <c r="H473" t="s">
        <v>138</v>
      </c>
      <c r="I473" s="12">
        <v>0.96389496717724288</v>
      </c>
      <c r="J473" s="3">
        <v>40</v>
      </c>
      <c r="K473" s="3">
        <v>163.63636363636024</v>
      </c>
    </row>
    <row r="474" spans="7:11" x14ac:dyDescent="0.25">
      <c r="G474">
        <v>180</v>
      </c>
      <c r="H474" t="s">
        <v>138</v>
      </c>
      <c r="I474" s="12">
        <v>0.96991247264770253</v>
      </c>
      <c r="J474" s="3">
        <v>42.5</v>
      </c>
      <c r="K474" s="3">
        <v>163.63636363636658</v>
      </c>
    </row>
    <row r="475" spans="7:11" x14ac:dyDescent="0.25">
      <c r="G475">
        <v>156</v>
      </c>
      <c r="H475" t="s">
        <v>138</v>
      </c>
      <c r="I475" s="12">
        <v>0.97126436781609193</v>
      </c>
      <c r="J475" s="3">
        <v>40</v>
      </c>
      <c r="K475" s="3">
        <v>112.5000000000004</v>
      </c>
    </row>
    <row r="476" spans="7:11" x14ac:dyDescent="0.25">
      <c r="G476">
        <v>152</v>
      </c>
      <c r="H476" t="s">
        <v>138</v>
      </c>
      <c r="I476" s="12">
        <v>0.97150997150997165</v>
      </c>
      <c r="J476" s="3">
        <v>57.5</v>
      </c>
      <c r="K476" s="3">
        <v>90.000000000001279</v>
      </c>
    </row>
    <row r="477" spans="7:11" x14ac:dyDescent="0.25">
      <c r="G477">
        <v>180</v>
      </c>
      <c r="H477" t="s">
        <v>138</v>
      </c>
      <c r="I477" s="12">
        <v>0.97592997811816184</v>
      </c>
      <c r="J477" s="3">
        <v>45</v>
      </c>
      <c r="K477" s="3">
        <v>75.00000000000027</v>
      </c>
    </row>
    <row r="478" spans="7:11" x14ac:dyDescent="0.25">
      <c r="G478">
        <v>173</v>
      </c>
      <c r="H478" t="s">
        <v>138</v>
      </c>
      <c r="I478" s="12">
        <v>0.98116760828625238</v>
      </c>
      <c r="J478" s="3"/>
      <c r="K478" s="3">
        <v>45.000000000000163</v>
      </c>
    </row>
    <row r="479" spans="7:11" x14ac:dyDescent="0.25">
      <c r="G479">
        <v>152</v>
      </c>
      <c r="H479" t="s">
        <v>138</v>
      </c>
      <c r="I479" s="12">
        <v>0.98575498575498566</v>
      </c>
      <c r="J479" s="3">
        <v>42.5</v>
      </c>
      <c r="K479" s="3">
        <v>89.999999999999361</v>
      </c>
    </row>
    <row r="480" spans="7:11" x14ac:dyDescent="0.25">
      <c r="G480">
        <v>156</v>
      </c>
      <c r="H480" t="s">
        <v>138</v>
      </c>
      <c r="I480" s="12">
        <v>0.98659003831417624</v>
      </c>
      <c r="J480" s="3">
        <v>60</v>
      </c>
      <c r="K480" s="3">
        <v>128.57142857142804</v>
      </c>
    </row>
    <row r="481" spans="7:11" x14ac:dyDescent="0.25">
      <c r="G481">
        <v>180</v>
      </c>
      <c r="H481" t="s">
        <v>138</v>
      </c>
      <c r="I481" s="12">
        <v>0.98905908096280082</v>
      </c>
      <c r="J481" s="3">
        <v>40</v>
      </c>
      <c r="K481" s="3">
        <v>89.999999999999361</v>
      </c>
    </row>
    <row r="482" spans="7:11" x14ac:dyDescent="0.25">
      <c r="G482">
        <v>152</v>
      </c>
      <c r="H482" t="s">
        <v>138</v>
      </c>
      <c r="I482" s="12">
        <v>1</v>
      </c>
      <c r="J482" s="3">
        <v>45</v>
      </c>
      <c r="K482" s="3">
        <v>72.000000000000412</v>
      </c>
    </row>
    <row r="483" spans="7:11" x14ac:dyDescent="0.25">
      <c r="G483">
        <v>153</v>
      </c>
      <c r="H483" t="s">
        <v>138</v>
      </c>
      <c r="I483" s="12">
        <v>1</v>
      </c>
      <c r="J483" s="3"/>
      <c r="K483" s="3">
        <v>128.57142857142804</v>
      </c>
    </row>
    <row r="484" spans="7:11" x14ac:dyDescent="0.25">
      <c r="G484">
        <v>180</v>
      </c>
      <c r="H484" t="s">
        <v>138</v>
      </c>
      <c r="I484" s="12">
        <v>1</v>
      </c>
      <c r="J484" s="3">
        <v>50</v>
      </c>
      <c r="K484" s="3">
        <v>85.714285714285367</v>
      </c>
    </row>
    <row r="485" spans="7:11" x14ac:dyDescent="0.25">
      <c r="G485">
        <v>156</v>
      </c>
      <c r="H485" t="s">
        <v>138</v>
      </c>
      <c r="I485" s="12">
        <v>1</v>
      </c>
      <c r="J485" s="3">
        <v>70</v>
      </c>
      <c r="K485" s="3">
        <v>30</v>
      </c>
    </row>
    <row r="486" spans="7:11" x14ac:dyDescent="0.25">
      <c r="G486">
        <v>173</v>
      </c>
      <c r="H486" t="s">
        <v>138</v>
      </c>
      <c r="I486" s="12">
        <v>1</v>
      </c>
      <c r="J486" s="3">
        <v>65</v>
      </c>
      <c r="K486" s="3">
        <v>89.999999999999361</v>
      </c>
    </row>
    <row r="487" spans="7:11" x14ac:dyDescent="0.25">
      <c r="G487">
        <v>173</v>
      </c>
      <c r="H487" t="s">
        <v>138</v>
      </c>
      <c r="I487" s="12">
        <v>1.0555555555555556</v>
      </c>
      <c r="J487" s="3">
        <v>62.5</v>
      </c>
      <c r="K487" s="3">
        <v>-1.8255578093306293</v>
      </c>
    </row>
  </sheetData>
  <sortState ref="A2:E366">
    <sortCondition ref="C2:C366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pane ySplit="2" topLeftCell="A21" activePane="bottomLeft" state="frozen"/>
      <selection pane="bottomLeft" activeCell="R27" sqref="R27:S27"/>
    </sheetView>
  </sheetViews>
  <sheetFormatPr baseColWidth="10" defaultRowHeight="15" x14ac:dyDescent="0.25"/>
  <cols>
    <col min="1" max="1" width="5.7109375" style="27" customWidth="1"/>
    <col min="2" max="2" width="7.42578125" customWidth="1"/>
    <col min="3" max="3" width="8" customWidth="1"/>
    <col min="4" max="4" width="11.7109375" style="25" customWidth="1"/>
    <col min="5" max="5" width="11.42578125" style="25"/>
    <col min="8" max="9" width="11.42578125" style="25"/>
    <col min="12" max="13" width="11.42578125" style="25"/>
    <col min="16" max="17" width="11.42578125" style="25"/>
  </cols>
  <sheetData>
    <row r="1" spans="1:21" s="26" customFormat="1" x14ac:dyDescent="0.25">
      <c r="B1" s="40" t="s">
        <v>153</v>
      </c>
      <c r="C1" s="40"/>
      <c r="D1" s="40" t="s">
        <v>162</v>
      </c>
      <c r="E1" s="40"/>
      <c r="F1" s="40" t="s">
        <v>156</v>
      </c>
      <c r="G1" s="40"/>
      <c r="H1" s="40" t="s">
        <v>157</v>
      </c>
      <c r="I1" s="40"/>
      <c r="J1" s="40" t="s">
        <v>158</v>
      </c>
      <c r="K1" s="40"/>
      <c r="L1" s="41" t="s">
        <v>159</v>
      </c>
      <c r="M1" s="41"/>
      <c r="N1" s="40" t="s">
        <v>161</v>
      </c>
      <c r="O1" s="40"/>
      <c r="P1" s="40" t="s">
        <v>160</v>
      </c>
      <c r="Q1" s="40"/>
      <c r="R1" s="40" t="s">
        <v>149</v>
      </c>
      <c r="S1" s="40"/>
      <c r="T1" s="26" t="s">
        <v>167</v>
      </c>
    </row>
    <row r="2" spans="1:21" s="26" customFormat="1" x14ac:dyDescent="0.25">
      <c r="A2" s="26" t="s">
        <v>152</v>
      </c>
      <c r="B2" s="28" t="s">
        <v>154</v>
      </c>
      <c r="C2" s="28" t="s">
        <v>155</v>
      </c>
      <c r="D2" s="28" t="s">
        <v>154</v>
      </c>
      <c r="E2" s="28" t="s">
        <v>155</v>
      </c>
      <c r="F2" s="28" t="s">
        <v>154</v>
      </c>
      <c r="G2" s="28" t="s">
        <v>155</v>
      </c>
      <c r="H2" s="28" t="s">
        <v>154</v>
      </c>
      <c r="I2" s="28" t="s">
        <v>155</v>
      </c>
      <c r="J2" s="28" t="s">
        <v>154</v>
      </c>
      <c r="K2" s="28" t="s">
        <v>155</v>
      </c>
      <c r="L2" s="28" t="s">
        <v>154</v>
      </c>
      <c r="M2" s="28" t="s">
        <v>155</v>
      </c>
      <c r="N2" s="28" t="s">
        <v>154</v>
      </c>
      <c r="O2" s="28" t="s">
        <v>155</v>
      </c>
      <c r="P2" s="28" t="s">
        <v>154</v>
      </c>
      <c r="Q2" s="28" t="s">
        <v>155</v>
      </c>
      <c r="R2" s="28" t="s">
        <v>154</v>
      </c>
      <c r="S2" s="28" t="s">
        <v>155</v>
      </c>
    </row>
    <row r="3" spans="1:21" x14ac:dyDescent="0.25">
      <c r="A3" s="27">
        <v>149</v>
      </c>
      <c r="D3" s="25">
        <v>14265</v>
      </c>
      <c r="E3" s="25">
        <v>15781</v>
      </c>
      <c r="F3">
        <v>14265</v>
      </c>
      <c r="G3">
        <v>15781</v>
      </c>
      <c r="L3" s="25">
        <v>14265</v>
      </c>
      <c r="M3" s="25">
        <v>15781</v>
      </c>
    </row>
    <row r="4" spans="1:21" x14ac:dyDescent="0.25">
      <c r="A4" s="27">
        <v>151</v>
      </c>
      <c r="D4" s="25">
        <v>23172</v>
      </c>
      <c r="E4" s="25">
        <v>24174</v>
      </c>
      <c r="F4">
        <v>23172</v>
      </c>
      <c r="G4">
        <v>24174</v>
      </c>
      <c r="L4" s="25">
        <v>23172</v>
      </c>
      <c r="M4" s="25">
        <v>24174</v>
      </c>
    </row>
    <row r="5" spans="1:21" x14ac:dyDescent="0.25">
      <c r="A5" s="27">
        <v>152</v>
      </c>
      <c r="D5" s="25">
        <v>28216</v>
      </c>
      <c r="E5" s="25">
        <v>29528</v>
      </c>
      <c r="F5">
        <v>28216</v>
      </c>
      <c r="G5">
        <v>29528</v>
      </c>
      <c r="L5" s="25">
        <v>28126</v>
      </c>
      <c r="M5" s="25">
        <v>29528</v>
      </c>
    </row>
    <row r="6" spans="1:21" x14ac:dyDescent="0.25">
      <c r="A6" s="27">
        <v>153</v>
      </c>
      <c r="D6" s="25">
        <v>33672</v>
      </c>
      <c r="E6" s="25">
        <v>34765</v>
      </c>
      <c r="F6">
        <v>33672</v>
      </c>
      <c r="G6">
        <v>34765</v>
      </c>
      <c r="L6" s="25">
        <v>33672</v>
      </c>
      <c r="M6" s="25">
        <v>34765</v>
      </c>
      <c r="R6">
        <v>34008</v>
      </c>
      <c r="S6">
        <v>34765</v>
      </c>
    </row>
    <row r="7" spans="1:21" x14ac:dyDescent="0.25">
      <c r="A7" s="27">
        <v>154</v>
      </c>
      <c r="D7" s="25">
        <v>38588</v>
      </c>
      <c r="E7" s="25">
        <v>39675</v>
      </c>
      <c r="F7">
        <v>38588</v>
      </c>
      <c r="G7">
        <v>39675</v>
      </c>
      <c r="L7" s="25">
        <v>38588</v>
      </c>
      <c r="M7" s="25">
        <v>39675</v>
      </c>
      <c r="R7">
        <v>38870</v>
      </c>
      <c r="S7">
        <v>39675</v>
      </c>
    </row>
    <row r="8" spans="1:21" x14ac:dyDescent="0.25">
      <c r="A8" s="27">
        <v>155</v>
      </c>
      <c r="D8" s="25">
        <v>43788</v>
      </c>
      <c r="E8" s="25">
        <v>45083</v>
      </c>
      <c r="F8">
        <v>43788</v>
      </c>
      <c r="G8">
        <v>45083</v>
      </c>
      <c r="P8" s="25">
        <v>44038</v>
      </c>
      <c r="Q8" s="25">
        <v>45083</v>
      </c>
      <c r="T8">
        <v>44728</v>
      </c>
      <c r="U8">
        <v>45098</v>
      </c>
    </row>
    <row r="9" spans="1:21" x14ac:dyDescent="0.25">
      <c r="A9" s="27">
        <v>156</v>
      </c>
      <c r="D9" s="25">
        <v>48896</v>
      </c>
      <c r="E9" s="25">
        <v>49967</v>
      </c>
      <c r="F9">
        <v>48896</v>
      </c>
      <c r="G9">
        <v>49967</v>
      </c>
      <c r="P9" s="25">
        <v>48896</v>
      </c>
      <c r="Q9" s="25">
        <v>49967</v>
      </c>
      <c r="T9" s="12"/>
      <c r="U9" s="12"/>
    </row>
    <row r="10" spans="1:21" x14ac:dyDescent="0.25">
      <c r="A10" s="27">
        <v>157</v>
      </c>
      <c r="D10" s="25">
        <v>53867</v>
      </c>
      <c r="E10" s="25">
        <v>55283</v>
      </c>
      <c r="F10">
        <v>53867</v>
      </c>
      <c r="G10">
        <v>55283</v>
      </c>
      <c r="P10" s="25">
        <v>54122</v>
      </c>
      <c r="Q10" s="25">
        <v>54489</v>
      </c>
      <c r="R10">
        <v>54579</v>
      </c>
      <c r="S10">
        <v>55283</v>
      </c>
    </row>
    <row r="11" spans="1:21" x14ac:dyDescent="0.25">
      <c r="A11" s="27">
        <v>158</v>
      </c>
      <c r="D11" s="25">
        <v>59063</v>
      </c>
      <c r="E11" s="25">
        <v>60739</v>
      </c>
      <c r="F11">
        <v>59063</v>
      </c>
      <c r="G11">
        <v>60739</v>
      </c>
      <c r="L11" s="25">
        <v>59983</v>
      </c>
      <c r="M11" s="25">
        <v>60095</v>
      </c>
      <c r="P11" s="25">
        <v>59063</v>
      </c>
      <c r="Q11" s="25">
        <v>60179</v>
      </c>
      <c r="R11">
        <v>60095</v>
      </c>
      <c r="S11">
        <v>60739</v>
      </c>
    </row>
    <row r="12" spans="1:21" x14ac:dyDescent="0.25">
      <c r="A12" s="27">
        <v>159</v>
      </c>
      <c r="D12" s="25">
        <v>64228</v>
      </c>
      <c r="E12" s="25">
        <v>65742</v>
      </c>
      <c r="F12">
        <v>64228</v>
      </c>
      <c r="G12">
        <v>65742</v>
      </c>
      <c r="L12" s="25">
        <v>64228</v>
      </c>
      <c r="M12" s="25">
        <v>64248</v>
      </c>
      <c r="P12" s="25">
        <v>64331</v>
      </c>
      <c r="Q12" s="25">
        <v>65742</v>
      </c>
      <c r="R12">
        <v>64473</v>
      </c>
      <c r="S12">
        <v>65742</v>
      </c>
    </row>
    <row r="13" spans="1:21" x14ac:dyDescent="0.25">
      <c r="A13" s="27">
        <v>161</v>
      </c>
      <c r="D13" s="25">
        <v>71822</v>
      </c>
      <c r="E13" s="25">
        <v>72798</v>
      </c>
      <c r="F13">
        <v>71822</v>
      </c>
      <c r="G13">
        <v>72798</v>
      </c>
      <c r="H13" s="25">
        <v>72798</v>
      </c>
      <c r="I13" s="25">
        <v>73596</v>
      </c>
      <c r="J13">
        <v>72798</v>
      </c>
      <c r="K13">
        <v>73596</v>
      </c>
      <c r="N13">
        <v>72330</v>
      </c>
      <c r="O13">
        <v>72392</v>
      </c>
      <c r="P13" s="25">
        <v>71942</v>
      </c>
    </row>
    <row r="14" spans="1:21" x14ac:dyDescent="0.25">
      <c r="A14" s="27">
        <v>161</v>
      </c>
      <c r="D14" s="25">
        <v>73596</v>
      </c>
      <c r="E14" s="25">
        <v>73780</v>
      </c>
      <c r="F14">
        <v>73596</v>
      </c>
      <c r="G14">
        <v>73780</v>
      </c>
    </row>
    <row r="15" spans="1:21" x14ac:dyDescent="0.25">
      <c r="A15" s="27">
        <v>168</v>
      </c>
      <c r="D15" s="25">
        <v>97457</v>
      </c>
      <c r="E15" s="25">
        <v>98916</v>
      </c>
      <c r="F15">
        <v>97547</v>
      </c>
      <c r="G15">
        <v>98916</v>
      </c>
      <c r="H15" s="25">
        <v>97119</v>
      </c>
      <c r="I15" s="25">
        <v>97457</v>
      </c>
      <c r="J15">
        <v>97119</v>
      </c>
      <c r="K15">
        <v>97457</v>
      </c>
      <c r="L15" s="25">
        <v>97119</v>
      </c>
      <c r="M15" s="25">
        <v>97373</v>
      </c>
      <c r="N15">
        <v>97119</v>
      </c>
      <c r="O15">
        <v>97373</v>
      </c>
    </row>
    <row r="16" spans="1:21" x14ac:dyDescent="0.25">
      <c r="A16" s="27">
        <v>168</v>
      </c>
      <c r="N16">
        <v>98439</v>
      </c>
      <c r="O16">
        <v>98916</v>
      </c>
    </row>
    <row r="17" spans="1:24" x14ac:dyDescent="0.25">
      <c r="A17" s="27">
        <v>169</v>
      </c>
      <c r="B17">
        <v>102514</v>
      </c>
      <c r="C17">
        <v>103159</v>
      </c>
      <c r="D17" s="25">
        <v>103159</v>
      </c>
      <c r="E17" s="25">
        <v>103946</v>
      </c>
      <c r="J17">
        <v>102514</v>
      </c>
      <c r="K17">
        <v>103946</v>
      </c>
      <c r="L17" s="25">
        <v>103159</v>
      </c>
      <c r="M17" s="25">
        <v>103946</v>
      </c>
      <c r="N17">
        <v>102514</v>
      </c>
      <c r="O17">
        <v>103159</v>
      </c>
    </row>
    <row r="18" spans="1:24" x14ac:dyDescent="0.25">
      <c r="A18" s="27">
        <v>170</v>
      </c>
      <c r="B18">
        <v>107462</v>
      </c>
      <c r="C18">
        <v>108100</v>
      </c>
      <c r="D18" s="25">
        <v>108100</v>
      </c>
      <c r="E18" s="25">
        <v>108853</v>
      </c>
      <c r="F18">
        <v>108100</v>
      </c>
      <c r="G18">
        <v>108853</v>
      </c>
      <c r="J18">
        <v>107462</v>
      </c>
      <c r="K18">
        <v>108100</v>
      </c>
      <c r="L18" s="25">
        <v>107462</v>
      </c>
      <c r="M18" s="25">
        <v>108853</v>
      </c>
      <c r="N18">
        <v>107462</v>
      </c>
      <c r="O18">
        <v>108185</v>
      </c>
    </row>
    <row r="19" spans="1:24" x14ac:dyDescent="0.25">
      <c r="A19" s="27">
        <v>171</v>
      </c>
      <c r="D19" s="25">
        <v>112294</v>
      </c>
      <c r="E19" s="25">
        <v>113867</v>
      </c>
      <c r="F19">
        <v>112294</v>
      </c>
      <c r="G19">
        <v>113422</v>
      </c>
      <c r="J19">
        <v>113422</v>
      </c>
      <c r="K19">
        <v>113867</v>
      </c>
      <c r="L19" s="25">
        <v>112294</v>
      </c>
      <c r="M19" s="25">
        <v>113867</v>
      </c>
    </row>
    <row r="20" spans="1:24" x14ac:dyDescent="0.25">
      <c r="A20" s="27">
        <v>172</v>
      </c>
      <c r="D20" s="25">
        <v>117639</v>
      </c>
      <c r="E20" s="25">
        <v>119026</v>
      </c>
      <c r="F20">
        <v>117639</v>
      </c>
      <c r="G20">
        <v>119018</v>
      </c>
      <c r="H20" s="25">
        <v>119026</v>
      </c>
      <c r="I20" s="25">
        <v>119189</v>
      </c>
      <c r="J20">
        <v>119026</v>
      </c>
      <c r="K20">
        <v>119189</v>
      </c>
      <c r="L20" s="25">
        <v>117639</v>
      </c>
      <c r="M20" s="25">
        <v>119367</v>
      </c>
      <c r="N20">
        <v>117727</v>
      </c>
      <c r="O20">
        <v>118453</v>
      </c>
      <c r="T20">
        <v>117892</v>
      </c>
      <c r="U20">
        <v>118198</v>
      </c>
    </row>
    <row r="21" spans="1:24" x14ac:dyDescent="0.25">
      <c r="A21" s="27">
        <v>172</v>
      </c>
      <c r="D21" s="25">
        <v>119189</v>
      </c>
      <c r="E21" s="25">
        <v>119367</v>
      </c>
      <c r="N21">
        <v>119189</v>
      </c>
      <c r="O21">
        <v>119367</v>
      </c>
      <c r="T21" s="12"/>
      <c r="U21" s="12"/>
    </row>
    <row r="22" spans="1:24" x14ac:dyDescent="0.25">
      <c r="A22" s="27">
        <v>173</v>
      </c>
      <c r="D22" s="25">
        <v>122868</v>
      </c>
      <c r="E22" s="25">
        <v>124997</v>
      </c>
      <c r="F22">
        <v>123639</v>
      </c>
      <c r="G22">
        <v>124997</v>
      </c>
      <c r="J22">
        <v>122868</v>
      </c>
      <c r="K22">
        <v>123639</v>
      </c>
      <c r="L22" s="25">
        <v>122868</v>
      </c>
      <c r="M22" s="25">
        <v>124997</v>
      </c>
      <c r="P22" s="25">
        <v>124110</v>
      </c>
      <c r="Q22" s="25">
        <v>124997</v>
      </c>
      <c r="R22">
        <v>124715</v>
      </c>
      <c r="S22">
        <v>124997</v>
      </c>
    </row>
    <row r="23" spans="1:24" x14ac:dyDescent="0.25">
      <c r="A23" s="27">
        <v>174</v>
      </c>
      <c r="D23" s="25">
        <v>128449</v>
      </c>
      <c r="E23" s="25">
        <v>130738</v>
      </c>
      <c r="F23">
        <v>128449</v>
      </c>
      <c r="G23">
        <v>130738</v>
      </c>
      <c r="L23" s="25">
        <v>128449</v>
      </c>
      <c r="M23" s="25">
        <v>130738</v>
      </c>
      <c r="P23" s="25">
        <v>128449</v>
      </c>
      <c r="Q23" s="25">
        <v>130738</v>
      </c>
      <c r="T23">
        <v>129712</v>
      </c>
      <c r="U23">
        <v>129964</v>
      </c>
      <c r="W23">
        <f>(T23-S22)/30/60</f>
        <v>2.6194444444444445</v>
      </c>
      <c r="X23">
        <f>W23*1.305</f>
        <v>3.4183749999999997</v>
      </c>
    </row>
    <row r="24" spans="1:24" x14ac:dyDescent="0.25">
      <c r="A24" s="27">
        <v>175</v>
      </c>
      <c r="D24" s="25">
        <v>134268</v>
      </c>
      <c r="E24" s="25">
        <v>136455</v>
      </c>
      <c r="F24">
        <v>134268</v>
      </c>
      <c r="G24">
        <v>136455</v>
      </c>
      <c r="L24" s="25">
        <v>134488</v>
      </c>
      <c r="M24" s="25">
        <v>136455</v>
      </c>
      <c r="P24" s="25">
        <v>134488</v>
      </c>
      <c r="Q24" s="25">
        <v>136455</v>
      </c>
      <c r="R24">
        <v>135101</v>
      </c>
      <c r="S24">
        <v>135477</v>
      </c>
    </row>
    <row r="25" spans="1:24" x14ac:dyDescent="0.25">
      <c r="A25" s="27">
        <v>175</v>
      </c>
      <c r="R25">
        <v>136149</v>
      </c>
      <c r="S25">
        <v>136455</v>
      </c>
    </row>
    <row r="26" spans="1:24" x14ac:dyDescent="0.25">
      <c r="A26" s="27">
        <v>176</v>
      </c>
      <c r="D26" s="25">
        <v>139681</v>
      </c>
      <c r="E26" s="25">
        <v>142048</v>
      </c>
      <c r="F26">
        <v>139681</v>
      </c>
      <c r="G26">
        <v>142048</v>
      </c>
      <c r="L26" s="25">
        <v>139681</v>
      </c>
      <c r="M26" s="25">
        <v>142048</v>
      </c>
      <c r="P26" s="25">
        <v>139681</v>
      </c>
      <c r="Q26" s="25">
        <v>141279</v>
      </c>
      <c r="R26">
        <v>140535</v>
      </c>
      <c r="S26">
        <v>140942</v>
      </c>
    </row>
    <row r="27" spans="1:24" x14ac:dyDescent="0.25">
      <c r="A27" s="27">
        <v>176</v>
      </c>
      <c r="N27">
        <v>141652</v>
      </c>
      <c r="O27">
        <v>142048</v>
      </c>
      <c r="R27">
        <v>141393</v>
      </c>
      <c r="S27">
        <v>142048</v>
      </c>
    </row>
    <row r="28" spans="1:24" x14ac:dyDescent="0.25">
      <c r="A28" s="27">
        <v>177</v>
      </c>
      <c r="D28" s="25">
        <v>146533</v>
      </c>
      <c r="E28" s="25">
        <v>148040</v>
      </c>
      <c r="H28" s="25">
        <v>146533</v>
      </c>
      <c r="I28" s="25">
        <v>146610</v>
      </c>
      <c r="J28">
        <v>146533</v>
      </c>
      <c r="K28">
        <v>148040</v>
      </c>
      <c r="L28" s="25">
        <v>146533</v>
      </c>
      <c r="M28" s="25">
        <v>148040</v>
      </c>
      <c r="N28">
        <v>146533</v>
      </c>
      <c r="O28">
        <v>148040</v>
      </c>
      <c r="P28" s="25">
        <v>146533</v>
      </c>
      <c r="Q28" s="25">
        <v>148040</v>
      </c>
      <c r="T28">
        <v>147180</v>
      </c>
      <c r="U28">
        <v>148040</v>
      </c>
      <c r="W28">
        <f>(T28-S27)/30/60</f>
        <v>2.8511111111111109</v>
      </c>
      <c r="X28">
        <f>W28*1.305</f>
        <v>3.7206999999999995</v>
      </c>
    </row>
    <row r="29" spans="1:24" x14ac:dyDescent="0.25">
      <c r="A29" s="27">
        <v>178</v>
      </c>
      <c r="D29" s="25">
        <v>151237</v>
      </c>
      <c r="E29" s="25">
        <v>152765</v>
      </c>
      <c r="J29">
        <v>151237</v>
      </c>
      <c r="K29">
        <v>152765</v>
      </c>
      <c r="L29" s="25">
        <v>151237</v>
      </c>
      <c r="M29" s="25">
        <v>152765</v>
      </c>
      <c r="N29">
        <v>151237</v>
      </c>
      <c r="O29">
        <v>152765</v>
      </c>
      <c r="P29" s="25">
        <v>151237</v>
      </c>
      <c r="Q29" s="25">
        <v>152765</v>
      </c>
      <c r="R29">
        <v>152033</v>
      </c>
      <c r="S29">
        <v>152765</v>
      </c>
      <c r="T29" s="12"/>
      <c r="U29" s="12"/>
    </row>
    <row r="30" spans="1:24" x14ac:dyDescent="0.25">
      <c r="A30" s="27">
        <v>179</v>
      </c>
      <c r="D30" s="25">
        <v>156240</v>
      </c>
      <c r="E30" s="25">
        <v>158092</v>
      </c>
      <c r="J30">
        <v>156240</v>
      </c>
      <c r="K30">
        <v>158092</v>
      </c>
      <c r="L30" s="25">
        <v>156240</v>
      </c>
      <c r="M30" s="25">
        <v>158092</v>
      </c>
      <c r="N30">
        <v>156240</v>
      </c>
      <c r="O30">
        <v>158092</v>
      </c>
      <c r="P30" s="25">
        <v>156240</v>
      </c>
      <c r="Q30" s="25">
        <v>158092</v>
      </c>
    </row>
    <row r="31" spans="1:24" x14ac:dyDescent="0.25">
      <c r="A31" s="27">
        <v>180</v>
      </c>
      <c r="D31" s="25">
        <v>161350</v>
      </c>
      <c r="E31" s="25">
        <v>163192</v>
      </c>
      <c r="J31">
        <v>161350</v>
      </c>
      <c r="K31">
        <v>163192</v>
      </c>
      <c r="L31" s="25">
        <v>161350</v>
      </c>
      <c r="M31" s="25">
        <v>163192</v>
      </c>
      <c r="N31">
        <v>161350</v>
      </c>
      <c r="O31">
        <v>163192</v>
      </c>
      <c r="P31" s="25">
        <v>161350</v>
      </c>
      <c r="Q31" s="25">
        <v>163192</v>
      </c>
    </row>
    <row r="32" spans="1:24" x14ac:dyDescent="0.25">
      <c r="A32" s="27">
        <v>181</v>
      </c>
      <c r="D32" s="25">
        <v>166890</v>
      </c>
      <c r="E32" s="25">
        <v>168807</v>
      </c>
      <c r="J32">
        <v>166890</v>
      </c>
      <c r="K32">
        <v>168807</v>
      </c>
      <c r="L32" s="25">
        <v>166890</v>
      </c>
      <c r="M32" s="25">
        <v>168807</v>
      </c>
      <c r="N32">
        <v>166890</v>
      </c>
      <c r="O32">
        <v>168807</v>
      </c>
      <c r="P32" s="25">
        <v>166890</v>
      </c>
      <c r="Q32" s="25">
        <v>168807</v>
      </c>
    </row>
    <row r="33" spans="1:24" x14ac:dyDescent="0.25">
      <c r="A33" s="27">
        <v>182</v>
      </c>
      <c r="D33" s="25">
        <v>172746</v>
      </c>
      <c r="E33" s="25">
        <v>173015</v>
      </c>
      <c r="H33" s="25">
        <v>172266</v>
      </c>
      <c r="I33" s="25">
        <v>172746</v>
      </c>
      <c r="J33">
        <v>172266</v>
      </c>
      <c r="K33">
        <v>174275</v>
      </c>
      <c r="L33" s="25">
        <v>172266</v>
      </c>
      <c r="M33" s="25">
        <v>174275</v>
      </c>
      <c r="N33">
        <v>172266</v>
      </c>
      <c r="O33">
        <v>174275</v>
      </c>
      <c r="P33" s="25">
        <v>172746</v>
      </c>
      <c r="Q33" s="25">
        <v>174275</v>
      </c>
    </row>
    <row r="34" spans="1:24" x14ac:dyDescent="0.25">
      <c r="A34" s="27">
        <v>182</v>
      </c>
      <c r="D34" s="25">
        <v>173326</v>
      </c>
      <c r="E34" s="25">
        <v>173595</v>
      </c>
      <c r="H34" s="25">
        <v>173015</v>
      </c>
      <c r="I34" s="25">
        <v>173326</v>
      </c>
    </row>
    <row r="35" spans="1:24" x14ac:dyDescent="0.25">
      <c r="A35" s="27">
        <v>182</v>
      </c>
      <c r="D35" s="25">
        <v>173895</v>
      </c>
      <c r="E35" s="25">
        <v>174275</v>
      </c>
      <c r="H35" s="25">
        <v>173595</v>
      </c>
      <c r="I35" s="25">
        <v>173895</v>
      </c>
    </row>
    <row r="36" spans="1:24" x14ac:dyDescent="0.25">
      <c r="A36" s="27">
        <v>183</v>
      </c>
      <c r="B36">
        <v>179698</v>
      </c>
      <c r="C36">
        <v>179798</v>
      </c>
      <c r="D36" s="25">
        <v>181143</v>
      </c>
      <c r="E36" s="25">
        <v>181728</v>
      </c>
      <c r="F36">
        <v>179698</v>
      </c>
      <c r="G36">
        <v>179798</v>
      </c>
      <c r="H36" s="25">
        <v>179798</v>
      </c>
      <c r="I36" s="25">
        <v>181143</v>
      </c>
      <c r="J36" s="25">
        <v>179798</v>
      </c>
      <c r="K36" s="25">
        <v>181728</v>
      </c>
      <c r="L36" s="25">
        <v>179698</v>
      </c>
      <c r="M36" s="25">
        <v>181728</v>
      </c>
      <c r="N36">
        <v>179698</v>
      </c>
      <c r="O36" s="25">
        <v>181728</v>
      </c>
      <c r="P36" s="25">
        <v>179862</v>
      </c>
      <c r="Q36" s="25">
        <v>181728</v>
      </c>
      <c r="T36" s="25">
        <v>180108</v>
      </c>
      <c r="U36" s="25">
        <v>180621</v>
      </c>
      <c r="W36">
        <f>(T36-S29)/30/60</f>
        <v>15.190555555555555</v>
      </c>
      <c r="X36">
        <f>W36*1.305</f>
        <v>19.823674999999998</v>
      </c>
    </row>
    <row r="37" spans="1:24" x14ac:dyDescent="0.25">
      <c r="A37" s="27">
        <v>184</v>
      </c>
      <c r="D37" s="25">
        <v>186138</v>
      </c>
      <c r="E37" s="25">
        <v>187173</v>
      </c>
      <c r="F37">
        <v>186554</v>
      </c>
      <c r="G37">
        <v>187173</v>
      </c>
      <c r="J37">
        <v>186138</v>
      </c>
      <c r="K37">
        <v>186554</v>
      </c>
      <c r="L37" s="25">
        <v>186138</v>
      </c>
      <c r="M37" s="25">
        <v>187173</v>
      </c>
      <c r="P37" s="25">
        <v>186138</v>
      </c>
      <c r="Q37" s="25">
        <v>187173</v>
      </c>
      <c r="R37" s="25">
        <v>186729</v>
      </c>
      <c r="S37" s="25">
        <v>187242</v>
      </c>
      <c r="T37" s="12">
        <f>(R37-P37)/30/60</f>
        <v>0.32833333333333331</v>
      </c>
      <c r="U37" s="12">
        <f>(S37-Q37)/30/60</f>
        <v>3.833333333333333E-2</v>
      </c>
    </row>
    <row r="38" spans="1:24" x14ac:dyDescent="0.25">
      <c r="A38" s="27">
        <v>185</v>
      </c>
      <c r="D38" s="25">
        <v>190948</v>
      </c>
      <c r="E38" s="25">
        <v>192913</v>
      </c>
      <c r="F38">
        <v>190948</v>
      </c>
      <c r="G38">
        <v>192913</v>
      </c>
      <c r="L38" s="25">
        <v>190948</v>
      </c>
      <c r="M38" s="25">
        <v>192913</v>
      </c>
      <c r="P38" s="25">
        <v>190948</v>
      </c>
      <c r="Q38" s="25">
        <v>192913</v>
      </c>
      <c r="R38">
        <v>191488</v>
      </c>
      <c r="S38">
        <v>192219</v>
      </c>
    </row>
    <row r="39" spans="1:24" x14ac:dyDescent="0.25">
      <c r="A39" s="27">
        <v>186</v>
      </c>
      <c r="D39" s="25">
        <v>197334</v>
      </c>
      <c r="E39" s="25">
        <v>199708</v>
      </c>
      <c r="F39">
        <v>197334</v>
      </c>
      <c r="G39">
        <v>199708</v>
      </c>
      <c r="L39" s="25">
        <v>197334</v>
      </c>
      <c r="M39" s="25">
        <v>199708</v>
      </c>
      <c r="P39" s="25">
        <v>197334</v>
      </c>
      <c r="Q39" s="25">
        <v>199708</v>
      </c>
      <c r="R39">
        <v>199506</v>
      </c>
      <c r="S39">
        <v>199708</v>
      </c>
    </row>
    <row r="40" spans="1:24" x14ac:dyDescent="0.25">
      <c r="A40" s="27">
        <v>187</v>
      </c>
      <c r="D40" s="25">
        <v>203330</v>
      </c>
      <c r="E40" s="25">
        <v>205392</v>
      </c>
      <c r="F40">
        <v>203330</v>
      </c>
      <c r="G40">
        <v>205392</v>
      </c>
      <c r="L40" s="25">
        <v>204982</v>
      </c>
      <c r="M40" s="25">
        <v>205392</v>
      </c>
      <c r="P40" s="25">
        <v>203330</v>
      </c>
      <c r="Q40" s="25">
        <v>205392</v>
      </c>
      <c r="T40">
        <v>204115</v>
      </c>
      <c r="U40">
        <v>204651</v>
      </c>
      <c r="W40">
        <f>(T40-S39)/30/60</f>
        <v>2.4483333333333333</v>
      </c>
      <c r="X40">
        <f>W40*1.305</f>
        <v>3.1950749999999997</v>
      </c>
    </row>
    <row r="41" spans="1:24" x14ac:dyDescent="0.25">
      <c r="T41" s="12"/>
      <c r="U41" s="12"/>
    </row>
  </sheetData>
  <mergeCells count="9">
    <mergeCell ref="P1:Q1"/>
    <mergeCell ref="R1:S1"/>
    <mergeCell ref="B1:C1"/>
    <mergeCell ref="D1:E1"/>
    <mergeCell ref="F1:G1"/>
    <mergeCell ref="H1:I1"/>
    <mergeCell ref="J1:K1"/>
    <mergeCell ref="L1:M1"/>
    <mergeCell ref="N1:O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G1" workbookViewId="0">
      <pane ySplit="2" topLeftCell="A21" activePane="bottomLeft" state="frozen"/>
      <selection pane="bottomLeft" sqref="A1:A1048576"/>
    </sheetView>
  </sheetViews>
  <sheetFormatPr baseColWidth="10" defaultRowHeight="15" x14ac:dyDescent="0.25"/>
  <cols>
    <col min="4" max="4" width="16.7109375" bestFit="1" customWidth="1"/>
  </cols>
  <sheetData>
    <row r="1" spans="1:21" x14ac:dyDescent="0.25">
      <c r="A1" s="26"/>
      <c r="B1" s="40" t="s">
        <v>153</v>
      </c>
      <c r="C1" s="40"/>
      <c r="D1" s="40" t="s">
        <v>162</v>
      </c>
      <c r="E1" s="40"/>
      <c r="F1" s="40" t="s">
        <v>156</v>
      </c>
      <c r="G1" s="40"/>
      <c r="H1" s="40" t="s">
        <v>157</v>
      </c>
      <c r="I1" s="40"/>
      <c r="J1" s="40" t="s">
        <v>158</v>
      </c>
      <c r="K1" s="40"/>
      <c r="L1" s="41" t="s">
        <v>159</v>
      </c>
      <c r="M1" s="41"/>
      <c r="N1" s="40" t="s">
        <v>161</v>
      </c>
      <c r="O1" s="40"/>
      <c r="P1" s="40" t="s">
        <v>160</v>
      </c>
      <c r="Q1" s="40"/>
      <c r="R1" s="40" t="s">
        <v>149</v>
      </c>
      <c r="S1" s="40"/>
      <c r="T1" s="40" t="s">
        <v>167</v>
      </c>
      <c r="U1" s="40"/>
    </row>
    <row r="2" spans="1:21" x14ac:dyDescent="0.25">
      <c r="A2" s="26" t="s">
        <v>152</v>
      </c>
      <c r="B2" s="28" t="s">
        <v>154</v>
      </c>
      <c r="C2" s="28" t="s">
        <v>155</v>
      </c>
      <c r="D2" s="28" t="s">
        <v>154</v>
      </c>
      <c r="E2" s="28" t="s">
        <v>155</v>
      </c>
      <c r="F2" s="28" t="s">
        <v>154</v>
      </c>
      <c r="G2" s="28" t="s">
        <v>155</v>
      </c>
      <c r="H2" s="28" t="s">
        <v>154</v>
      </c>
      <c r="I2" s="28" t="s">
        <v>155</v>
      </c>
      <c r="J2" s="28" t="s">
        <v>154</v>
      </c>
      <c r="K2" s="28" t="s">
        <v>155</v>
      </c>
      <c r="L2" s="28" t="s">
        <v>154</v>
      </c>
      <c r="M2" s="28" t="s">
        <v>155</v>
      </c>
      <c r="N2" s="28" t="s">
        <v>154</v>
      </c>
      <c r="O2" s="28" t="s">
        <v>155</v>
      </c>
      <c r="P2" s="28" t="s">
        <v>154</v>
      </c>
      <c r="Q2" s="28" t="s">
        <v>155</v>
      </c>
      <c r="R2" s="28" t="s">
        <v>154</v>
      </c>
      <c r="S2" s="28" t="s">
        <v>155</v>
      </c>
      <c r="T2" s="28" t="s">
        <v>154</v>
      </c>
      <c r="U2" s="28" t="s">
        <v>155</v>
      </c>
    </row>
    <row r="3" spans="1:21" x14ac:dyDescent="0.25">
      <c r="A3" s="27">
        <v>149</v>
      </c>
      <c r="B3" s="15" t="s">
        <v>163</v>
      </c>
      <c r="C3" s="15" t="s">
        <v>163</v>
      </c>
      <c r="D3" s="15">
        <v>0</v>
      </c>
      <c r="E3" s="15">
        <v>0.84222222222222221</v>
      </c>
      <c r="F3" s="15">
        <v>0</v>
      </c>
      <c r="G3" s="15">
        <v>0.84222222222222221</v>
      </c>
      <c r="H3" s="15" t="s">
        <v>163</v>
      </c>
      <c r="I3" s="15" t="s">
        <v>163</v>
      </c>
      <c r="J3" s="15" t="s">
        <v>163</v>
      </c>
      <c r="K3" s="15" t="s">
        <v>163</v>
      </c>
      <c r="L3" s="15">
        <v>0</v>
      </c>
      <c r="M3" s="15">
        <v>0.84222222222222221</v>
      </c>
      <c r="N3" s="15" t="s">
        <v>163</v>
      </c>
      <c r="O3" s="15" t="s">
        <v>163</v>
      </c>
      <c r="P3" s="15" t="s">
        <v>163</v>
      </c>
      <c r="Q3" s="15" t="s">
        <v>163</v>
      </c>
      <c r="R3" s="15" t="s">
        <v>163</v>
      </c>
      <c r="S3" s="15" t="s">
        <v>163</v>
      </c>
    </row>
    <row r="4" spans="1:21" x14ac:dyDescent="0.25">
      <c r="A4" s="27">
        <v>151</v>
      </c>
      <c r="B4" s="15"/>
      <c r="C4" s="15"/>
      <c r="D4" s="15">
        <v>0.84222222222222243</v>
      </c>
      <c r="E4" s="15">
        <v>1.3988888888888891</v>
      </c>
      <c r="F4" s="15">
        <v>0.84222222222222243</v>
      </c>
      <c r="G4" s="15">
        <v>1.3988888888888891</v>
      </c>
      <c r="H4" s="15"/>
      <c r="I4" s="15"/>
      <c r="J4" s="15"/>
      <c r="K4" s="15"/>
      <c r="L4" s="15">
        <v>0.84222222222222243</v>
      </c>
      <c r="M4" s="15">
        <v>1.3988888888888891</v>
      </c>
      <c r="N4" s="15"/>
      <c r="O4" s="15"/>
      <c r="P4" s="15"/>
      <c r="Q4" s="15"/>
      <c r="R4" s="15"/>
      <c r="S4" s="15"/>
    </row>
    <row r="5" spans="1:21" x14ac:dyDescent="0.25">
      <c r="A5" s="27">
        <v>152</v>
      </c>
      <c r="B5" s="15"/>
      <c r="C5" s="15"/>
      <c r="D5" s="15">
        <v>1.4488888888888889</v>
      </c>
      <c r="E5" s="15">
        <v>2.177777777777778</v>
      </c>
      <c r="F5" s="15">
        <v>1.4488888888888889</v>
      </c>
      <c r="G5" s="15">
        <v>2.177777777777778</v>
      </c>
      <c r="H5" s="15"/>
      <c r="I5" s="15"/>
      <c r="J5" s="15"/>
      <c r="K5" s="15"/>
      <c r="L5" s="15">
        <v>1.3988888888888891</v>
      </c>
      <c r="M5" s="15">
        <v>2.177777777777778</v>
      </c>
      <c r="N5" s="15"/>
      <c r="O5" s="15"/>
      <c r="P5" s="15"/>
      <c r="Q5" s="15"/>
      <c r="R5" s="15"/>
      <c r="S5" s="15"/>
    </row>
    <row r="6" spans="1:21" x14ac:dyDescent="0.25">
      <c r="A6" s="27">
        <v>153</v>
      </c>
      <c r="B6" s="15"/>
      <c r="C6" s="15"/>
      <c r="D6" s="15">
        <v>2.1777777777777771</v>
      </c>
      <c r="E6" s="15">
        <v>2.7850000000000001</v>
      </c>
      <c r="F6" s="15">
        <v>2.1777777777777771</v>
      </c>
      <c r="G6" s="15">
        <v>2.7850000000000001</v>
      </c>
      <c r="H6" s="15"/>
      <c r="I6" s="15"/>
      <c r="J6" s="15"/>
      <c r="K6" s="15"/>
      <c r="L6" s="15">
        <v>2.1777777777777771</v>
      </c>
      <c r="M6" s="15">
        <v>2.7850000000000001</v>
      </c>
      <c r="N6" s="15"/>
      <c r="O6" s="15"/>
      <c r="P6" s="15"/>
      <c r="Q6" s="15"/>
      <c r="R6" s="15">
        <v>2.3644444444444446</v>
      </c>
      <c r="S6" s="15">
        <v>2.7850000000000001</v>
      </c>
    </row>
    <row r="7" spans="1:21" x14ac:dyDescent="0.25">
      <c r="A7" s="27">
        <v>154</v>
      </c>
      <c r="B7" s="15"/>
      <c r="C7" s="15"/>
      <c r="D7" s="15">
        <v>2.7850000000000001</v>
      </c>
      <c r="E7" s="15">
        <v>3.3888888888888893</v>
      </c>
      <c r="F7" s="15">
        <v>2.7850000000000001</v>
      </c>
      <c r="G7" s="15">
        <v>3.3888888888888893</v>
      </c>
      <c r="H7" s="15"/>
      <c r="I7" s="15"/>
      <c r="J7" s="15"/>
      <c r="K7" s="15"/>
      <c r="L7" s="15">
        <v>2.7850000000000001</v>
      </c>
      <c r="M7" s="15">
        <v>3.3888888888888893</v>
      </c>
      <c r="N7" s="15"/>
      <c r="O7" s="15"/>
      <c r="P7" s="15"/>
      <c r="Q7" s="15"/>
      <c r="R7" s="15">
        <v>2.9416666666666664</v>
      </c>
      <c r="S7" s="15">
        <v>3.3888888888888893</v>
      </c>
    </row>
    <row r="8" spans="1:21" x14ac:dyDescent="0.25">
      <c r="A8" s="27">
        <v>155</v>
      </c>
      <c r="B8" s="15"/>
      <c r="C8" s="15"/>
      <c r="D8" s="15">
        <v>3.3888888888888893</v>
      </c>
      <c r="E8" s="15">
        <v>4.1083333333333343</v>
      </c>
      <c r="F8" s="15">
        <v>3.3888888888888893</v>
      </c>
      <c r="G8" s="15">
        <v>4.1083333333333343</v>
      </c>
      <c r="H8" s="15"/>
      <c r="I8" s="15"/>
      <c r="J8" s="15"/>
      <c r="K8" s="15"/>
      <c r="L8" s="15"/>
      <c r="M8" s="15"/>
      <c r="N8" s="15"/>
      <c r="O8" s="15"/>
      <c r="P8" s="15">
        <v>3.527777777777775</v>
      </c>
      <c r="Q8" s="15">
        <v>4.1083333333333343</v>
      </c>
      <c r="R8" s="15"/>
      <c r="S8" s="15"/>
      <c r="T8">
        <v>3.9</v>
      </c>
      <c r="U8" s="15">
        <v>4.0999999999999996</v>
      </c>
    </row>
    <row r="9" spans="1:21" x14ac:dyDescent="0.25">
      <c r="A9" s="27">
        <v>156</v>
      </c>
      <c r="B9" s="15"/>
      <c r="C9" s="15"/>
      <c r="D9" s="15">
        <v>4.1083333333333343</v>
      </c>
      <c r="E9" s="15">
        <v>4.7033333333333367</v>
      </c>
      <c r="F9" s="15">
        <v>4.1083333333333343</v>
      </c>
      <c r="G9" s="15">
        <v>4.7033333333333367</v>
      </c>
      <c r="H9" s="15"/>
      <c r="I9" s="15"/>
      <c r="J9" s="15"/>
      <c r="K9" s="15"/>
      <c r="L9" s="15"/>
      <c r="M9" s="15"/>
      <c r="N9" s="15"/>
      <c r="O9" s="15"/>
      <c r="P9" s="15">
        <v>4.1083333333333343</v>
      </c>
      <c r="Q9" s="15">
        <v>4.7033333333333367</v>
      </c>
      <c r="R9" s="15"/>
      <c r="S9" s="15"/>
    </row>
    <row r="10" spans="1:21" x14ac:dyDescent="0.25">
      <c r="A10" s="27">
        <v>157</v>
      </c>
      <c r="B10" s="15"/>
      <c r="C10" s="15"/>
      <c r="D10" s="15">
        <v>4.7033333333333367</v>
      </c>
      <c r="E10" s="15">
        <v>5.490000000000002</v>
      </c>
      <c r="F10" s="15">
        <v>4.7033333333333367</v>
      </c>
      <c r="G10" s="15">
        <v>5.490000000000002</v>
      </c>
      <c r="H10" s="15"/>
      <c r="I10" s="15"/>
      <c r="J10" s="15"/>
      <c r="K10" s="15"/>
      <c r="L10" s="15"/>
      <c r="M10" s="15"/>
      <c r="N10" s="15"/>
      <c r="O10" s="15"/>
      <c r="P10" s="15">
        <v>4.8450000000000024</v>
      </c>
      <c r="Q10" s="15">
        <v>5.048888888888893</v>
      </c>
      <c r="R10" s="15">
        <v>5.0988888888888901</v>
      </c>
      <c r="S10" s="15">
        <v>5.490000000000002</v>
      </c>
    </row>
    <row r="11" spans="1:21" x14ac:dyDescent="0.25">
      <c r="A11" s="27">
        <v>158</v>
      </c>
      <c r="B11" s="15"/>
      <c r="C11" s="15"/>
      <c r="D11" s="15">
        <v>5.490000000000002</v>
      </c>
      <c r="E11" s="15">
        <v>6.421111111111113</v>
      </c>
      <c r="F11" s="15">
        <v>5.490000000000002</v>
      </c>
      <c r="G11" s="15">
        <v>6.421111111111113</v>
      </c>
      <c r="H11" s="15"/>
      <c r="I11" s="15"/>
      <c r="J11" s="15"/>
      <c r="K11" s="15"/>
      <c r="L11" s="15">
        <v>6.0011111111111148</v>
      </c>
      <c r="M11" s="15">
        <v>6.0633333333333361</v>
      </c>
      <c r="N11" s="15"/>
      <c r="O11" s="15"/>
      <c r="P11" s="15">
        <v>5.490000000000002</v>
      </c>
      <c r="Q11" s="15">
        <v>6.110000000000003</v>
      </c>
      <c r="R11" s="15">
        <v>6.0633333333333361</v>
      </c>
      <c r="S11" s="15">
        <v>6.421111111111113</v>
      </c>
    </row>
    <row r="12" spans="1:21" x14ac:dyDescent="0.25">
      <c r="A12" s="27">
        <v>159</v>
      </c>
      <c r="B12" s="15"/>
      <c r="C12" s="15"/>
      <c r="D12" s="15">
        <v>6.421111111111113</v>
      </c>
      <c r="E12" s="15">
        <v>7.2622222222222277</v>
      </c>
      <c r="F12" s="15">
        <v>6.421111111111113</v>
      </c>
      <c r="G12" s="15">
        <v>7.2622222222222277</v>
      </c>
      <c r="H12" s="15"/>
      <c r="I12" s="15"/>
      <c r="J12" s="15"/>
      <c r="K12" s="15"/>
      <c r="L12" s="15">
        <v>6.421111111111113</v>
      </c>
      <c r="M12" s="15">
        <v>6.5</v>
      </c>
      <c r="N12" s="15"/>
      <c r="O12" s="15"/>
      <c r="P12" s="15">
        <v>6.4783333333333353</v>
      </c>
      <c r="Q12" s="15">
        <v>7.2622222222222277</v>
      </c>
      <c r="R12" s="15">
        <v>6.5572222222222223</v>
      </c>
      <c r="S12" s="15">
        <v>7.2622222222222277</v>
      </c>
    </row>
    <row r="13" spans="1:21" x14ac:dyDescent="0.25">
      <c r="A13" s="27">
        <v>161</v>
      </c>
      <c r="B13" s="15"/>
      <c r="C13" s="15"/>
      <c r="D13" s="15">
        <v>7.2622222222222277</v>
      </c>
      <c r="E13" s="15">
        <v>7.8044444444444494</v>
      </c>
      <c r="F13" s="15">
        <v>7.2622222222222277</v>
      </c>
      <c r="G13" s="15">
        <v>7.8044444444444494</v>
      </c>
      <c r="H13" s="15">
        <v>7.8044444444444494</v>
      </c>
      <c r="I13" s="15">
        <v>8.2477777777777845</v>
      </c>
      <c r="J13" s="15">
        <v>7.8044444444444494</v>
      </c>
      <c r="K13" s="15">
        <v>8.2477777777777845</v>
      </c>
      <c r="L13" s="15"/>
      <c r="M13" s="15"/>
      <c r="N13" s="15">
        <v>7.5444444444444514</v>
      </c>
      <c r="O13" s="15">
        <v>7.5788888888888977</v>
      </c>
      <c r="P13" s="15">
        <v>7.3288888888888977</v>
      </c>
      <c r="Q13" s="15">
        <v>7.7861111111111185</v>
      </c>
      <c r="R13" s="15"/>
      <c r="S13" s="15"/>
    </row>
    <row r="14" spans="1:21" x14ac:dyDescent="0.25">
      <c r="A14" s="27">
        <v>161</v>
      </c>
      <c r="B14" s="15"/>
      <c r="C14" s="15"/>
      <c r="D14" s="15">
        <v>8.2477777777777845</v>
      </c>
      <c r="E14" s="15">
        <v>8.3500000000000085</v>
      </c>
      <c r="F14" s="15">
        <v>8.2477777777777845</v>
      </c>
      <c r="G14" s="15">
        <v>8.3500000000000085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21" x14ac:dyDescent="0.25">
      <c r="A15" s="27">
        <v>168</v>
      </c>
      <c r="B15" s="15"/>
      <c r="C15" s="15"/>
      <c r="D15" s="15">
        <v>8.4355555555555597</v>
      </c>
      <c r="E15" s="15">
        <v>9.2461111111111123</v>
      </c>
      <c r="F15" s="15">
        <v>8.4177777777777862</v>
      </c>
      <c r="G15" s="15">
        <v>9.2461111111111123</v>
      </c>
      <c r="H15" s="15">
        <v>8.2477777777777845</v>
      </c>
      <c r="I15" s="15">
        <v>8.4355555555555597</v>
      </c>
      <c r="J15" s="15">
        <v>8.2477777777777845</v>
      </c>
      <c r="K15" s="15">
        <v>8.4355555555555597</v>
      </c>
      <c r="L15" s="15">
        <v>8.2477777777777845</v>
      </c>
      <c r="M15" s="15"/>
      <c r="N15" s="15">
        <v>8.2477777777777845</v>
      </c>
      <c r="O15" s="15">
        <v>8.3888888888888999</v>
      </c>
      <c r="P15" s="15"/>
      <c r="Q15" s="15"/>
      <c r="R15" s="15"/>
      <c r="S15" s="15"/>
    </row>
    <row r="16" spans="1:21" x14ac:dyDescent="0.25">
      <c r="A16" s="27">
        <v>168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9</v>
      </c>
      <c r="O16" s="15">
        <v>9.1999999999999993</v>
      </c>
      <c r="P16" s="15"/>
      <c r="Q16" s="15"/>
      <c r="R16" s="15"/>
      <c r="S16" s="15"/>
    </row>
    <row r="17" spans="1:21" x14ac:dyDescent="0.25">
      <c r="A17" s="27">
        <v>169</v>
      </c>
      <c r="B17" s="15">
        <v>9.2000000000000028</v>
      </c>
      <c r="C17" s="15">
        <v>9.5583333333333371</v>
      </c>
      <c r="D17" s="15">
        <v>9.5583333333333371</v>
      </c>
      <c r="E17" s="15">
        <v>9.995555555555562</v>
      </c>
      <c r="F17" s="15"/>
      <c r="G17" s="15"/>
      <c r="H17" s="15"/>
      <c r="I17" s="15"/>
      <c r="J17" s="15">
        <v>9.2000000000000028</v>
      </c>
      <c r="K17" s="15">
        <v>9.995555555555562</v>
      </c>
      <c r="L17" s="15">
        <v>9.5583333333333371</v>
      </c>
      <c r="M17" s="15">
        <v>9.995555555555562</v>
      </c>
      <c r="N17" s="15">
        <v>9.2000000000000028</v>
      </c>
      <c r="O17" s="15">
        <v>9.5583333333333371</v>
      </c>
      <c r="P17" s="15"/>
      <c r="Q17" s="15"/>
      <c r="R17" s="15"/>
      <c r="S17" s="15"/>
    </row>
    <row r="18" spans="1:21" s="29" customFormat="1" x14ac:dyDescent="0.25">
      <c r="A18" s="27">
        <v>170</v>
      </c>
      <c r="B18" s="15">
        <v>9.995555555555562</v>
      </c>
      <c r="C18" s="15">
        <v>10.350000000000009</v>
      </c>
      <c r="D18" s="15">
        <v>10.350000000000009</v>
      </c>
      <c r="E18" s="15">
        <v>10.768333333333338</v>
      </c>
      <c r="F18" s="15">
        <v>10.350000000000009</v>
      </c>
      <c r="G18" s="15">
        <v>10.768333333333338</v>
      </c>
      <c r="H18" s="15"/>
      <c r="I18" s="15"/>
      <c r="J18" s="15">
        <v>9.995555555555562</v>
      </c>
      <c r="K18" s="15">
        <v>10.350000000000009</v>
      </c>
      <c r="L18" s="15">
        <v>9.995555555555562</v>
      </c>
      <c r="M18" s="15">
        <v>10.768333333333338</v>
      </c>
      <c r="N18" s="15">
        <v>9.995555555555562</v>
      </c>
      <c r="O18" s="15">
        <v>10.397222222222226</v>
      </c>
      <c r="P18" s="15"/>
      <c r="Q18" s="15"/>
      <c r="R18" s="15"/>
      <c r="S18" s="15"/>
    </row>
    <row r="19" spans="1:21" x14ac:dyDescent="0.25">
      <c r="A19" s="27">
        <v>171</v>
      </c>
      <c r="B19" s="15"/>
      <c r="C19" s="15"/>
      <c r="D19" s="15">
        <v>10.768333333333338</v>
      </c>
      <c r="E19" s="15">
        <v>11.64222222222223</v>
      </c>
      <c r="F19" s="15">
        <v>10.768333333333338</v>
      </c>
      <c r="G19" s="15">
        <v>11.395000000000003</v>
      </c>
      <c r="H19" s="15"/>
      <c r="I19" s="15"/>
      <c r="J19" s="15">
        <v>11.395000000000003</v>
      </c>
      <c r="K19" s="15">
        <v>11.64222222222223</v>
      </c>
      <c r="L19" s="15">
        <v>10.768333333333338</v>
      </c>
      <c r="M19" s="15">
        <v>11.64222222222223</v>
      </c>
      <c r="N19" s="15"/>
      <c r="O19" s="15"/>
      <c r="P19" s="15"/>
      <c r="Q19" s="15"/>
      <c r="R19" s="15"/>
      <c r="S19" s="15"/>
    </row>
    <row r="20" spans="1:21" x14ac:dyDescent="0.25">
      <c r="A20" s="27">
        <v>172</v>
      </c>
      <c r="B20" s="15"/>
      <c r="C20" s="15"/>
      <c r="D20" s="15">
        <v>11.64222222222223</v>
      </c>
      <c r="E20" s="15">
        <v>12.412777777777784</v>
      </c>
      <c r="F20" s="15">
        <v>11.64222222222223</v>
      </c>
      <c r="G20" s="15">
        <v>12.408333333333346</v>
      </c>
      <c r="H20" s="15">
        <v>12.412777777777784</v>
      </c>
      <c r="I20" s="15">
        <v>12.503333333333345</v>
      </c>
      <c r="J20" s="15">
        <v>12.412777777777784</v>
      </c>
      <c r="K20" s="15">
        <v>12.503333333333345</v>
      </c>
      <c r="L20" s="15">
        <v>11.64222222222223</v>
      </c>
      <c r="M20" s="15">
        <v>12.602222222222231</v>
      </c>
      <c r="N20" s="15">
        <v>11.691111111111113</v>
      </c>
      <c r="O20" s="15">
        <v>12.094444444444456</v>
      </c>
      <c r="P20" s="15"/>
      <c r="Q20" s="15"/>
      <c r="R20" s="15"/>
      <c r="S20" s="15"/>
      <c r="T20">
        <v>11.8</v>
      </c>
      <c r="U20">
        <v>12</v>
      </c>
    </row>
    <row r="21" spans="1:21" x14ac:dyDescent="0.25">
      <c r="A21" s="27">
        <v>172</v>
      </c>
      <c r="B21" s="15"/>
      <c r="C21" s="15"/>
      <c r="D21" s="15">
        <v>12.5</v>
      </c>
      <c r="E21" s="15">
        <v>12.6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 spans="1:21" x14ac:dyDescent="0.25">
      <c r="A22" s="27">
        <v>173</v>
      </c>
      <c r="B22" s="15"/>
      <c r="C22" s="15"/>
      <c r="D22" s="15">
        <v>12.600000000000001</v>
      </c>
      <c r="E22" s="15">
        <v>13.782777777777774</v>
      </c>
      <c r="F22" s="15">
        <v>13.028333333333336</v>
      </c>
      <c r="G22" s="15">
        <v>13.782777777777774</v>
      </c>
      <c r="H22" s="15"/>
      <c r="I22" s="15"/>
      <c r="J22" s="15">
        <v>12.600000000000001</v>
      </c>
      <c r="K22" s="15">
        <v>13.028333333333336</v>
      </c>
      <c r="L22" s="15">
        <v>12.600000000000001</v>
      </c>
      <c r="M22" s="15">
        <v>13.782777777777774</v>
      </c>
      <c r="N22" s="15"/>
      <c r="O22" s="15"/>
      <c r="P22" s="15">
        <v>13.29</v>
      </c>
      <c r="Q22" s="15">
        <v>13.782777777777774</v>
      </c>
      <c r="R22" s="15">
        <v>13.626111111111108</v>
      </c>
      <c r="S22" s="15">
        <v>13.782777777777774</v>
      </c>
    </row>
    <row r="23" spans="1:21" x14ac:dyDescent="0.25">
      <c r="A23" s="27">
        <v>174</v>
      </c>
      <c r="B23" s="15"/>
      <c r="C23" s="15"/>
      <c r="D23" s="15">
        <v>13.782777777777774</v>
      </c>
      <c r="E23" s="15">
        <v>15.054444444444449</v>
      </c>
      <c r="F23" s="15">
        <v>13.782777777777774</v>
      </c>
      <c r="G23" s="15">
        <v>15.054444444444449</v>
      </c>
      <c r="H23" s="15"/>
      <c r="I23" s="15"/>
      <c r="J23" s="15"/>
      <c r="K23" s="15"/>
      <c r="L23" s="15">
        <v>13.782777777777774</v>
      </c>
      <c r="M23" s="15">
        <v>15.054444444444449</v>
      </c>
      <c r="N23" s="15"/>
      <c r="O23" s="15"/>
      <c r="P23" s="15">
        <v>13.782777777777774</v>
      </c>
      <c r="Q23" s="15">
        <v>15.054444444444449</v>
      </c>
      <c r="T23" s="15">
        <v>14.482777777777773</v>
      </c>
      <c r="U23" s="15">
        <v>14.654444444444449</v>
      </c>
    </row>
    <row r="24" spans="1:21" s="14" customFormat="1" x14ac:dyDescent="0.25">
      <c r="A24" s="27">
        <v>175</v>
      </c>
      <c r="B24" s="15"/>
      <c r="C24" s="15"/>
      <c r="D24" s="15">
        <v>15.054444444444449</v>
      </c>
      <c r="E24" s="15">
        <v>16.269444444444453</v>
      </c>
      <c r="F24" s="15">
        <v>15.054444444444449</v>
      </c>
      <c r="G24" s="15">
        <v>16.269444444444453</v>
      </c>
      <c r="H24" s="15"/>
      <c r="I24" s="15"/>
      <c r="J24" s="15"/>
      <c r="K24" s="15"/>
      <c r="L24" s="15">
        <v>15.176666666666669</v>
      </c>
      <c r="M24" s="15">
        <v>16.269444444444453</v>
      </c>
      <c r="N24" s="15"/>
      <c r="O24" s="15"/>
      <c r="P24" s="15">
        <v>15.176666666666669</v>
      </c>
      <c r="Q24" s="15">
        <v>16.269444444444453</v>
      </c>
      <c r="R24" s="15">
        <v>15.517222222222223</v>
      </c>
      <c r="S24" s="15">
        <v>15.726111111111116</v>
      </c>
    </row>
    <row r="25" spans="1:21" x14ac:dyDescent="0.25">
      <c r="A25" s="27">
        <v>175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16.100000000000001</v>
      </c>
      <c r="S25" s="15">
        <v>16.3</v>
      </c>
    </row>
    <row r="26" spans="1:21" x14ac:dyDescent="0.25">
      <c r="A26" s="27">
        <v>176</v>
      </c>
      <c r="B26" s="15"/>
      <c r="C26" s="15"/>
      <c r="D26" s="15">
        <v>16.269444444444453</v>
      </c>
      <c r="E26" s="15">
        <v>17.584444444444451</v>
      </c>
      <c r="F26" s="15">
        <v>16.269444444444453</v>
      </c>
      <c r="G26" s="15">
        <v>17.584444444444451</v>
      </c>
      <c r="H26" s="15"/>
      <c r="I26" s="15"/>
      <c r="J26" s="15"/>
      <c r="K26" s="15"/>
      <c r="L26" s="15">
        <v>16.269444444444453</v>
      </c>
      <c r="M26" s="15">
        <v>17.584444444444451</v>
      </c>
      <c r="N26" s="15"/>
      <c r="O26" s="15"/>
      <c r="P26" s="15">
        <v>16.269444444444453</v>
      </c>
      <c r="Q26" s="15">
        <v>17.157222222222224</v>
      </c>
      <c r="R26" s="15">
        <v>16.743888888888897</v>
      </c>
      <c r="S26" s="15">
        <v>16.970000000000006</v>
      </c>
    </row>
    <row r="27" spans="1:21" x14ac:dyDescent="0.25">
      <c r="A27" s="27">
        <v>176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>
        <v>17.399999999999999</v>
      </c>
      <c r="O27" s="15">
        <v>17.600000000000001</v>
      </c>
      <c r="P27" s="15"/>
      <c r="Q27" s="15"/>
      <c r="R27" s="15">
        <v>17.2</v>
      </c>
      <c r="S27" s="15">
        <v>17.600000000000001</v>
      </c>
    </row>
    <row r="28" spans="1:21" x14ac:dyDescent="0.25">
      <c r="A28" s="27">
        <v>177</v>
      </c>
      <c r="B28" s="15"/>
      <c r="C28" s="15"/>
      <c r="D28" s="15">
        <v>17.600000000000001</v>
      </c>
      <c r="E28" s="15">
        <v>18.437222222222225</v>
      </c>
      <c r="F28" s="15"/>
      <c r="G28" s="15"/>
      <c r="H28" s="15">
        <v>17.600000000000001</v>
      </c>
      <c r="I28" s="15">
        <v>17.642777777777788</v>
      </c>
      <c r="J28" s="15">
        <v>17.600000000000001</v>
      </c>
      <c r="K28" s="15">
        <v>18.437222222222225</v>
      </c>
      <c r="L28" s="15">
        <v>17.600000000000001</v>
      </c>
      <c r="M28" s="15">
        <v>18.437222222222225</v>
      </c>
      <c r="N28" s="15">
        <v>17.600000000000001</v>
      </c>
      <c r="O28" s="15">
        <v>18.437222222222225</v>
      </c>
      <c r="P28" s="15">
        <v>17.600000000000001</v>
      </c>
      <c r="Q28" s="15">
        <v>18.437222222222225</v>
      </c>
      <c r="R28" s="15"/>
      <c r="S28" s="15"/>
      <c r="T28" s="15">
        <v>18</v>
      </c>
      <c r="U28" s="15">
        <v>18.399999999999999</v>
      </c>
    </row>
    <row r="29" spans="1:21" x14ac:dyDescent="0.25">
      <c r="A29" s="27">
        <v>178</v>
      </c>
      <c r="B29" s="15"/>
      <c r="C29" s="15"/>
      <c r="D29" s="15">
        <v>18.437222222222225</v>
      </c>
      <c r="E29" s="15">
        <v>19.286111111111104</v>
      </c>
      <c r="F29" s="15"/>
      <c r="G29" s="15"/>
      <c r="H29" s="15"/>
      <c r="I29" s="15"/>
      <c r="J29" s="15">
        <v>18.437222222222225</v>
      </c>
      <c r="K29" s="15">
        <v>19.286111111111104</v>
      </c>
      <c r="L29" s="15">
        <v>18.437222222222225</v>
      </c>
      <c r="M29" s="15">
        <v>19.286111111111104</v>
      </c>
      <c r="N29" s="15">
        <v>18.437222222222225</v>
      </c>
      <c r="O29" s="15">
        <v>19.286111111111104</v>
      </c>
      <c r="P29" s="15">
        <v>18.437222222222225</v>
      </c>
      <c r="Q29" s="15">
        <v>19.286111111111104</v>
      </c>
      <c r="R29" s="15">
        <v>18.879444444444438</v>
      </c>
      <c r="S29" s="15">
        <v>19.286111111111104</v>
      </c>
    </row>
    <row r="30" spans="1:21" x14ac:dyDescent="0.25">
      <c r="A30" s="27">
        <v>179</v>
      </c>
      <c r="B30" s="15"/>
      <c r="C30" s="15"/>
      <c r="D30" s="15">
        <v>19.286111111111104</v>
      </c>
      <c r="E30" s="15">
        <v>20.314999999999991</v>
      </c>
      <c r="F30" s="15"/>
      <c r="G30" s="15"/>
      <c r="H30" s="15"/>
      <c r="I30" s="15"/>
      <c r="J30" s="15">
        <v>19.286111111111104</v>
      </c>
      <c r="K30" s="15">
        <v>20.314999999999991</v>
      </c>
      <c r="L30" s="15">
        <v>19.286111111111104</v>
      </c>
      <c r="M30" s="15">
        <v>20.314999999999991</v>
      </c>
      <c r="N30" s="15">
        <v>19.286111111111104</v>
      </c>
      <c r="O30" s="15">
        <v>20.314999999999991</v>
      </c>
      <c r="P30" s="15">
        <v>19.286111111111104</v>
      </c>
      <c r="Q30" s="15">
        <v>20.314999999999991</v>
      </c>
      <c r="R30" s="15"/>
      <c r="S30" s="15"/>
    </row>
    <row r="31" spans="1:21" x14ac:dyDescent="0.25">
      <c r="A31" s="27">
        <v>180</v>
      </c>
      <c r="B31" s="15"/>
      <c r="C31" s="15"/>
      <c r="D31" s="15">
        <v>20.314999999999991</v>
      </c>
      <c r="E31" s="15">
        <v>21.338333333333331</v>
      </c>
      <c r="F31" s="15"/>
      <c r="G31" s="15"/>
      <c r="H31" s="15"/>
      <c r="I31" s="15"/>
      <c r="J31" s="15">
        <v>20.314999999999991</v>
      </c>
      <c r="K31" s="15">
        <v>21.338333333333331</v>
      </c>
      <c r="L31" s="15">
        <v>20.314999999999991</v>
      </c>
      <c r="M31" s="15">
        <v>21.338333333333331</v>
      </c>
      <c r="N31" s="15">
        <v>20.314999999999991</v>
      </c>
      <c r="O31" s="15">
        <v>21.338333333333331</v>
      </c>
      <c r="P31" s="15">
        <v>20.314999999999991</v>
      </c>
      <c r="Q31" s="15">
        <v>21.338333333333331</v>
      </c>
      <c r="R31" s="15"/>
      <c r="S31" s="15"/>
    </row>
    <row r="32" spans="1:21" x14ac:dyDescent="0.25">
      <c r="A32" s="27">
        <v>181</v>
      </c>
      <c r="B32" s="15"/>
      <c r="C32" s="15"/>
      <c r="D32" s="15">
        <v>21.338333333333331</v>
      </c>
      <c r="E32" s="15">
        <v>22.403333333333315</v>
      </c>
      <c r="F32" s="15"/>
      <c r="G32" s="15"/>
      <c r="H32" s="15"/>
      <c r="I32" s="15"/>
      <c r="J32" s="15">
        <v>21.338333333333331</v>
      </c>
      <c r="K32" s="15">
        <v>22.403333333333315</v>
      </c>
      <c r="L32" s="15">
        <v>21.338333333333331</v>
      </c>
      <c r="M32" s="15">
        <v>22.403333333333315</v>
      </c>
      <c r="N32" s="15">
        <v>21.338333333333331</v>
      </c>
      <c r="O32" s="15">
        <v>22.403333333333315</v>
      </c>
      <c r="P32" s="15">
        <v>21.338333333333331</v>
      </c>
      <c r="Q32" s="15">
        <v>22.403333333333315</v>
      </c>
      <c r="R32" s="15"/>
      <c r="S32" s="15"/>
    </row>
    <row r="33" spans="1:21" x14ac:dyDescent="0.25">
      <c r="A33" s="27">
        <v>182</v>
      </c>
      <c r="B33" s="15"/>
      <c r="C33" s="15"/>
      <c r="D33" s="15">
        <v>22.669999999999973</v>
      </c>
      <c r="E33" s="15">
        <v>22.819444444444414</v>
      </c>
      <c r="F33" s="15"/>
      <c r="G33" s="15"/>
      <c r="H33" s="15">
        <v>22.403333333333308</v>
      </c>
      <c r="I33" s="15">
        <v>22.669999999999973</v>
      </c>
      <c r="J33" s="15">
        <v>22.403333333333308</v>
      </c>
      <c r="K33" s="15">
        <v>23.519444444444417</v>
      </c>
      <c r="L33" s="15">
        <v>22.403333333333308</v>
      </c>
      <c r="M33" s="15">
        <v>23.519444444444417</v>
      </c>
      <c r="N33" s="15">
        <v>22.403333333333308</v>
      </c>
      <c r="O33" s="15">
        <v>23.519444444444417</v>
      </c>
      <c r="P33" s="15">
        <v>22.669999999999973</v>
      </c>
      <c r="Q33" s="15">
        <v>23.519444444444417</v>
      </c>
      <c r="R33" s="15"/>
      <c r="S33" s="15"/>
    </row>
    <row r="34" spans="1:21" x14ac:dyDescent="0.25">
      <c r="A34" s="27">
        <v>182</v>
      </c>
      <c r="B34" s="15"/>
      <c r="C34" s="15"/>
      <c r="D34" s="15">
        <v>23</v>
      </c>
      <c r="E34" s="15">
        <v>23.1</v>
      </c>
      <c r="F34" s="15"/>
      <c r="G34" s="15"/>
      <c r="H34" s="15">
        <v>22.8</v>
      </c>
      <c r="I34" s="15">
        <v>23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21" x14ac:dyDescent="0.25">
      <c r="A35" s="27">
        <v>182</v>
      </c>
      <c r="B35" s="15"/>
      <c r="C35" s="15"/>
      <c r="D35" s="15">
        <v>23.3</v>
      </c>
      <c r="E35" s="15">
        <v>23.5</v>
      </c>
      <c r="F35" s="15"/>
      <c r="G35" s="15"/>
      <c r="H35" s="15">
        <v>23.1</v>
      </c>
      <c r="I35" s="15">
        <v>23.3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21" x14ac:dyDescent="0.25">
      <c r="A36" s="27">
        <v>183</v>
      </c>
      <c r="B36" s="15">
        <v>23.5</v>
      </c>
      <c r="C36" s="15">
        <v>23.555555555555557</v>
      </c>
      <c r="D36" s="15">
        <v>24.302777777777791</v>
      </c>
      <c r="E36" s="15">
        <v>24.627777777777794</v>
      </c>
      <c r="F36" s="15">
        <v>23.5</v>
      </c>
      <c r="G36" s="15">
        <v>23.555555555555557</v>
      </c>
      <c r="H36" s="15">
        <v>23.555555555555557</v>
      </c>
      <c r="I36" s="15">
        <v>24.302777777777791</v>
      </c>
      <c r="J36" s="15">
        <v>23.555555555555557</v>
      </c>
      <c r="K36" s="15">
        <v>24.627777777777794</v>
      </c>
      <c r="L36" s="15">
        <v>23.5</v>
      </c>
      <c r="M36" s="15">
        <v>24.627777777777794</v>
      </c>
      <c r="N36" s="15">
        <v>23.5</v>
      </c>
      <c r="O36" s="15">
        <v>24.627777777777794</v>
      </c>
      <c r="P36" s="15">
        <v>23.591111111111104</v>
      </c>
      <c r="Q36" s="15">
        <v>24.627777777777794</v>
      </c>
      <c r="R36" s="15"/>
      <c r="S36" s="15"/>
      <c r="T36" s="15">
        <v>23.7</v>
      </c>
      <c r="U36" s="15">
        <v>24</v>
      </c>
    </row>
    <row r="37" spans="1:21" x14ac:dyDescent="0.25">
      <c r="A37" s="27">
        <v>184</v>
      </c>
      <c r="B37" s="15"/>
      <c r="C37" s="15"/>
      <c r="D37" s="15">
        <v>24.627777777777794</v>
      </c>
      <c r="E37" s="15">
        <v>25.202777777777797</v>
      </c>
      <c r="F37" s="15">
        <v>24.858888888888899</v>
      </c>
      <c r="G37" s="15">
        <v>25.202777777777797</v>
      </c>
      <c r="H37" s="15"/>
      <c r="I37" s="15"/>
      <c r="J37" s="15">
        <v>24.627777777777794</v>
      </c>
      <c r="K37" s="15">
        <v>24.858888888888899</v>
      </c>
      <c r="L37" s="15">
        <v>24.627777777777794</v>
      </c>
      <c r="M37" s="15">
        <v>25.202777777777797</v>
      </c>
      <c r="N37" s="15"/>
      <c r="O37" s="15"/>
      <c r="P37" s="15">
        <v>24.627777777777794</v>
      </c>
      <c r="Q37" s="15">
        <v>25.202777777777797</v>
      </c>
      <c r="R37" s="15">
        <v>24.9</v>
      </c>
      <c r="S37" s="15">
        <v>25.2</v>
      </c>
    </row>
    <row r="38" spans="1:21" x14ac:dyDescent="0.25">
      <c r="A38" s="27">
        <v>185</v>
      </c>
      <c r="B38" s="15"/>
      <c r="C38" s="15"/>
      <c r="D38" s="15">
        <v>25.202777777777797</v>
      </c>
      <c r="E38" s="15">
        <v>26.294444444444466</v>
      </c>
      <c r="F38" s="15">
        <v>25.202777777777797</v>
      </c>
      <c r="G38" s="15">
        <v>26.294444444444466</v>
      </c>
      <c r="H38" s="15"/>
      <c r="I38" s="15"/>
      <c r="J38" s="15"/>
      <c r="K38" s="15"/>
      <c r="L38" s="15">
        <v>25.202777777777797</v>
      </c>
      <c r="M38" s="15">
        <v>26.294444444444466</v>
      </c>
      <c r="N38" s="15"/>
      <c r="O38" s="15"/>
      <c r="P38" s="15">
        <v>25.202777777777797</v>
      </c>
      <c r="Q38" s="15">
        <v>26.294444444444466</v>
      </c>
      <c r="R38" s="15">
        <v>25.502777777777808</v>
      </c>
      <c r="S38" s="15">
        <v>25.90888888888891</v>
      </c>
    </row>
    <row r="39" spans="1:21" x14ac:dyDescent="0.25">
      <c r="A39" s="27">
        <v>186</v>
      </c>
      <c r="B39" s="15"/>
      <c r="C39" s="15"/>
      <c r="D39" s="15">
        <v>26.294444444444466</v>
      </c>
      <c r="E39" s="15">
        <v>27.613333333333358</v>
      </c>
      <c r="F39" s="15">
        <v>26.294444444444466</v>
      </c>
      <c r="G39" s="15">
        <v>27.613333333333358</v>
      </c>
      <c r="H39" s="15"/>
      <c r="I39" s="15"/>
      <c r="J39" s="15"/>
      <c r="K39" s="15"/>
      <c r="L39" s="15">
        <v>26.294444444444466</v>
      </c>
      <c r="M39" s="15">
        <v>27.613333333333358</v>
      </c>
      <c r="N39" s="15"/>
      <c r="O39" s="15"/>
      <c r="P39" s="15">
        <v>26.294444444444466</v>
      </c>
      <c r="Q39" s="15">
        <v>27.613333333333358</v>
      </c>
      <c r="R39" s="15">
        <v>27.501111111111129</v>
      </c>
      <c r="S39" s="15">
        <v>27.613333333333358</v>
      </c>
    </row>
    <row r="40" spans="1:21" x14ac:dyDescent="0.25">
      <c r="A40" s="27">
        <v>187</v>
      </c>
      <c r="B40" s="14"/>
      <c r="C40" s="14"/>
      <c r="D40" s="15">
        <v>27.613333333333358</v>
      </c>
      <c r="E40" s="15">
        <v>28.758888888888904</v>
      </c>
      <c r="F40" s="15">
        <v>27.613333333333358</v>
      </c>
      <c r="G40" s="15">
        <v>28.758888888888904</v>
      </c>
      <c r="H40" s="15"/>
      <c r="I40" s="15"/>
      <c r="J40" s="15"/>
      <c r="K40" s="15"/>
      <c r="L40" s="15">
        <v>28.531111111111144</v>
      </c>
      <c r="M40" s="15">
        <v>28.758888888888904</v>
      </c>
      <c r="N40" s="15"/>
      <c r="O40" s="15"/>
      <c r="P40" s="15">
        <v>27.613333333333358</v>
      </c>
      <c r="Q40" s="15">
        <v>28.758888888888904</v>
      </c>
      <c r="R40" s="14"/>
      <c r="S40" s="14"/>
      <c r="T40">
        <v>28</v>
      </c>
      <c r="U40">
        <v>28.4</v>
      </c>
    </row>
    <row r="43" spans="1:21" x14ac:dyDescent="0.25">
      <c r="R43">
        <f>COUNT(R3:R41)</f>
        <v>14</v>
      </c>
      <c r="T43">
        <f t="shared" ref="T43" si="0">COUNT(T3:T41)</f>
        <v>6</v>
      </c>
    </row>
  </sheetData>
  <mergeCells count="10">
    <mergeCell ref="T1:U1"/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dive data</vt:lpstr>
      <vt:lpstr>pelagic dives</vt:lpstr>
      <vt:lpstr>benthic dives</vt:lpstr>
      <vt:lpstr>temporal distribution of dives</vt:lpstr>
      <vt:lpstr>surface breathing</vt:lpstr>
      <vt:lpstr>flipper frq &amp; angle</vt:lpstr>
      <vt:lpstr>flipper graphs</vt:lpstr>
      <vt:lpstr>seafloor type</vt:lpstr>
      <vt:lpstr>seafloor graph</vt:lpstr>
      <vt:lpstr>seafloor stats</vt:lpstr>
      <vt:lpstr>'dive data'!_21113_DiveAnalysis_</vt:lpstr>
      <vt:lpstr>'pelagic dives'!_21113_DiveAnalysis_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2018-02-06T07:43:47Z</dcterms:created>
  <dcterms:modified xsi:type="dcterms:W3CDTF">2018-02-06T07:43:57Z</dcterms:modified>
</cp:coreProperties>
</file>