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an\Desktop\発表\2018\PerioPatients\PeerJ\"/>
    </mc:Choice>
  </mc:AlternateContent>
  <bookViews>
    <workbookView xWindow="0" yWindow="0" windowWidth="13260" windowHeight="12450" tabRatio="487" activeTab="2"/>
  </bookViews>
  <sheets>
    <sheet name="Data 1" sheetId="1" r:id="rId1"/>
    <sheet name="Data 2" sheetId="2" r:id="rId2"/>
    <sheet name="Data 3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59" i="5" l="1"/>
  <c r="CK59" i="5"/>
  <c r="CJ59" i="5"/>
  <c r="CL58" i="5"/>
  <c r="CK58" i="5"/>
  <c r="CJ58" i="5"/>
  <c r="CK57" i="5"/>
  <c r="CL56" i="5"/>
  <c r="CK56" i="5"/>
  <c r="CJ56" i="5"/>
  <c r="CL55" i="5"/>
  <c r="CK55" i="5"/>
  <c r="CJ55" i="5"/>
  <c r="CK54" i="5"/>
  <c r="CK53" i="5"/>
  <c r="CL53" i="5"/>
  <c r="CJ53" i="5"/>
  <c r="CL52" i="5"/>
  <c r="CK52" i="5"/>
  <c r="CJ52" i="5"/>
  <c r="CK51" i="5"/>
  <c r="CL50" i="5"/>
  <c r="CK50" i="5"/>
  <c r="CJ50" i="5"/>
  <c r="CL49" i="5"/>
  <c r="CK49" i="5"/>
  <c r="CJ49" i="5"/>
  <c r="CK48" i="5"/>
  <c r="CK45" i="5"/>
  <c r="CL45" i="5"/>
  <c r="CJ45" i="5"/>
  <c r="CK44" i="5"/>
  <c r="CL44" i="5"/>
  <c r="CJ44" i="5"/>
  <c r="CK43" i="5"/>
  <c r="CK42" i="5"/>
  <c r="CL42" i="5"/>
  <c r="CJ42" i="5"/>
  <c r="CK41" i="5"/>
  <c r="CL41" i="5"/>
  <c r="CJ41" i="5"/>
  <c r="CK40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B185" i="2"/>
  <c r="AB117" i="2"/>
  <c r="Z117" i="2"/>
  <c r="AB115" i="2"/>
  <c r="Z115" i="2"/>
  <c r="AC114" i="2"/>
  <c r="AB114" i="2"/>
  <c r="Z114" i="2"/>
  <c r="AJ112" i="2"/>
  <c r="AI112" i="2"/>
  <c r="AH112" i="2"/>
  <c r="AG112" i="2"/>
  <c r="AF112" i="2"/>
  <c r="AE112" i="2"/>
  <c r="AD112" i="2"/>
  <c r="AC112" i="2"/>
  <c r="AB112" i="2"/>
  <c r="AA112" i="2"/>
  <c r="Z112" i="2"/>
  <c r="Y112" i="2"/>
  <c r="X112" i="2"/>
  <c r="AE110" i="2"/>
  <c r="AE111" i="2" s="1"/>
  <c r="AD110" i="2"/>
  <c r="AD111" i="2" s="1"/>
  <c r="AC110" i="2"/>
  <c r="AC111" i="2" s="1"/>
  <c r="AB110" i="2"/>
  <c r="AB111" i="2" s="1"/>
  <c r="AA110" i="2"/>
  <c r="AA111" i="2" s="1"/>
  <c r="Z110" i="2"/>
  <c r="Z111" i="2" s="1"/>
  <c r="Y110" i="2"/>
  <c r="Y111" i="2" s="1"/>
  <c r="X110" i="2"/>
  <c r="X111" i="2" s="1"/>
  <c r="AH109" i="2"/>
  <c r="AG109" i="2"/>
  <c r="AE109" i="2"/>
  <c r="AD109" i="2"/>
  <c r="AC109" i="2"/>
  <c r="AB109" i="2"/>
  <c r="AA109" i="2"/>
  <c r="Z109" i="2"/>
  <c r="Y109" i="2"/>
  <c r="X109" i="2"/>
  <c r="S112" i="2"/>
  <c r="S111" i="2" s="1"/>
  <c r="S110" i="2"/>
  <c r="S109" i="2"/>
  <c r="D109" i="2"/>
  <c r="AP185" i="2"/>
  <c r="AP117" i="2"/>
  <c r="AN117" i="2"/>
  <c r="AP115" i="2"/>
  <c r="AP116" i="2" s="1"/>
  <c r="AN115" i="2"/>
  <c r="AQ114" i="2"/>
  <c r="AP114" i="2"/>
  <c r="AN114" i="2"/>
  <c r="AX112" i="2"/>
  <c r="AW112" i="2"/>
  <c r="AV112" i="2"/>
  <c r="AU112" i="2"/>
  <c r="AT112" i="2"/>
  <c r="AS112" i="2"/>
  <c r="AR112" i="2"/>
  <c r="AQ112" i="2"/>
  <c r="AP112" i="2"/>
  <c r="AO112" i="2"/>
  <c r="AN112" i="2"/>
  <c r="AM112" i="2"/>
  <c r="AL112" i="2"/>
  <c r="AS110" i="2"/>
  <c r="AS111" i="2" s="1"/>
  <c r="AR110" i="2"/>
  <c r="AR111" i="2" s="1"/>
  <c r="AQ110" i="2"/>
  <c r="AQ111" i="2" s="1"/>
  <c r="AP110" i="2"/>
  <c r="AP111" i="2" s="1"/>
  <c r="AO110" i="2"/>
  <c r="AO111" i="2" s="1"/>
  <c r="AN110" i="2"/>
  <c r="AN111" i="2" s="1"/>
  <c r="AM110" i="2"/>
  <c r="AL110" i="2"/>
  <c r="AL111" i="2" s="1"/>
  <c r="AV109" i="2"/>
  <c r="AU109" i="2"/>
  <c r="AS109" i="2"/>
  <c r="AR109" i="2"/>
  <c r="AQ109" i="2"/>
  <c r="AP109" i="2"/>
  <c r="AO109" i="2"/>
  <c r="AN109" i="2"/>
  <c r="AM109" i="2"/>
  <c r="AL109" i="2"/>
  <c r="DN8" i="2"/>
  <c r="DO8" i="2" s="1"/>
  <c r="DN9" i="2"/>
  <c r="DO9" i="2" s="1"/>
  <c r="DN10" i="2"/>
  <c r="DO10" i="2" s="1"/>
  <c r="DN11" i="2"/>
  <c r="DO11" i="2" s="1"/>
  <c r="DN12" i="2"/>
  <c r="DO12" i="2" s="1"/>
  <c r="DN13" i="2"/>
  <c r="DO13" i="2" s="1"/>
  <c r="DM14" i="2"/>
  <c r="DM15" i="2" s="1"/>
  <c r="DL14" i="2"/>
  <c r="DL15" i="2" s="1"/>
  <c r="DH8" i="2"/>
  <c r="DH9" i="2"/>
  <c r="DH10" i="2"/>
  <c r="DH11" i="2"/>
  <c r="DH12" i="2"/>
  <c r="DH13" i="2"/>
  <c r="DF15" i="2"/>
  <c r="DE15" i="2"/>
  <c r="Q185" i="2"/>
  <c r="G185" i="2"/>
  <c r="CT117" i="2"/>
  <c r="CR117" i="2"/>
  <c r="CT115" i="2"/>
  <c r="CR115" i="2"/>
  <c r="CR116" i="2" s="1"/>
  <c r="CU114" i="2"/>
  <c r="CT114" i="2"/>
  <c r="CR114" i="2"/>
  <c r="CZ112" i="2"/>
  <c r="CY112" i="2"/>
  <c r="CX112" i="2"/>
  <c r="CW112" i="2"/>
  <c r="CV112" i="2"/>
  <c r="CU112" i="2"/>
  <c r="CT112" i="2"/>
  <c r="CS112" i="2"/>
  <c r="CR112" i="2"/>
  <c r="CQ112" i="2"/>
  <c r="CP112" i="2"/>
  <c r="CW110" i="2"/>
  <c r="CW111" i="2" s="1"/>
  <c r="CV110" i="2"/>
  <c r="CV111" i="2" s="1"/>
  <c r="CU110" i="2"/>
  <c r="CU111" i="2" s="1"/>
  <c r="CT110" i="2"/>
  <c r="CT111" i="2" s="1"/>
  <c r="CS110" i="2"/>
  <c r="CS111" i="2" s="1"/>
  <c r="CR110" i="2"/>
  <c r="CR111" i="2" s="1"/>
  <c r="CQ110" i="2"/>
  <c r="CQ111" i="2" s="1"/>
  <c r="CP110" i="2"/>
  <c r="CP111" i="2" s="1"/>
  <c r="CZ109" i="2"/>
  <c r="CY109" i="2"/>
  <c r="CW109" i="2"/>
  <c r="CV109" i="2"/>
  <c r="CU109" i="2"/>
  <c r="CT109" i="2"/>
  <c r="CS109" i="2"/>
  <c r="CR109" i="2"/>
  <c r="CQ109" i="2"/>
  <c r="CP109" i="2"/>
  <c r="CF117" i="2"/>
  <c r="CD117" i="2"/>
  <c r="CF115" i="2"/>
  <c r="CF116" i="2" s="1"/>
  <c r="CD115" i="2"/>
  <c r="CD116" i="2" s="1"/>
  <c r="CG114" i="2"/>
  <c r="CF114" i="2"/>
  <c r="CD114" i="2"/>
  <c r="CL112" i="2"/>
  <c r="CK112" i="2"/>
  <c r="CJ112" i="2"/>
  <c r="CI112" i="2"/>
  <c r="CH112" i="2"/>
  <c r="CG112" i="2"/>
  <c r="CF112" i="2"/>
  <c r="CE112" i="2"/>
  <c r="CD112" i="2"/>
  <c r="CC112" i="2"/>
  <c r="CB112" i="2"/>
  <c r="CI110" i="2"/>
  <c r="CI111" i="2" s="1"/>
  <c r="CH110" i="2"/>
  <c r="CH111" i="2" s="1"/>
  <c r="CG110" i="2"/>
  <c r="CG111" i="2" s="1"/>
  <c r="CF110" i="2"/>
  <c r="CF111" i="2" s="1"/>
  <c r="CE110" i="2"/>
  <c r="CE111" i="2" s="1"/>
  <c r="CD110" i="2"/>
  <c r="CD111" i="2" s="1"/>
  <c r="CC110" i="2"/>
  <c r="CC111" i="2" s="1"/>
  <c r="CB110" i="2"/>
  <c r="CB111" i="2" s="1"/>
  <c r="CL109" i="2"/>
  <c r="CK109" i="2"/>
  <c r="CI109" i="2"/>
  <c r="CH109" i="2"/>
  <c r="CG109" i="2"/>
  <c r="CF109" i="2"/>
  <c r="CE109" i="2"/>
  <c r="CD109" i="2"/>
  <c r="CC109" i="2"/>
  <c r="CB109" i="2"/>
  <c r="BR117" i="2"/>
  <c r="BP117" i="2"/>
  <c r="BR115" i="2"/>
  <c r="BP115" i="2"/>
  <c r="BP116" i="2" s="1"/>
  <c r="BS114" i="2"/>
  <c r="BR114" i="2"/>
  <c r="BP114" i="2"/>
  <c r="BX112" i="2"/>
  <c r="BW112" i="2"/>
  <c r="BV112" i="2"/>
  <c r="BU112" i="2"/>
  <c r="BT112" i="2"/>
  <c r="BS112" i="2"/>
  <c r="BR112" i="2"/>
  <c r="BQ112" i="2"/>
  <c r="BP112" i="2"/>
  <c r="BO112" i="2"/>
  <c r="BN112" i="2"/>
  <c r="BU110" i="2"/>
  <c r="BU111" i="2" s="1"/>
  <c r="BT110" i="2"/>
  <c r="BT111" i="2" s="1"/>
  <c r="BS110" i="2"/>
  <c r="BS111" i="2" s="1"/>
  <c r="BR110" i="2"/>
  <c r="BR111" i="2" s="1"/>
  <c r="BQ110" i="2"/>
  <c r="BQ111" i="2" s="1"/>
  <c r="BP110" i="2"/>
  <c r="BP111" i="2" s="1"/>
  <c r="BO110" i="2"/>
  <c r="BO111" i="2" s="1"/>
  <c r="BN110" i="2"/>
  <c r="BN111" i="2" s="1"/>
  <c r="BX109" i="2"/>
  <c r="BW109" i="2"/>
  <c r="BU109" i="2"/>
  <c r="BT109" i="2"/>
  <c r="BS109" i="2"/>
  <c r="BR109" i="2"/>
  <c r="BQ109" i="2"/>
  <c r="BP109" i="2"/>
  <c r="BO109" i="2"/>
  <c r="BN109" i="2"/>
  <c r="BE114" i="2"/>
  <c r="BD114" i="2"/>
  <c r="BD117" i="2"/>
  <c r="BD115" i="2"/>
  <c r="BD116" i="2"/>
  <c r="BB115" i="2"/>
  <c r="BB117" i="2"/>
  <c r="BB114" i="2"/>
  <c r="BL112" i="2"/>
  <c r="BK112" i="2"/>
  <c r="BJ112" i="2"/>
  <c r="BI112" i="2"/>
  <c r="BH112" i="2"/>
  <c r="BG112" i="2"/>
  <c r="BF112" i="2"/>
  <c r="BE112" i="2"/>
  <c r="BD112" i="2"/>
  <c r="BD111" i="2" s="1"/>
  <c r="BC112" i="2"/>
  <c r="BB112" i="2"/>
  <c r="BA112" i="2"/>
  <c r="BG110" i="2"/>
  <c r="BG111" i="2" s="1"/>
  <c r="BF110" i="2"/>
  <c r="BF111" i="2" s="1"/>
  <c r="BE110" i="2"/>
  <c r="BD110" i="2"/>
  <c r="BC110" i="2"/>
  <c r="BC111" i="2"/>
  <c r="BB110" i="2"/>
  <c r="BB111" i="2"/>
  <c r="BA110" i="2"/>
  <c r="BJ109" i="2"/>
  <c r="BI109" i="2"/>
  <c r="BG109" i="2"/>
  <c r="BF109" i="2"/>
  <c r="BE109" i="2"/>
  <c r="BD109" i="2"/>
  <c r="BC109" i="2"/>
  <c r="BB109" i="2"/>
  <c r="BA109" i="2"/>
  <c r="AZ112" i="2"/>
  <c r="AZ110" i="2"/>
  <c r="AZ109" i="2"/>
  <c r="U112" i="2"/>
  <c r="U111" i="2" s="1"/>
  <c r="T112" i="2"/>
  <c r="R112" i="2"/>
  <c r="U110" i="2"/>
  <c r="T110" i="2"/>
  <c r="T111" i="2" s="1"/>
  <c r="R110" i="2"/>
  <c r="R111" i="2" s="1"/>
  <c r="U109" i="2"/>
  <c r="T109" i="2"/>
  <c r="R109" i="2"/>
  <c r="Q110" i="2"/>
  <c r="Q112" i="2"/>
  <c r="Q109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M111" i="2" l="1"/>
  <c r="BA111" i="2"/>
  <c r="DH15" i="2"/>
  <c r="AZ111" i="2"/>
  <c r="Z116" i="2"/>
  <c r="AB116" i="2"/>
  <c r="Q111" i="2"/>
  <c r="BE111" i="2"/>
  <c r="BR116" i="2"/>
  <c r="CT116" i="2"/>
  <c r="BB116" i="2"/>
  <c r="AN116" i="2"/>
  <c r="DI12" i="2"/>
  <c r="DI11" i="2"/>
  <c r="DI8" i="2"/>
  <c r="DI10" i="2"/>
  <c r="DF5" i="2"/>
  <c r="DE16" i="2"/>
  <c r="DH16" i="2" s="1"/>
  <c r="DF16" i="2"/>
  <c r="DI9" i="2"/>
  <c r="DI14" i="2"/>
  <c r="DO14" i="2"/>
  <c r="DI13" i="2"/>
  <c r="DI15" i="2" l="1"/>
</calcChain>
</file>

<file path=xl/sharedStrings.xml><?xml version="1.0" encoding="utf-8"?>
<sst xmlns="http://schemas.openxmlformats.org/spreadsheetml/2006/main" count="3263" uniqueCount="469">
  <si>
    <t>#</t>
    <phoneticPr fontId="3"/>
  </si>
  <si>
    <t>ID</t>
    <phoneticPr fontId="3"/>
  </si>
  <si>
    <t>PCR</t>
    <phoneticPr fontId="3"/>
  </si>
  <si>
    <t>53K</t>
    <phoneticPr fontId="3"/>
  </si>
  <si>
    <t>75K</t>
    <phoneticPr fontId="3"/>
  </si>
  <si>
    <t>Picture</t>
    <phoneticPr fontId="3"/>
  </si>
  <si>
    <t>Collect</t>
    <phoneticPr fontId="3"/>
  </si>
  <si>
    <t>E-value</t>
    <phoneticPr fontId="3"/>
  </si>
  <si>
    <t>Ident (%)</t>
    <phoneticPr fontId="3"/>
  </si>
  <si>
    <t>Achromobacter sp.</t>
    <phoneticPr fontId="3"/>
  </si>
  <si>
    <t>0
0</t>
    <phoneticPr fontId="3"/>
  </si>
  <si>
    <t>95
95</t>
    <phoneticPr fontId="3"/>
  </si>
  <si>
    <t>96
96</t>
    <phoneticPr fontId="3"/>
  </si>
  <si>
    <t>97
97</t>
    <phoneticPr fontId="3"/>
  </si>
  <si>
    <t>Prevotella nigrescens</t>
    <phoneticPr fontId="3"/>
  </si>
  <si>
    <t>Patient</t>
    <phoneticPr fontId="3"/>
  </si>
  <si>
    <t>Age</t>
    <phoneticPr fontId="3"/>
  </si>
  <si>
    <t>Gender</t>
    <phoneticPr fontId="3"/>
  </si>
  <si>
    <t>95
94</t>
    <phoneticPr fontId="3"/>
  </si>
  <si>
    <t>94
94</t>
    <phoneticPr fontId="3"/>
  </si>
  <si>
    <t>Prevotella nigrescens</t>
    <phoneticPr fontId="3"/>
  </si>
  <si>
    <t>97
96</t>
    <phoneticPr fontId="3"/>
  </si>
  <si>
    <t>97
97</t>
    <phoneticPr fontId="3"/>
  </si>
  <si>
    <t xml:space="preserve">6E-67
3e-65 </t>
    <phoneticPr fontId="3"/>
  </si>
  <si>
    <t>Prevotella denticola</t>
    <phoneticPr fontId="3"/>
  </si>
  <si>
    <t>Prevotella histicola</t>
    <phoneticPr fontId="3"/>
  </si>
  <si>
    <t>Isolation</t>
    <phoneticPr fontId="3"/>
  </si>
  <si>
    <t>Examination Date</t>
    <phoneticPr fontId="3"/>
  </si>
  <si>
    <t>fimA</t>
    <phoneticPr fontId="3"/>
  </si>
  <si>
    <t>type</t>
    <phoneticPr fontId="3"/>
  </si>
  <si>
    <t>Ib</t>
    <phoneticPr fontId="3"/>
  </si>
  <si>
    <t xml:space="preserve">&gt;2-1F
NNNNNGNNNNNATGCCACCATCAGCGTGGTATTGAAGACCAGCAATCCGAATCGTGCTTTTGGAGTTGGCGATGACGAATCAAAGGTGGCTAAGTTGACCGTAATGGTTTATAATGGAGAACAGCAGGAAGCCATCAAATCAGCCGAAAATGCGACTAAGGTTGAAGACATCAAATGTAGTGCAGGCCAACGTACGCTGGTCGTAATGGCCAATACGGGTGCAATGGAACTGGTTGGCAAGACTCTTGCAGAGGTAAAAGCATTGACAACTGAACTGACTGCAGAAAATCAAGAGGCTGCAGGTTTGATCATGACAGCAGAGCCAAAAACAATCGTTTTGAAGGCAGGCAAGAACTACATTGGATACAGTGGAAACGGAGAGGGTAATCACATTGAGAATGATCCTCTTAAAATCAAGCGTGTACATGCTCGCATGGCTTTCACCGAAATTAAAGTGCAGATGAGCGCAGCTTACGATAACATTTACACATTCGTCCCTGAAAAGATTTATGGTCTCATTGCAAAGAAGCAATCTAATTTGTTCGGGGCAACACTCGCGAATGCAGACGTTAATTATCTGACAGGTTCTTTGACCACATTTAACGGTGCTTACACACCTGCCAACTATGCCAATGTGCCTTGGCTGAGCCGTAATTACGTTGCACCTGCCGCCGATGCTCCTCAGGGTTTCTACGTATTAGAAAATGACTACTCAGCTAACGGTGGAACTATTCATCCGACAATCCTGTGTGTTTATGGCAAACTTCAGAAAAACGGAGCCGACTTGGCGGGAGCCGATTTAGCAGCTGCTCNNGCCGCCCNTTGGGTGGATGCAGANNGCAAGACCTATTACCCTGTATTGGNAAACTTCAACAGCAACAACTATACTTATGACAATGGTTATACGCCTAANANAAAATTGAGCGTAANCNNTAAGTATGANATTNAGCTGANNNCACNGGCCCCNNNNNAATAACCCAGANNNNCTATCACAGAGTCTGCTNANTNGAANGNNNNGNGCACNGNANCTNNNNNNNNNNNCNNNNNANANGCNNACNNNNNNANCNACCNNNNNNNNACTNNNNNNNNNNNNNNTNNG
</t>
    <phoneticPr fontId="3"/>
  </si>
  <si>
    <t xml:space="preserve">&gt;2-1R, complement
NNNNNNATGCCNNNNCNNTNNGNNNTGNATTNNANGNCNNNNNNNNCNNATCNNNCTTNNNAGNNNNNGATGNNGANNCNANGNNNGNNANTNNCNNNNNGNTTATNATGNNANAGCNNNAGCCATCAAATCNNNNAAAATGCGNNTNANGNNNAAGNCATCAAATGTAGTGCAGGCCNAACGTACGCTGGTCGTAATGGNCCAATACGGGTGCAATGGAACTGGTTGGNCAAGACTCTTGCAGAGGTAAAAGCATTGACAACTGAACTGACTGCAGAAAATCAAGAGGCTGCAGGTTTGATCATGACAGCAGAGCCAAAAACAATCGTTTTGAAGGCAGGCAAGAACTACANNGATACAGTGGAAACGGAGAGGGTAATCACATTGAGAATGNTCCTCTTAAAATCAAGCGTGTACATGCTCGCATGGCTTTCACCGAAATTAAAGTGCAGATGAGCGCAGCTTACGATAACATTTACACATTCGTCCCTGAAAAGATTTATGGTCTCATTGCAAAGAAGCAATCTAATTTGTTCGGGGCAACACTCGCGAATGCAGACGTTAATTATCTGACAGGTTCTTTGACCACATTTAACGGTGCTTACACACCTGCCAACTATGCCAATGTGCCTTGGCTGAGCCGTAATTACGTTGCACCTGCCGCCGATGCTCCTCAGGGTTTCTACGTATTAGAAAATGACTACTCAGCTAACGGTGGAACTATTCATCCGACAATCCTGTGTGTTTATGGCAAACTTCAGAAAAACGGAGCCGACTTGGCGGGAGCCGATTTAGCAGCTGCTCAGGCCGCCAATTGGGTGGATGCAGAAGGCAAGACCTATTACCCTGTATTGGTAAACTTCAACAGCAACAACTATACTTATGACAATGGTTATACGCCTAAGAATAAAATTGAGCGTAACCATAAGTATGATATTAAGCTGACAATCACAGGCCCCGGAACGAATAACCCAGAGAATCCTATCACAGAGTCTGCTCACTTGAATGTACAGTGCACTGTAGCTGAGTGGGTTCTCGTTGGTCAGAATGCTACTTGGTAATCGACCCGTCAAACGACTAAAAAACTTTCATAGTTGTCTNTNTCNNNNNNNNNNNN
</t>
    <phoneticPr fontId="3"/>
  </si>
  <si>
    <t xml:space="preserve">&gt;2-2F
ANNNNNNNNAANGNNNGNCNCCATCAGCGTGGTATTGAAGACCAGCAATCCGAATCGTGCTTTTGGAGTTGGCGATGACGAATCAAAGGTGGCTAAGTTGACCGTAATGGTTTATAATGGAGAACAGCAGGAAGCCATCAAATCAGCCGAAAATGCGACTAAGGTTGAAGACATCAAATGTAGTGCAGGCCAACGTACGCTGGTCGTAATGGCCAATACGGGTGCAATGGAACTGGTTGGCAAGACTCTTGCAGAGGTAAAAGCATTGACAACTGAACTGACTGCAGAAAATCAAGAGGCTGCAGGTTTGATCATGACAGCAGAGCCAAAAACAATCGTTTTGAAGGCAGGCAAGAACTACATTGGATACAGTGGAAACGGAGAGGGTAATCACATTGAGAATGATCCTCTTAAAATCAAGCGTGTACATGCTCGCATGGCTTTCACCGAAATTAAAGTGCAGATGAGCGCAGCTTACGATAACATTTACACATTCGTCCCTGAAAAGATTTATGGTCTCATTGCAAAGAAGCAATCTAATTTGTTCGGGGCAACACTCGCGAATGCAGACGTTAATTATCTGACAGGTTCTTTGACCACATTTAACGGTGCTTACACACCTGCCAACTATGCCAATGTGCCTTGGCTGAGCCGTAATTACGTTGCACCTGCCGCCGATGCTCCTCAGGGTTTCTACGTATTAGAAAATGACTACTCAGCTNACGGTGGAACTATTCATCCGACAATCCTGTGTGTTTATGGCAAACTTCAGAAAAACGGAGCCGACTTGGCGGGAGCCGATTTAGCAGCTGCTCANGCCGCCCNTTGNGTGGATGCAGANNNNAGACCTATTACCCTGTATTGGTAAACTTCAACAGCAACAACTATACTTATGACAATGGTTATACGCCTANNNATAAANTTGAGCGTANCCATNANTATGANANTTNAGCTNGANANCACAGGCCCCNGNANNAANAACCCNNANANNCCNATCACANANNCTGCTNCANTNNANNGTNNNNNGCACNNTANNNTNNNNGTNCTCNNNNNNANNANNGNTANTNNNNCNACNNNNNNCNACNNNAAANCNTNNTNNNNNNNANNNNNN
</t>
    <phoneticPr fontId="3"/>
  </si>
  <si>
    <t xml:space="preserve">&gt;2-2R, complement
NNNNNNNNNNTNGANANAGACAACTATGAAAGTTTTTTAGTCGTTTGACGGGTCGATTACCAAGTAGCATTCTGACCAACGAGAACCCACTCAGCTACAGTGCACTGTACATTCAAGTGAGCAGACTCTGTGATAGGATTCTCTGGGTTATTCGTTCCGGGGCCTGTGATTGTCAGCTTAATATCATACTTATGGTTACGCTCAATTTTATTCTTAGGCGTATAACCATTGTCATAAGTATAGTTGTTGCTGTTGAAGTTTACCAATACAGGGTAATAGGTCTTGCCTTCTGCATCCACCCAATTGGCGGCCTGAGCAGCTGCTAAATCGGCTCCCGCCAAGTCGGCTCCGTTTTTCTGAAGTTTGCCATAAACACACAGGATTGTCGGATGAATAGTTCCACCGTTAGCTGAGTAGTCATTTTCTAATACGTAGAAACCCTGAGGAGCATCGGCGGCAGGTGCAACGTAATTACGGCTCAGCCAAGGCACATTGGCATAGTTGGCAGGTGTGTAAGCACCGTTAAATGTGGTCAAAGAACCTGTCAGATAATTAACGTCTGCATTCGCGAGTGTTGCCCCGAACAAATTAGATTGCTTCTTTGCAATGAGACCATAAATCTTTTCAGGGACGAATGTGTAAATGTTATCGTAAGCTGCGCTCATCTGCACTTTAATTTCGGTGAAAGCCATGCGAGCATGTACACGCTTGATTTTAAGAGGATCATTCTCAATGTGATTACCCTCTCCGTTTCCACTGTATCNNTGTAGTTCTTGCCTGCCTTCAAAACGATTGTTTTTGGCTCTGCTGTCATGATCAAACCTGCAGCCTCTTGATTTTCTGCAGTCAGTTCAGTTGTCAATGCTTTTACCTCTGCAAGAGTCTTGNCNAACCAGTTCCATTGCACCCGTATTGGNCCATTACGACCAGCGTACGTTGGNCCTGCACTACATTTGANGTCTNCNNCCNTNANTCGCATTTTNGNCTGANTTGATGGNNNNNCTNNTCNCNNTNANANNNNNNNGNNNANNTTANCNNNTTNATNCNNCNTNNNNNNCTNNNNANNNNGNNNNNNNNNCNNNNNNNNANNCNANNNNNNNNNNNNNN
</t>
    <phoneticPr fontId="3"/>
  </si>
  <si>
    <t xml:space="preserve">&gt;2-3F
NNNANNNNNNANGCCACCATCAGCGTGGTANTGAAGACCAGCAATCCGAATCGTGCTTTTGGAGTTGGCGATGACGAATCAAAGGTGGCTAAGTTGACCGTAATGGTTTATAATGGAGAACAGCAGGAAGCCATCAAATCAGCCGAAAATGCGACTAAGGTTGAAGACATCAAATGTAGTGCAGGCCAACGTACGCTGGTCGTAATGGCCAATACGGGTGCAATGGAACTGGTTGGCAAGACTCTTGCAGAGGTAAAAGCATTGACAACTGAACTGACTGCAGAAAATCAAGAGGCTGCAGGTTTGATCATGACAGCAGAGCCAAAAACAATCGTTTTGAAGGCAGGCAAGAACTACATTGGATACAGTGGAAACGGAGAGGGTAATCACATTGAGAATGATCCTCTTAAAATCAAGCGTGTACATGCTCGCATGGCTTTCACCGAAATTAAAGTGCAGATGAGCGCAGCTTACGATAACATTTACACATTCGTCCCTGAAAAGATTTATGGTCTCATTGCAAAGAAGCAATCTAATTTGTTCGGGGCAACACTCGCGAATGCAGACGTTAATTATCTGACAGGTTCTTTGACCACATTTAACGGTGCTTACACACCTGCCAACTATGCCAATGTGCCTTGGCTGAGCCGTAATTACGTTGCACCTGCCGCCGATGCTCCTCAGGGTTTCTACGTATTAGAAAATGACTACTCAGCTAACGGTGGAACTATTCATCCGACAATCCTGTGTGTTTATGGCAAACTTCAGAAAAACGGAGCCGACTTGGCGGGAGCCGATTTAGCAGCTGCTCNNCCGCCCATTGGGTGGATGCAGAANGCAAGACCTATTNCCCTGTATTGGNAAACTTCAACAGCAACAACTATACTTATGACNATGGNTTATACGCCCTAAGAATAAAATNGAGCGTNANCNTNAGTATGATATTNANCTGANNNCACNNNCCCNGNNNNAATANNNNNANNNNNNATCACNNANNCNGNTNNNNNNNANNNACNNNGNANNNNNNNTGNNNNNNNNNNNNNNNCNNANGCTANNNNNNNNNNCNNNNNNNNNNNNNNNNNNNNNANN
</t>
    <phoneticPr fontId="3"/>
  </si>
  <si>
    <t xml:space="preserve">&gt;2-3R, complement
GNNNNNNNNNNCANNNNNNNNNNNTCGANNNGACAACTATGAAAGTTTTTTAGTCGTTTGACGGGTCGATTACCAAGTAGCATTCTGACCAACGAGAACCCACTCAGCTACAGTGCACTGTACATTCAAGTGAGCAGACTCTGTGATAGGATTCTCTGGGTTATTCGTTCCGGGGCCTGTGATTGTCAGCTTAATATCATACTTATGGTTACGCTCAATTTTATTCTTAGGCGTATAACCATTGTCATAAGTATAGTTGTTGCTGTTGAAGTTTACCAATACAGGGTAATAGGTCTTGCCTTCTGCATCCACCCAATTGGCGGCCTGAGCAGCTGCTAAATCGGCTCCCGCCAAGTCGGCTCCGTTTTTCTGAAGTTTGCCATAAACACACAGGATTGTCGGATGAATAGTTCCACCGTTAGCTGAGTAGTCATTTTCTAATACGTAGAAACCCTGAGGAGCATCGGCGGCAGGTGCAACGTAATTACGGCTCAGCCAAGGCACATTGGCATAGTTGGCAGGTGTGTAAGCACCGTTAAATGTGGTCAAAGAACCTGTCAGATAATTAACGTCTGCATTCGCGAGTGTTGCCCCGAACAAATTAGATTGCTTCTTTGCAATGAGACCATAAATCTTTTCAGGGACGAATGTGTAAATGTTATCGTAAGCTGCGCTCATCTGCACTTTAATTTCGGTGAAAGCCATGCGAGCATGTACACGCTTGATTTTAAGAGGATCATTCTCAATGTGATTACNCCTCTCCGTTTNCNNCTGTATNNNATGTAGTTCTTGCNNGNNNTTCAAAACGATTGTTTTTTGGNTNNGCTGTCATGATCAAACNNTGCAGNNNNNNGATTTTCTGCAGTCAGTTCAGTTGTCAATGCTTTTANNCTCTGCAAGAGTCTTGNCNNACNAGTTNCCNTTGCANCCGTATTGGGCNATTACGANNAGCGTACGTTTGGGCCTGCACTACATTTGATGNNNNCNNNNNTNANTCGCATTTTNNNNNGANTTNNATGGNCNTNNNNGCTNNNCNNNNNTNATNANNNNTTANNGNNNANNTNANNNNNNNNGNNTNNNNCNTNNNNNNNNNNNNNNACGNNTNNNNTGCNNNNNTNNNNNNNNCNNNNNNN
</t>
    <phoneticPr fontId="3"/>
  </si>
  <si>
    <t xml:space="preserve">&gt;6-1F
NNNNNNNNNNNNNNGCCACCATCAGCGTGGTATTGAAGACCAGCAATCCGAATCGTGCTTTTGGAGTTGGCGATGACGAATCAAAGGTGGCTAAGTTGACCGTAATGGTTTATAATGGAGAACAGCAGGAAGCCATCAAATCAGCCGAAAATGCGACTAAGGTTGAAGACATCAAATGTAGTGCAGGCCAACGTACGCTGGTCGTAATGGCCAATACGGGTGCAATGGAACTGGTTGGCAAGACTCTTGCAGAGGTAAAAGCATTGACAACTGAACTGACTGCAGAAAATCAAGAGGCTGCAGGTTTGATCATGACAGCAGAGCCAAAAACAATCGTTTTGAAGGCAGGCAAGAACTACATTGGATACAGTGGAAACGGAGAGGGTAATCACATTGAGAATGATCCTCTTAAAATCAAGCGTGTACATGCTCGCATGGCTTTCACCGAAATTAAAGTGCAGATGAGCGCAGCTTACGATAACATTTACACATTCGTCCCTGAAAAGATTTATGGTCTCATTGCAAAGAAGCAATCTAATTTGTTCGGGGCAACACTCGCGAATGCAGACGTTAATTATCTGACAGGTTCTTTGACCACATTTAACGGTGCTTACACACCTGCCAACTATGCCAATGTGCCTTGGCTGAGCCGTAATTACGTTGCACCTGCCGCCGATGCTCCTCAGGGTTTCTACGTATTAGAAAATGACTACTCAGCTAACGGTGGAACTATTCATCCGACAATCCTGTGTGTTTATGGCAAACTTCAGAAAAACGGAGCCGACTTGGCGGGAGCCGATTTAGCAGCTGCTCANGCCGCCCAATTGGGTGGATGCAGAANGGCAAGACCTATTACCCTGTATTGNTAAACTTCAACAGCAACAACTATACTTATGACAATGGNTATACGCCTAAGAATAAAATTGAGCGTAACCATNAGTATGANNTTNAGCTGANNNCACAGGCCCCNNANGANNNCCANANNNNNNTCNNNNANTCTGCTNNNTNNANGNNCNGNGCNCNNNTANCTNNNNNNNNNNNCNNNNNNNNNAANNNCTANNNNNANCNNNCGNNCAANNNCNNNNNNNTTNNNNNANTNNNNNN
</t>
    <phoneticPr fontId="3"/>
  </si>
  <si>
    <t xml:space="preserve">&gt;6-1R, complement
NNNNGNNNANNNCNNNANNNCTNNNNCNANTAGACAACTATGANGTTTTTTAGTCGTTTGACGGGTCGATTACCAAGTAGCATTCTGACCAACGAGAACCCACTCAGCTACAGTGCACTGTACATTCAAGTGAGCAGACTCTGTGATAGGATTCTCTGGGTTATTCGTTCCGGGGCCTGTGATTGTCAGCTTAATATCATACTTATGGTTACGCTCAATTTTATTCTTAGGCGTATAACCATTGTCATAAGTATAGTTGTTGCTGTTGAAGTTTACCAATACAGGGTAATAGGTCTTGCCTTCTGCATCCACCCAATTGGCGGCCTGAGCAGCTGCTAAATCGGCTCCCGCCAAGTCGGCTCCGTTTTTCTGAAGTTTGCCATAAACACACAGGATTGTCGGATGAATAGTTCCACCGTTAGCTGAGTAGTCATTTTCTAATACGTAGAAACCCTGAGGAGCATCGGCGGCAGGTGCAACGTAATTACGGCTCAGCCAAGGCACATTGGCATAGTTGGCAGGTGTGTAAGCACCGTTAAATGTGGTCAAAGAACCTGTCAGATAATTAACGTCTGCATTCGCGAGTGTTGCCCCGAACAAATTAGATTGCTTCTTTGCAATGAGACCATAAATCTTTTCAGGGACGAATGTGTAAATGTTATCGTAAGCTGCGCTCATCTGCACTTTAATTTCGGTGAAAGCCATGCGAGCATGTACACGCTTGATTTTAAGAGGATCATTCTCAATGTGATTACCCTCTCCGTTTCCACTGTATCCAATGTAGTTCTTGCCTGCCTTCAAAACGATTGTTTTTGGCTCTGCTGTCATGATCAAACCTGCAGCCTCTTGATTTTCTGCAGTCAGTTCAGTTGTCAATGCTTTTACCTCTGCAAGAGTCTTGNCCAACCAGTTCCATTGCACCCGTATTGNNNATTACGACCAGCGTACGTTGGGCCTGCACTACATTTGATGNCCTTCNACNNANTCGCATTTTNNNNNGNATTNATGGCTNNGCTGTNTCNNNNAANNNNNNGNCNACTTANNNNCNNGNNTCNNCATCNCNANNNNNNNNCGNNTCNNNNNCNNNNNTNNNNNNNNNNGNCNGNNNAANNNNGN
</t>
    <phoneticPr fontId="3"/>
  </si>
  <si>
    <t xml:space="preserve">&gt;6-2F
NNTNANNNNGTATGCCACCATCAGCGTGGTATTGAAGACCAGCAATCCGAATCGTGCTTTTGGAGTTGGCGATGACGAATCAAAGGTGGCTAAGTTGACCGTAATGGTTTATAATGGAGAACAGCAGGAAGCCATCAAATCAGCCGAAAATGCGACTAAGGTTGAAGACATCAAATGTAGTGCAGGCCAACGTACGCTGGTCGTAATGGCCAATACGGGTGCAATGGAACTGGTTGGCAAGACTCTTGCAGAGGTAAAAGCATTGACAACTGAACTGACTGCAGAAAATCAAGAGGCTGCAGGTTTGATCATGACAGCAGAGCCAAAAACAATCGTTTTGAAGGCAGGCAAGAACTACATTGGATACAGTGGAAACGGAGAGGGTAATCACATTGAGAATGATCCTCTTAAAATCAAGCGTGTACATGCTCGCATGGCTTTCACCGAAATTAAAGTGCAGATGAGCGCAGCTTACGATAACATTTACACATTCGTCCCTGAAAAGATTTATGGTCTCATTGCAAAGAAGCAATCTAATTTGTTCGGGGCAACACTCGCGAATGCAGACGTTAATTATCTGACAGGTTCTTTGACCACATTTAACGGTGCTTACACACCTGCCAACTATGCCAATGTGCCTTGGCTGAGCCGTAATTACGTTGCACCTGCCGCCGATGCTCCTCAGGGTTTCTACGTATTAGAAAATGACTACTCAGCTAACGGTGGAACTATTCATCCGACAATCCTGTGTGTTTATGGCAAACTTCAGAAAAACGGAGCCGACTTGGCGGGAGCCGATTTAGCAGCTGCTCANGCCGCCCAATTGGGTGGATGCAGAANGCAAGACCTATTACCCTGTATTGGNAAACTTCAACAGCAACAACTATACTTATGACAATGGTTATACGCCTAANAATAAAATTGAGCGTAANCCATAAGTATGATATTTAAGCTGANNNCACNGNCCCCNGNAANNANAACCCAGANAATCCNATCANNGAGTCTGCTCACTNNNATGTACAGNGCACNGNANCTNNNNNNNNNNCNNNNNNANANNGCTANNNNNNANCNACCNNNNNNNNNNCTAANNNNNNNNNNNNNNNNNNNNNNTNCNGGAANNANN
</t>
    <phoneticPr fontId="3"/>
  </si>
  <si>
    <t xml:space="preserve">&gt;6-3F
NNNANNNNNNATGCCACCATCAGCGTGGTATTGAAGACCAGCAATCCGAATCGTGCTTTTGGAGTTGGCGATGACGAATCAAAGGTGGCTAAGTTGACCGTAATGGTTTATAATGGAGAACAGCAGGAAGCCATCAAATCAGCCGAAAATGCGACTAAGGTTGAAGACATCAAATGTAGTGCAGGCCAACGTACGCTGGTCGTAATGGCCAATACGGGTGCAATGGAACTGGTTGGCAAGACTCTTGCAGAGGTAAAAGCATTGACAACTGAACTGACTGCAGAAAATCAAGAGGCTGCAGGTTTGATCATGACAGCAGAGCCAAAAACAATCGTTTTGAAGGCAGGCAAGAACTACATTGGATACAGTGGAAACGGAGAGGGTAATCACATTGAGAATGATCCTCTTAAAATCAAGCGTGTACATGCTCGCATGGCTTTCACCGAAATTAAAGTGCAGATGAGCGCAGCTTACGATAACATTTACACATTCGTCCCTGAAAAGATTTATGGTCTCATTGCAAAGAAGCAATCTAATTTGTTCGGGGCAACACTCGCGAATGCAGACGTTAATTATCTGACAGGTTCTTTGACCACATTTAACGGTGCTTACACACCTGCCAACTATGCCAATGTGCCTTGGCTGAGCCGTAATTACGTTGCACCTGCCGCCGATGCTCCTCAGGGTTTCTACGTATTAGAAAATGACTACTCAGCTAACGGTGGAACTATTCATCCGACAATCCTGTGTGTTTATGGCAAACTTCAGAAAAACGGAGCCGACTTGGCGGGAGCCGATTTAGCAGCTGCTCANGCCGCCCANTTGGGTGGATGCAGAANGGCAAGACCTATTACCCTGTATTGGNAAACTTCAACAGCAACAACTATACTTATGACAATGGNTATACGCCTAAGAATAAAATTGAGCGTAANCCATAAGTATGATATTNAGCTGANNNCACNGNCCCCNGNAACGANNNCCAGANAATCCNATCACAGAGTCTGCTCNNTNNNNNACAGNGNACTGNANCTGNNNGNNNNNNNNTNNNAGAANGCTANNNNNNANCNNNCCNNNNNNANCGNNCNNANANNTTNNNNANNNNNNNNNANANNTN
</t>
    <phoneticPr fontId="3"/>
  </si>
  <si>
    <t xml:space="preserve">&gt;6-3R, complement
NNNNNNNNNNTNGANANAGACAACTATGAAAGTTTTTTAGTCGTTTGACGGGTCGATTACCAAGTAGCATTCTGACCAACGAGAACCCACTCAGCTACAGTGCACTGTACATTCAAGTGAGCAGACTCTGTGATAGGATTCTCTGGGTTATTCGTTCCGGGGCCTGTGATTGTCAGCTTAATATCATACTTATGGTTACGCTCAATTTTATTCTTAGGCGTATAACCATTGTCATAAGTATAGTTGTTGCTGTTGAAGTTTACCAATACAGGGTAATAGGTCTTGCCTTCTGCATCCACCCAATTGGCGGCCTGAGCAGCTGCTAAATCGGCTCCCGCCAAGTCGGCTCCGTTTTTCTGAAGTTTGCCATAAACACACAGGATTGTCGGATGAATAGTTCCACCGTTAGCTGAGTAGTCATTTTCTAATACGTAGAAACCCTGAGGAGCATCGGCGGCAGGTGCAACGTAATTACGGCTCAGCCAAGGCACATTGGCATAGTTGGCAGGTGTGTAAGCACCGTTAAATGTGGTCAAAGAACCTGTCAGATAATTAACGTCTGCATTCGCGAGTGTTGCCCCGAACAAATTAGATTGCTTCTTTGCAATGAGACCATAAATCTTTTCAGGGACGAATGTGTAAATGTTATCGTAAGCTGCGCTCATCTGCACTTTAATTTCGGTGAAAGCCATGCGAGCATGTACACGCTTGATTTTAAGAGGATCATTCTCAATGTGATTACCCTCTCCGTTTCCACTGTATCCAATGTAGTTCTTGCCTGCCTTCAAAACGATTGTTTTTGGCTCTGCTGTCATGATCAAACCTGCAGCCTCTTGATTTTCTGCAGTCAGTTCAGTTGTCAATGCTTTTACCTCTGCAAGAGTCTTGNCNAACCAGTTTCCATTGCACCCGTATNNNNATTACGACCAGCGTACGNTNGGNCTGCACTACATTTGATGTCTTCNNNNANTCGCATTTTNNNTGATTNGANGNNNNGCTGTNNCATNNANNNNTTANGGTCAACTANCNNNNNGNNTNNNCATCNNNNNNNNNNNNNCANNAANNCGNNNGCNNNNNNTNNANNCNGCNNANNNNNNNNNNNNNN
</t>
    <phoneticPr fontId="3"/>
  </si>
  <si>
    <t>Culture days</t>
    <phoneticPr fontId="3"/>
  </si>
  <si>
    <t>in RTF</t>
    <phoneticPr fontId="3"/>
  </si>
  <si>
    <t>Prevotella denticola</t>
    <phoneticPr fontId="3"/>
  </si>
  <si>
    <t>CGTGCCAGGCTTACACATGCAGTCGAGGGGAACGGCATTGAGTGCTTGCACTGAATGGACGTCGACCGGCGCACGGGTGAGTAACGCGTATCCAACCTTCCCGTTACTGCGGGATAACCTGCCGAAAGGCAGACTAATACCGCATGTTCTTCGATGACGGCATCAGATTCGAAGCAAAGATTCGTCGGTAACGGAGGGGGATGCGTCTGATTAGCTGGTTGGCGGGGCGACGGCCCACCAAGGCGACGATCAGTAGGGGTTCTGAGAGGAAGGTCCCCCACATTGGAACTGAGACACGGTCCAAACTCCTACGGGAGGCAGCAGTGAGGAATATTGGTCAATGGGCGGAAGCCTGAACCAGCCAAGTAGCGTGCAGGATGACGGCCCTACGGGTTGTAAACTGCTTTTATGCGGGGATAAAGTGAGGGACGTGTCCCTTTTTGCAGGTACCGCATGAATAAGGACCGGCTAATTCCGTGCCAGCAGCCGCGGTAATACGGAAGGTCCGGGCGTTATCCGGATTTATTGGGTTTAAAGGGAGCGTAGGCCGGGGATTAAGTGTGTTGTGAAATGTAGGCGCCCAACGTCTGACTTGCAGCGCATACTGGTTCCCTTGAGTACGCGCAACGCCGGCGGAATTCGTCGTGTAGCGGTGAAATGCTTAGATATGACGAAGAACCCCGATTGCGAAAGGCAGCCGGCGGGAGCGCAACTGACGCTGAAGCTCGAAGGTGCGGGTATCGAACAGGATTAGATACCCTGGTAGTCCGCACGGTAAACGATGGATGCCCGCTGTCGGCGCCATTGCGCCGGCGGCCAAGCGAAAGCGTTAAGCATCCCACCTGGGGGAGTACGCCGGGCACGGTGAAACTCAAAGGAATTGACGGGGGCCCGCACAGCGGAGGACATGTGGTTTATTCGATGATACGCGAGGACTACCGGCTGATGCAGAGACGATACAGAGATGTGAGTCTCGGACTTCTGCGAGTGCTGCATGATGTCGGTCAGCTCGTGCGTGAGGTGTCGGCTCATGCCATACCGAAGGCTATCCTCTCCTAGTGTCATCGGGTGATGCCGGACACCTCCAGA</t>
    <phoneticPr fontId="3"/>
  </si>
  <si>
    <t>CATGCCAGGGCTTACACATGCAGTCGTGGGGAACGGCATTATGTGCTTGCACATTCTGGACGTCGACCGGCGCACGGGTGAGTATCGCGTATCCAACCTGCCCCTTACTTGGGGATACCCCGTTGAAAGACGGCCTAATACCCGATGTGTTTCATTGACGGCATCCGATATGAAACAAAGGTTTTTCCGGTAAGGGAGGGGGATGCGTCTGATTAGCTGGTTGGCGGGGCAACGGCCCACCAAGGCGACAATCAGTAGGGGTTCTGAAAGGAAGGTCCCCCACATTGGAACTGAAACACGGTCCAAACTCCTACGGGAGGCAGCAGTGAGGAATATTGGTCAATGGACGCAAGTCTGAACCAGCCAAGTAGCGGGCAGGATGACGGCCCTATGGGTTGTAAACTGCTTTTATGTGGAAATAAATTGGCGCACGTGTGCGCCATTGCATGTACCTCAGGAATAAGGACCGGCTAATTCCGTGCCACCAGCCGCGGTAATACGGAAGGTCCGGGCGTTATCCGGATTTATTGGGTTTAAAGGGAGTGTAGGCGGTCTGTTAAGCGTGTTGTGAAATTTAGGTGCTCAACATTTAACTTGCAGCGCGAACTGTCAAACTTGAGTACACGCAGCGCAGGCGGAATTCATGGTGTAGCGGTGAAATGCTTAAATATCATGAGAAACTCCAATCGCGAAGGCAGCCTGCGGAAGTGTGACTGACGCTTAAGCTCGAAGGTGCGGGTATCGAACAGGATTAGATACCCTGGTAGTCCGCACTGTAAACAATGGATGCCCGCCGTTGGCGCCCTGCGCCTGCGGCCAAGCGAAAGCATTAAGCATCCCACCTGGGGAGTACGCCGGGCAACGGTGAAACTCAAAGGAATTGACGGGGGCTCGCACAAGCGGAGGAACATGTGTTTAATTTCGATGATACGCGAGAACCTTACTCGGCTTGAATTGCAGTCGCTGGCTCACAGAGACGTGGGCTTCCTTTCGGGCGTCTGTGAGTGCCTGCATGATGTCGTCAGCTCGTGCCGTGAGTGTCGTCTACTGCATACGAGCGCAATCTCATCCTAGTGCTATCTGGTAGCAGCCACTCTGGGAA</t>
    <phoneticPr fontId="3"/>
  </si>
  <si>
    <t>Prevotella nigrescens</t>
    <phoneticPr fontId="3"/>
  </si>
  <si>
    <t>AATTGCCCTAGGCTTACACATGCAGTCGTGGGGAACGGCATTATGTGCTTGCACATTCTGGACGTCGACCGGCGCACGGGTGAGTATCGCGTATCCAACCTGCCCCTTACTTGGGGATACCCCGTTGAAAGACGGCCTAATACCCGATGTGTTTCATTGACGGCATCCGATATGAAACAAAGGTTTTTCCGGTAAGGGAGGGGGATGCGTCTGATTAGTTTGTTGGGGGGGCAACGGCCCACCAAGGCAACAATCAGTAGGGGTTCTGAAAGGAAGGTCCCCCACTTTGAAACTGAAACACGGCCCAAACTCCTACGGGAGGCAGCAGGGAGGAATATTGGTCAAGGGACGCAAGTCTGAACCACCCAAGTAGCGGGCAGGATGACGGCCCTATGGGTTGTAAACTGTTTTTATGTGGAAATAAATTGGCGCACGTGTGCGCCATTGCATGTACCTCATGAATAAGGACCGGTTAATTCCGGGCCACCACCCGCGGTAATACGGAAGGTCCGGGCGTTATCCGAATTTATTGGGTTTAAAGGAAGTGTAGGCGGTCTGTTAAGCGTGTTGTGAAATTTAGGTGCTCAACATTTAACTTGCAGCGCGAACTGTCAAACTTGAGTACACGCAGCGCAGGCGGAATTCATGGTGTAGCGGTGAAATGCTTAGATATCATGAGGAACTCCGATCGCGAAGGCAGCCTGCGGGAAGTGTGACTGACGCTAAAGCTCGAAGGTGCGGGTATCGAACAGGATTAGATACCCTGGTAGTCCGCACTGTAAACGATGGATGCCCGCCGTTGCGCCCTGCGCCTGCGGCCAAGCGAAGCATAGCATCCCACTTGGGGAGTACGCGGCAACGTGAACTCAAGATTGACGGGGGCCGCACAGCGAGACATGTGATATCGATGATACGCGAGAACCTTACTCGCCTGGAATTGCAGTCGCTGCTCATAAGACTGGCTTCTTCGGCGTCGGAGGCTGCATGCTGTCGTCAGCTCTGCTGCGTTCGCTAATGCTACAGAGCTATCATCAGTGCATGTATGCGACAT</t>
    <phoneticPr fontId="3"/>
  </si>
  <si>
    <t>CCGCGGTCCAGGCTATACGCTTGCAGTCGTGGGGAAACGGCATTATGTGCTTGCACATTCTGGACGTCGACCGGCGCACGGGTGAGTATCGCGTATCCAACCTGCCCCTTACTTGGGGATACCCCGTTGAAAGACGGCCTAATACCCGATGTGTTTCATTGACGGCATCCGATATGAAACAAAGGTTTTTCCGGTAAGGGATGGGGATGCGTCTGATTAGCTTGTTGGCGGGGCAACGGCCCACCAAGGCGACAATCAGTAGGGGTTCTGAAAGGAAGGTCCCCCACTTTGGAACTGAAACACGGTCCAAACTCCTACGGGAGGCAGCAGTGAGGAATATTGGTCAATGGACGCAAGTCTGAACCACCCAAGTAGCGGGCAGGATGACGGCCCTATGGGTTGTAAACTGCTTTTATGTGGAAATAAATTGGCGCACGTGTGCGCCATTGCATGTACCTCATGAATAAGGACCGGCTAATTCCGTGCCAGCAGCCGCGGTAATACGGAAGGTCCGGGCGTTATCCGGATTTATTGGGTTTAAAGGGAGTGTAGGCGGTCTGTTAAGCGTGTTGTGAAATTTAGGTGCTCAACATTTAACTTGCAGCGCGAACTGTCAAACTTGAGTACACCCACCGCAGGCGGAATTCATGGTGTAGCGGTGAAATGCTTAAATATCATGAGGAACTCCGATCGCGAAGGCAGCCTGCGGGAGTGTGACTGACGCTTAAGCTCGAAAGGTGCGGGTATCAAACAGGATAAAATACCCTGGGTAGTCCGCACTGTAAACGATGGGATGCCCGCCGTTGGGCGCCCTGCGCCTGCGGCCAAGCGAAAACATTAAGCATCCCCACCTGGGGGAGTACGCCGGCAACGGGTGAAAACTCAAAGGAATTGACGGGGGGCCCCGCCACAAGCGGGAGAGAACATTGTGGGTTTAATTTCGATGATACGCGAGGGAACCTTACCCGGGCTTGGAATTGCATCCCCTGCCCACAGAAGACGTGGGGGCTTCCTCCTTCGGGGGCTGTCTGGTGAGAGTGCTTGCATTGGGTTGTCCGTCAGCTCGTGGCCGTGAGGAGTGGTCGGCTTTAAAGTGCCATTACGAGGCGCAACTCTTCCTAATGCTCATCTGTTTATATGTCCGCGGACACCTACTGTGGGTGCGG</t>
    <phoneticPr fontId="3"/>
  </si>
  <si>
    <t>CGTGCCCAGGGCTTACACATGCAGTCGAGGGGAACGGCATTTGGTGCTTGCACCGAATGGACGTCGACCGGCGCACGGGTGAGTAACGCGTATCCAACCTTCCCGTTACTGCGGGATAACCTGCCGAAAGGCAGACTAATACCGCATGTTCTTCGATGACGGCATCAGATTCGAAGCAAAGATCCGTCGGTAACGGAGGGGGATGCGTCTGATTAGCTGGTTGGCGGGGCGACGGCCCACCAAGGCGACGATCAGTAGGGGTTCTGAGAGGAAGGTCCCCCACATTGGAACTGAGACACGGTCCAAACTCCTACGGGAGGCAGCAGTGAGGAATATTGGTCAATGGGCGGAAGCCTGAACCAGCCAAGTAGCGTGCAGGATGACGGCCCTACGGGTTGTAAACTGCTTTTATGCGGGGATAAAGTGAGGGACGCGTCCCTTTTTGCAGGTACCGCATGAATAAGGACCGGCTAATTCCGTGCCAGCAGCCGCGGTAATACGGAAGGTCCGGGCGTTATCCGGATTTATTGGGTTTAAAGGGAGCGTAGGCCGGGGATTAAGTGTGTTGTGAAATGTAGGCGCCCAACGTCTGACTTGCAGCGCATACTGGTTCCCTTGAGTACGCGCAACGCCGGCGGAATTCGTCGTGTAGCGGTGAAATGCTTAGATATGACGAAGAACCCCGATTGCGAAGGCAGCCGGCGGGAGCGCAACTGACGCTGAAGCTCGAAGGTGCGGGTATCGAACAGGATTAGATACCCTGGTAGTCCGCACGGTAAACGATGGATGCCCGCTGTCGGCGCCTTGCGCCGGCGGCCAAGCGAAAGCGTTAAGCATCCCACCTGGGGAGTACGCCGGCAACGGTGAAACTCAAAGGAATTGACGGGGGCCCGCACAAGCGGAGGAACATGTGGTTTAATTTCGATGATACGCGAGGAACCCTTACCCGGGCTTGAATTGCAGGAGACGATACAGAGATGTTGAGGTCCTTTCGGGACTCCTGCGAGTGCTGCATGATGTCGTCAGCTCGTGCGTGAAGTGTCGCTTAGTGCCATTACCGAGCGCACCCCTCTCCCAGTTGCATCGAGTGATGCCTGGTCACCTCCGGGGGCACCACTGGCCCGGCCGCG</t>
    <phoneticPr fontId="3"/>
  </si>
  <si>
    <t>AATGATCAGGCATACACTTGCAAGTCGAGGGGAACGGCATTTGGTGCTTGCACCGAATGGACGTCGACCGGCGCACGGGTGAGTAACGCGTATCCAACCTTCCCGTTACTGCGGGATAACCTGCCGAAAGGCAGACTAATACCGCATGTTCTTCGATGACGGCATCAGATTCGAAGCAAAGATCCGTCGGTAACGGAGGGGGATGCGTCTGATTAGCTGGTTGGCGGGGCGACGGCCCACCAAGGCGACGATCAGTAGGGGTTCTGAGAGGAAGGTCCCCCACATTGGAACTGAGACACGGTCCAAACTCCTACGGGAGGCAGCAGTGAGGAATATTGGTCAATGGGCGGAAGCCTGAACCAGCCAAGTAGCGTGCAGGATGACGGCCCTACGGGTTGTAAACTGCTTTTATGCGGGGATAAAGTGAGGGACGCGTCCCTTTTTGCAGGTACCGCATGAATAAGGACCGGCTAATTCCGTGCCAGCAGCCGCGGTAATACGGAAGGTCCGGGCGTTATCCGGATTTATTGGGTTTAAAGGGAGCGTAGGCCGGGGATTAAGTGTGTTGTGAAATGTAGGCGCCCAACGTCTGACTTGCAGCGCATACTGGTTCCCTTGAGTACGCGCAACGCCGGCGGAATTCGTCGTGTAGCGGTGAAATGCTTAGATATGACGAAGAACCCCGATTGCGAAGGCAGCCGGCGGGAGCGCAACTGACGCTGAAGCTCGAAGGTGCGGGTATCGAACAGGATTAGATACCCTGGTAGTCCGCACGGTAAACGATGGATGCCCGCTGTCGGCGCCTTGCGCCGGCGGCCAAGCGAAAGCGTTAAGCATCCCACCTGGGGGAGTACGCCGGCAACGGTGAAACTCAAAGGAATTGACGGGGGGCCCGCACAAGCGGAGGAACATGTGGTTTAATTTCGATGATACGCGAGGACCTTTACCTCGGGCTTGATTGCAGGAGACGATACAGAGATGTTGAGGTCCTTCGGGAACTCTGCGAAGGTGCTGCATGATGTCGTCAGCTCGTGCGTGAAGGTGTCGGCTCCTGGCATACGAGCGCACCTTCTCCCAGTGGCATCGGTGAGTCCAGGCACTCAGGGACACTGGA</t>
    <phoneticPr fontId="3"/>
  </si>
  <si>
    <t>AATGCCAGCTACACATGCAAGTCGAGGGGAACGGCATTTGGTGCTTGCACCGAATGGACGTCGACCGGCGCACGGGTGAGTAACGCGTATCCAACCTTCCCGTTACTGCGGGATAACCTGCCGAAAGGCAGACTAATACCGCATGTTCTTCGATGACGGCATCAGATTCGAAGCAAAGATCCGTCGGTAACGGAGGGGGATGCGTCTGATTAGCTGGTTGGCGGGGCGACGGCCCACCAAGGCGACGATCAGTAGGGGTTCTGAGAGGAAGGTCCCCCACATTGGAACTGAGACACGGTCCAAACTCCTACGGGAGGCAGCAGTGAGGAATATTGGTCAATGGGCGGAAGCCTGAACCAGCCAAGTAGCGTGCAGGATGACGGCCCTACGGGTTGTAAACTGCTTTTATGCGGGGATAAAGTGAGGGACGCGTCCCTTTTTGCAGGTACCGCATGAATAAGGACCGGCTAATTCCGTGCCAGCAGCCGCGGTAATACGGAAGGTCCGGGCGTTATCCGGATTTATTGGGTTTAAAGGGAGCGTAGGCCGGGGATTAAGTGTGTTGTGAAATGTAGGCGCCCAACGTCTGACTTGCAGCGCATACTGGTTCCCTTGAGTACGCGCAACGCCGGCGGAATTCGTCGTGTAGCGGTGAAATGCTTAGATATGACGAAGAACCCCGATTGCGAAGGCAGCCGGCGGGAGCGCAACTGACGCTGAAGCTCGAAGGTGCGGGTATCGAACAGGATTAGATACCCTGGTAGTCCGCACGGTAAACGATGGATGCCCGCTGTCGGCGCCTTGCGCCGGCGGCCAAGCGAAAGCGTTAAGCATCCCACCTGGGGAGTACGCCGGCAACGGTGAAACTCAAAGGGAATTGACGGGGGCCCGCACAAGCGGAGGAACATGTGGTTTAATTCGATGATACGCGAGGAATCTTTACCCGGGCTTTGAATTGCAGGAGAACGATACAGAGATGTTGAGGTCCTTCGGGGACTCCTGCGAAGGTGCTGCATGATTGTCGTCAGCTCGTGCCGGTGAGGTGTCCGCTTAAGTGACATACGAGGCGCACCTCCTCTCTCCCAGTGCATCGAGTGATGACTGGTCACCTCTGGAAACACTTGCCGCTG</t>
    <phoneticPr fontId="3"/>
  </si>
  <si>
    <t>AATGCCCAGGCTAACACTTGCAGTCGAGGGGAACGGCATTTGGTGCTTGCACCGAATGGACGTCGACCGGCGCACGGGTGAGTAACGCGTATCCAACCTTCCCGTTACTGCGGGATAACCTGCCGAAAGGCAGACTAATACCGCATGTTCTTCGATGACGGCATCAGATTCGAAGCAAAGATCCGTCGGTAACGGAGGGGGATGCGTCTGATTAGCTGGTTGGCGGGGCGACGGCCCACCAAGGCGACGATCAGTAGGGGTTCTGAGAGGAAGGTCCCCCACATTGGAACTGAGACACGGTCCAAACTCCTACGGGAGGCAGCAGTGAGGAATATTGGTCAATGGGCGGAAGCCTGAACCAGCCAAGTAGCGTGCAGGATGACGGCCCTACGGGTTGTAAACTGCTTTTATGCGGGGATAAAGTGAGGGACGCGTCCCTTTTTGCAGGTACCGCATGAATAAGGACCGGCTAATTCCGTGCCAGCAGCCGCGGTAATACGGAAGGTCCGGGCGTTATCCGGATTTATTGGGTTTAAAGGGAGCGTAGGCCGGGGATTAAGTGTGTTGTGAAATGTAGGCGCCCAACGTCTGACTTGCAGCGCATACTGGTTCCCTTGAGTACGCGCAACGCCGGCGGAATTCGTCGTGTAGCGGTGAAATGCTTAGATATGACGAAGAACCCCGATTGCGAAGGCAGCCGGCGGGAGCGCAACTGACGCTGAAGCTCGAAGGTGCGGGTATCGAACAGGATTAGATACCCTGGTAGTCCGCACGGTAAACGATGGATGCCCGCTGTCGGCGCCTTGCGCCGGCGGCCAAGCGAAAGCGTTAAGCATCCCACCTGGGGAGTACGCCGGCAACGGTGAAACTCAAGGAATTGACGGGGGGCCCGCACAAGCGGAGGAACATGTGGTTTAATTCGATGATACGGCGAGGAACCTTACCCGGGCTTTGAATTGCAGGAGAACGATACAGAGGATGTTGAGGTCCTTTCGGGACTCCTGCGAGGTGCTGCATGATTGTCGTTCAGCTCGTGCCGTGAGGTGTCGGCTTAGTGCATAACCGAGGCGCAACCCCTCCTCCCTAGTGGCATTCCGGGTGATGCCCGGGCACCTCCCGGGGACACTGTGCTGC</t>
    <phoneticPr fontId="3"/>
  </si>
  <si>
    <t>AATTGCAAGGCTTACACAAAGCAGTCGTGGGGAACGGCATTATGTGCTTGCACATTCTGGACGTCGACCGGCGCACGGGTGAGTATCGCGTATCCAACCTGCCCCTTACTTGGGGATACCCCGTC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GACTGACGCTTAAGCTCGAAGGTGCGGGTATCGAACAGGATTAGATACCCTGGTAGTCCGCACTGTAAACGATGGATGCCCGCCGTTGGCGCCCTGCGCCTGCGGCCAAGCGAAAGCATTAAGCATCCCACCTGGGGAGTACGCCGGCAACGGTGAAACTCAAAGGAATTGACGGGGGCCCGCACAAGCGGGAGGAACATGTGTTTTAATTCGATGATACGCGAGGAACCCTTACCCGGGCTTGAATTGCAGTCGCAGCCTACAGAGACGTAGGCTTCCCTTTCCGGGGCGTCTGTGAAGTGCTGCATGGTTGTCGTCAGCTCGTGCCGTGGAAGTGTCGGGCTTATTTGCATTACGAGCGCACCCTTTTCCTACTGCATCGGTATGACCGGCACTCGTGGGGACCACACTGTGGC</t>
    <phoneticPr fontId="3"/>
  </si>
  <si>
    <t>AATGCCAGGCTTACACATGCAAGTCGTGGGGAACGGCATTATGTGCTTGCACATTCTGGACGTCGACCGGCGCACGGGTGAGTATCGCGTATCCAACCTGCCCCTTACTTGGGGATACCCCGTC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GACTGACGCTTAAGCTCGAAGGTGCGGGTATCGAACAGGATTAGATACCCTGGTAGTCCGCACTGTAAACGATGGATGCCCGCCGTTGGCGCCCTGCGCCTGCGGCCAAGCGAAAGCATTAAGCATCCCACCTGGGGAGTACGCCGGCAACGGTGAACTCAAAGGAATTGACGGGGGCCCGCACAAGCGGAGGAACATGTGGTTTTAATTTCGATGATACGCGAGGAACCTTTACCTCGGGGCTTGAATTGCAGTCGCAGCCTACAGAGACGTAGGCTTCCCCTTCGGGGCGTCTGTGAGTGCTGCATGAATGTCGTCAGCTCGTGCGTGAAGTGTCCGCTTAAGTGCATACGAGCGCATCTCCATCCAGTGCATCGGGTAATGCTGGTCACTTCTGGGGGAACACG</t>
    <phoneticPr fontId="3"/>
  </si>
  <si>
    <t>Prevotella melaninogenica</t>
    <phoneticPr fontId="3"/>
  </si>
  <si>
    <t>CGTCTATGCTTACACATGCAGTCGAGGGGAACGGCATTGAGTGCTTGCACTCTTTGGACGTCGACCGGCGCACGGGTGAGTAACGCGTATCCAACCTTCCCATTACTGTGGGATAACCTGCCGAAAGGCAGACTAATACCGCATAGTCTTCGATGACGGCATCAGATTTGAAGTAAAGATTTATCGGTAATGGATGGGGATGCGTCTGATTAGCTTGTTGGCGGGGTAACGGCCCACCAAGGCGACGATCAGTAGGGGTTCTGAGAGGAAGGTCCCCCACATTGGAACTGAGACACGGTCCAAACTCCTACGGGAGGCAGCAGTGAGGAATATTGGTCAATGGACGTAAGTCTGAACCAGCCAAGTAGCGTGCAGGATGACGGCCCTATGGGTTGTAAACTGCTTTTGTATGGGGATAAAGTTAGGGACGTGTCCCTATTTGCAGGTACCATACGAATAAGGACCGGCTAATTCCGTGCCAGCAGCCGCGGTAATACGGAAGGTCCAGGCGTTATCCGGATTTATTGGGTTTAAAGGGAGCGTAGGCTGGAGATTAAGTGTGTTGTGAAATGTAGACGCTCAACGTCTGACTTGCAGCGCATACTGGTTTCCTTGAGTACGCACAACGTTGGCGGAATTCGTCGTGTAGCGGTGAAATGCTTAGATATGACGAAGAACTCCGATTGCGAAGGCAGCTGACGGGAGCGCAACTGACGCTTAAGCTCGAAGGTGCGGGTATCAAACAGGATTAGATACCCTGGTAGTCCGCACAGTAAACGATGGATGCCCGCTGTTGGTACCTGGTATCAGCGGCTAAGCGAAAGCATTAAGCATCCCACCTGGGGAGTACGCCGGCAACGGTGAAACTCAAAGGAATTTGACGGGGGCCCGCACAAGCGGAGGAACATGTGGTTTAATTTCGATGATACGCGAGGAACCTTTACCCGGGCTTGAATTGCAGAGGGAAGGATTTAGAGATATGACGCCCTTTCGGGGTCTCTGTGAGGTGCTGCATGATTGTCGTCAGCTCGTGCGTGGAGGTGTCGCTAGTGCATACGAGCGCACCCCTCTCTCAGTGCATCAGTAGCTGGTCACTCTGCAGAACACTGCCCACCGGTT</t>
    <phoneticPr fontId="3"/>
  </si>
  <si>
    <t>CGTGCCAGCTTACACATGCAGTCGTGGGGAACGGCATTATGTGCTTGCACATTCTGGACGTCGACCGGCGCACGGGTGAGTATCGCGTATCCAACCTGCCCCTTACTTGGGGATACCCCGTTGAAAGACGGCCTAATACCCGATGTGTTTCATTGACGGCATCCGATATGAAACAAAGGTTTTTTCCGGTAAGGGATGGGGATGCGTCTGATTAGCTTGTTGGCGGGGCAACGGCCCACCAAGGCGACAATCAGTAGGGGTTCTGAGAGGAAGGTCCCCCACATTGGAACTGAAACACGGTCCAAACTCCTACGGGAGGCAGCAGTGAGGAATATTGGTCAATGGACGCAAGTCTGAACCAGCCAAGTAGCGTGCAGGATGACGGCCCTATGGGTTGTAAACTGCTTTTATGTGGAAATAAAGTGGCGCACGTGTGCGCCATTGCATGTACCTCATGAATAAGGACCGGCTAATTCCGTGCCAGCAGCCGCGGTAATACGGAAGGTCCGGGCGTTATCCGGATTTATTGGGTTTAAAGGGAGTGTAGGCGGTCTGTTAAGCGTGTTGTGAAATTTAGGTGCTCAACATTTAACTTGCAGCGCGAACTGTCAAACTTGAGTACACGCAGCGCAGGCGGAATTCATGGTGTAGCGGTGAAATGCTTAGATATCATGAGGAACTCCGATCGCGAAGGCAGCCTGCGGGAGTGTTACTGACGCTTAAGCTCGAAGGTGCGGGTATCGAACAGGATTAGATACCCTGGTAGTCCGCACAGTAAACGATGGATGCCCGCCGTTGGCGCGCTGCGCCTTGCGGCCAAGCGAAAGCATTAAGCATCCCACCTTGGGGGAGTACGCCGGCAACGGTGAAACTCAAAGGAATTTGACGGGGGCCCGCACAAGCGGAAGGAACATGTGTTTTAATTTCGATGATACGCGAGGAACCTTTACCGGGGCTTTGAATTTGCAGTCGCTTGCCACAAGAGACGTGGGCTTCCTTCCGGGGCGTCTTGTGAAGTGCTGCATGATTGTCGTTCAGCTCGTGCGTGAGGTGTCGCTTAGTGCATACGAAGCGCATCCATCAGTGCATCCGGTATGCCAGGCGTCTGGGAACT</t>
    <phoneticPr fontId="3"/>
  </si>
  <si>
    <t>AATGCCCGGCTTACACATGCAAGTCGTGGGGAACGGCATTATGTGCTTGCACATTCTGGACGTCGACCGGCGCACGGGTGAGTATCGCGTATCCAACCTGCCCCTTACTTGGGGATACCCCGTTGAAAGACGGCCTAATACCCGATGTGTTTCATTGACGGCATCCGATATGAAACAAAGGTTTTTTCCGGTAAGGGATGGGGATGCGTCTGATTAGCTTGTTGGCGGGGCAACGGCCCACCAAGGCGACAATCAGTAGGGGTTCTGAGAGGAAGGTCCCCCACATTGGAACTGAA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AACTTGAGTACACGCAGCGCAGGCGGAATTCATGGTGTAGCGGTGAAATGCTTAAATATCATGAGGAACTCCGATCGCGAAGGCAGCCTGCGGGAGTGTTACTGACGCTTAAGCTCGAAGGTGCGGGTATCGAACAGGATTAGATACCCTGGTAGTCCGCACAGTAAACGATGGATGCCCGCCGTTGGCGCGCTGCGCCTGCGGCCAAGCGAAAGCATTAAGCATCCCACCTGGGGGGAGTACGCCGGCAACGGTGAAACTCAAGGAATTGACGGGGGCCCGCACAAGCGGAGGAACATGGTGATTTATTTCGATGATACGCGAGGACCTTACCCGGCTTGGATTTGCAGTCGCTGCCACAGAGACGTGGGCTTCCTTCGGGGCGTCTGTGAGGTGCTGCATGATTGTCGTCAGCTCGTGCGTGAAGTGTCGGCTACGTGCCATACGAGCGCACTCTTCCTAGTGCAATCAGCTATGCTGGTCACTCTGGCGACCC</t>
    <phoneticPr fontId="3"/>
  </si>
  <si>
    <t>AATCCAAAGGCCTTACACATGCAAGTCGAGGGGAACGGCATTATGTGCTTGCACATTCTGGACGTCGACCGGCGCACGGGTGAGTATCGCGTATCCAACCTTCCCTCCACTCGGGGATACCCCGTTGAAAGACGGCCTAATACCCGATGTTGTCCACATATGGCATCTGACGTGGACCAAAGATTCATCGGTGGAGGATGGGGATGCGTCTGATTAGCTTGTTGGTGCGGGTAACGGCCCACCAAGGCAACGATCAGTAGGGGTTCTGAGAGGAAGGTCCCCCACATTGGAACTGAGACACGGTCCAAACTCCTACGGGAGGCAGCAGTGAGGAATATTGGTCAATGGACGGAAGTCTGAACCAGCCAAGTAGCGTGCAGGATTGACGGCCCTATGGGTTGTAAACTGCTTTTGTTGGGGAGTAAAGCGGGGCACGTGTGCCCC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AGTACGCCGGCAACGGTGAAACTCAAAGGGAATTGACGGGGGCCCGCACAAGCGGGAGGAACATGTGGGTTTAATTTCGATGATACGCGAGGAACCTTTACTCGGGGCTGATTGCAGACGCAAGATACAGAGATGTGACTCCCCTTCGGGGCGTCTGTGAGTTGCTGCATGCTGTCGTTCAGCTCGTGCGTGGAGTGTCGGCCTTAATTGACATACCGAGCGCAACTCCTTCTACTGCATCAGGATGCTGGTCACTCTGGGACACACTGC</t>
    <phoneticPr fontId="3"/>
  </si>
  <si>
    <t>Prevotella intermedia</t>
    <phoneticPr fontId="3"/>
  </si>
  <si>
    <t>CGGCGTCGCTTACACATGCAGTCGAGGGGAACGGCATTATGTGCTTGCACATTCTGGACGTCGACCGGCGCACGGGTGAGTATCGCGTATCCAACCTTCCCTCCACTCGGGGATACCCCGTTGAAAGACGGCCTAATACCCGATGTTGTCCACATATGGCATCTGACGTGGACCAAAGATTCATCGGTGGAGGATGGGGATGCGTCTGATTAGCTTGTTGGTGCGGGTAACGGCCCACCAAGGCAACGATCAGTAGGGGTTCTGAGAGGAAGGTCCCCCACATTGGAACTGAGACACGGTCCAAACTCCTACGGGAGGCAGCAGTGAGGAATATTGGTCAATGGACGGAAGTCTGAACCAGCCAAGTAGCGTGCAGGATTGACGGCCCTATGGGTTGTAAACTGCTTTTGTTGGGGAGTAAAGCGGGGCACGTGTGCCCC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AGTACGCCGGCAACGGTGAAACTCAAAGGAATTGACGGGGGCCCGCACAAGCGGAGGAACATGTGGGTTTAATTTCGATGATACGCGAGGAACCTTTACCCGGGCTTGAATTGCAGACGCAGGATACAGAGATGTTGACTCCCTTTCGGGGCGTCTGTGACGGTGCTGCATGATTGTCGTCAGCTTCGTTACGTGAGGTGTCGCCTAAGTGCATACGAGCGCACTCCTTTCCTTACTTGCATCAGTGCATGCTGGCACTTCTGGGGAACACCTG</t>
    <phoneticPr fontId="3"/>
  </si>
  <si>
    <t>CATCCCACGCTTACACATGCAGTCGAGGGGAACGGCATTATGTGCTTGCACATTCTGGACGTCGACCGGCGCACGGGTGAGTATCGCGTATCCAACCTTCCCTCCACTCGGGGATACCCCGTTGAAAGACGGCCTAATACCCGATGTTGTCCACATATGGCATCTGACGTGGACCAAAGATTCATCGGTGGAGGATGGGGATGCGTCTGATTAGCTTGTTGGTGCGGGTAACGGCCCACCAAGGCAACGATCAGTAGGGGTTCTGAGAGGAAGGTCCCCCACATTGGAACTGAGACACGGTCCAAACTCCTACGGGAGGCAGCAGTGAGGAATATTGGTCAATGGACGGAAGTCTGAACCAGCCAAGTAGCGTGCAGGATTGACGGCCCTATGGGTTGTAAACTGCTTTTGTTGGGGAGTAAAGCGGGGCACGTGTGCCCC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GAGTACGCCGGCAACGGTGAAACTCAAAGGAATTGACGGGGGCCCGCACAAGCGGAGGAACATGTGGTTTAATTTCGATGATACGCGAGGAACCCTTACCCGGGGCTTGAATTTGCAGACGCAGGATACAGAGATGTTGACTCCCCTTTCGGGGCGTCTGTGATGGTGCTGCATGATGTCGTTCAGCTCGTTGCCGTGAGGTGTCGGCTAAGTGCATACGAGCGCACCCCTTCTTAGCTGGCAATCAAGTGCATGCTGGTCACTCTTAGGCTACCCGCTACGACAACGT</t>
    <phoneticPr fontId="3"/>
  </si>
  <si>
    <t>CGTGCGATGGCTACACATGCAGTCGAGGGGCAGCATGATCTTAGCTTGCTAAGGTCGATGGCGACCGGCGCACGGGTGCGTAACGCGTATGCAACTTGCCTTACAGAGGGGGATAACCCGTTGAAAGACGGACTAAAACCGCATACACTTGTATTATTGCATGATATTACAAGGAAATATTTATAGCTGTAAGATAGGCATGCGTCCCATTAGCTTGTTGGTGAGGTAACGGCTCACCAAGGCGACGATGGGTAGGGGAACTGAGAGGTTTATCCCCCACACTGGTACTGAGACACGGACCAGACTCCTACGGGAGGCAGCAGTGAGGAATATTGGTCAATGGGCGAGAGCCTGAACCAGCCAAGTCGCGTGAAGGAAGACAGTCCTAAGGATTGTAAACTTCTTTTATACGGGAATAACGGGCGATACGAGTATTGCATTGAATGTACCGTAAGAATAAGCATCGGCTAACTCCGTGCCAGCAGCCGCGGTAATACGGAGGATGCGAGCGTTATCCGGATTTATTGGGTTTAAAGGGTGCGTAGGTTGTTCGGTAAGTCAGCGGTGAAACCTGAGCGCTCAACGTTCAGCCTGCCGTTGAAACTGCCGGGCTTGAGTTCAGTGGCGGCAGGCGGAATTCGTGGTGTAGCGGTGAAATGCATAGATATCACGAGGAACTCCGATTGCGAAGGCAGCTTGCCATACTGCGACTGACACTGAAGCACGAAGGCGTGGGTATCAAACAGGATTAGATACCCTGGTAGTCCACGCAGTAAACGATGATTACTAGGAGTTTGCGATATACCGTCAAGCTTCCACAGCGAAAGCGTTAAGTAATCCACCTGGGGAGTACGCCGGCAACGGTGAAACTCAAAGGAATTTGACGGGGGCCCGCACAAGCGGGAGGAACATGTGGTTTAATTTCGATGATACGCGAGGAACCTTTACCCGGATTGAAATGTAGATGACGGATGGTGAAAACCGTCTTCCCTTTCGGGGGCGTCTATGTAGTGCTGCATGACGGTCGTTCAGCTTCGTGCGTGAGTGTCGCTACTGACATACCGAGCGCACCCACATCGTAGTGCTACAGCTTCGCTGAAGAACTCCTAACCGGAGAACTTG</t>
    <phoneticPr fontId="3"/>
  </si>
  <si>
    <t>CATCCGATGCTTCCACATGCAGTCGAGGGGCAGCATGATCTTAGCTTGCTAAGGTCGATGGCGACCGGCGCACGGGTGCGTAACGCGTATGCAACTTGCCTTACAGAGGGGGATAACCCGTTGAAAGACGGACTAAAACCGCATACACTTGTATTATTGCATGATATTACAAGGAAATATTTATAGCTGTAAGATAGGCATGCGTCCCATTAGCTTGTTGGTGAGGTAACGGCTCACCAAGGCGACGATGGGTAGGGGAACTGAGAGGTTTATCCCCCACACTGGTACTGAGACACGGACCAGACTCCTACGGGAGGCAGCAGTGAGGAATATTGGTCAATGGGCGAGAGCCTGAACCAGCCAAGTCGCGTGAAGGAAGACAGTCCTAAGGATTGTAAACTTCTTTTATACGGGAATAACGGGCGATACGAGTATTGCATTGAATGTACCGTAAGAATAAGCATCGGCTAACTCCGTGCCAGCAGCCGCGGTAATACGGAGGATGCGAGCGTTATCCGGATTTATTGGGTTTAAAGGGTGCGTAGGTTGTTCGGTAAGTCAGCGGTGAAACCTGAGCGCTCAACGTTCAGCCTGCCGTTGAAACTGCCGGGCTTGAGTTCAGTGGCGGCAGGCGGAATTCGTGGTGTAGCGGTGAAATGCATAGATATCACGAGGAACTCCGATTGCGAAGGCAGCTTGCCATACTGCGACTGACACTGAAGCACGAAGGCGTGGGTATCAAACAGGATTAGATACCCTGGTAGTCCACGCAGTAAACGATGATTACTAGGAGTTTGCGATATACCGTCAAGCTTCCACAGCGAAAGCGTTAAGTAATCCACCTGGGGAGTACGCCGGCAACGGTGAAACTCAAAGGAATTGACGGGGGCCCGCACAAGCGGAGGAACATGTGGTTTAATTCGATGATACGCGAGGAACCTTACCCGGGATTGAAATGTAGATGACGGATGGTGAAAACCGTCTTCCCTTTCGGGGCGTCTATGTAGTGCTGCATGATGTCGTCAGCTCGTGCGTGAGTGTCGCTTAAGTTGCATTACCGAGCGCAGCCCACATCCGGTAGTTGCTACAGCTATCCGCTGACGACCTCTACCGGAGAGAACCTGGCCCG</t>
    <phoneticPr fontId="3"/>
  </si>
  <si>
    <t>Porphyromonas gingivalis</t>
    <phoneticPr fontId="3"/>
  </si>
  <si>
    <t>CGTCCAGGCTTACACATGCAGTCGTGGGGAACGGCATTATGTGCTTGCACATTCTGGACGTCGACCGGCGCACGGGTGAGTATCGCGTATCCAACCTGCCCCTTACTTGGGGATACCCCGTTGAAAGACGGCCTAATACCCGATGTGTTTCATTGACGGCATCCGATATGAAACAAAGGTTTTTCCGGTAAGGGATGGGGATGCGTCTGATTAGCTTGTTGGCGGGGCAACGGCCCACCAAGGCAACGATCAGTAGGGGTTCTGAGAGGAAGGTCCCCCACATTGGAACTGAA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AACTTGAGTACACGCAGCGCAGGCGGAATTCATGGTGTAGCGGTGAAATGCTTAGATATCATGAGGAACTCCGATCGCGAAGGCAGCCTGCGGGAGTGTTACTGACGCTTAAGCTCGAAGGTGCGGGTATCGAACAGGATTAGATACCCTGGTAGTCCGCACAGTAAACGATGGATGCCCGCCGTTGGCGCCCTGCGCCTGCGGCCAAGCGAAAGCATTAAGCATCCCACCTTGGGGGAGTACGCCGGCAACGGGTGAACTCAAGGAATTGACGGGGGCCCGCACAAGCGGAGGAACATGGTGGTTTTATTTCGATGATACGCGAGGACCTTTACCGGCTTTGATTTGCAGTCGCTGCCCACAGAGACGTGGGCTTTCCTTTCGGGGCGTCTGTGAGGTGCCTGCATGATGTCGTCAGCTCGTGCGTGAGGTGTCCGCTTACTGCATACGAGGCGCAACCCATCCAGTTGGCATCGGGTATGCTAGCACTCTGGGGAACTGC</t>
    <phoneticPr fontId="3"/>
  </si>
  <si>
    <t>CGTCCAGGCTTACACATGCAGTCGTGGGGAACGGCATTATGTGCTTGCACATTCTGGACGTCGACCGGCGCACGGGTGAGTATCGCGTATCCAACCTGCCCCTTACTTGGGGATACCCCGTTGAAAGACGGCCTAATACCCGATGTGTTTCATTGACGGCATCCGATATGAAACAAAGGTTTTTCCGGTAAGGGATGGGGATGCGTCTGATTAGCTTGTTGGCGGGGCAACGGCCCACCAAGGCAACGATCAGTAGGGGTTCTGAAAGGAAGGTCCCCCACATTGGAACTGAA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AACTTGAGTACACGCAGCGCAGGCGGAATTCATGGTGTAGCGGTGAAATGCTTAAATATCATGAGGAACTCCGATCGCGAAGGCAGCCTGCGGGAGTGTTACTGACGCTTAAGCTCGAAGGTGCGGGTATCGAACAGGATTAGATACCCTGGTAGTCCGCACAGTAAACGATGGATGCCCGCCGTTGGCGCCCTGCGCCTGCGGCCAAGCGAAAGCATTAAGCATCCCACCTGGGGGAGTACGCCGGCAACGGTGAAACTCAAAGGATTTGACGGGGGCCCGCACAAGCGGAAGGAACATGTGGTTTTAATTTCGATGATACGCGAGGACCTTTACCGGGCTTGATTTGCAGTCGCTGCCACAGAGACGTGGGCTCCTCGGGGCGTCTGTGAGTGCTGCATGATGTCGTCAGCTCGTGCCGTGAGTGTCGCTACTGCATACGAGCGCAATCCTTCAGTGCATCGGCTATGCAGTACTCTGGGGAC</t>
    <phoneticPr fontId="3"/>
  </si>
  <si>
    <t>AAGTCGTGGGGAACGGCATTATGTGCTTGCACATTCTGGACGTCGACCGGCGCACGGGTGAGTATCGCGTATCCAACCTGCCCCTTACTTGGGGATACCCCGTTGAAAGACGGCCTAATACCCGATGTGTTTCATTGACGGCATCCGATATGAAACAAAGGTTTTCCGGGAAGGGGAGGG</t>
    <phoneticPr fontId="3"/>
  </si>
  <si>
    <t>CGTGGGGAACGGCATTATGTGCTTGCACATTCTGGACGTCGACCGGCGCACGGGTGAGTATCGCGTATCCAACCTGCCCCTTACTTGGGGATACCCCGTTGAAAGACGGCCTAATACCCGATGTGTTTCATTGACGGCATCCGATATGAAACAAAGGTTTTTCGGGAAGGGGAGGGGAAGGCTCCGAATTACTTGGTGGGGGGGCCACCGCCCCCCCAGGGCAACAATCATAAGGGTTCCGAAAAGAAAGGCCCCC</t>
    <phoneticPr fontId="3"/>
  </si>
  <si>
    <t>TCGTGGGGAACGGCATTATGTGCTTGCACATTCTGGACGTCGACCGGGAGGGGGGGTATCGCGTATCCAACCTGCCCCTTACTTGGGGATACCCGTTGAAAGACGGCCTAATACCCGATGTGTTTCATTGACGGCATCCGATATGAAACAAAGGTTTTTCGG</t>
    <phoneticPr fontId="3"/>
  </si>
  <si>
    <t>GTCGTGGGGAACGGCAATTATGTGCTTGCACATTCTGGACGTCGACCGGCGTAGGGAGAGTATCGCGTATCCAACCTGCCCCTTACTTGGGGATACCCCGTTGAAAGACGGCCTAATACCCGATGTGTTTCATTGACGGCATCCGATATGAAACAAAGGTTTTTCGGGAAGGGGTGGGGAAGGCTCTGAATTACTTGGTGGGGGGGGCACCGGCCCCCCAGGGCAACAATCATAAGGGTTCCGAAAAGAAAGGCCCCCCCCTTGGAACTGAAAACCCGGCCCAACTCCTACCGGAAGGAACAATGGAGAATATTGGTCCATGGAACCCAGGCTTAACCCACCCAATAACGGGGC</t>
    <phoneticPr fontId="3"/>
  </si>
  <si>
    <t>CGTGGGGAACGGCATTATGTGCTTGCACATTCTGGACGTCGACCGGCGCACGGGTGAGTATCGCGTATCCAACCTGCCCCTTACTTGGGGATACCCCGTTGAAAGACGGCCTAATACCCGATGTGTTTCATTGACGGCATCCGATATGAAACAAAGGTTTTTCGGGAAGGGAAGGGGAAGGCTTTGAATTACTTGGTGGGGGGGCCACCGCCCCCCCAGGGCGACAACCATAGGGGGTCCGAAAAGAAGGGCCCCCCC</t>
    <phoneticPr fontId="3"/>
  </si>
  <si>
    <t>AATGCCAGGCTTACACATGCAGTCGTGGGGAACGGCATTATGTGCTTGCACATTCTGGACGTCGACCGGCGCACGGGTGAGTATCGCGTATCCAACCTGCCCCTTACTTGGGGATACCCCGTTGAAAGACGGCCTAATACCCGATGTGTTTCATTGACGGCATCCGATATGAAACAAAGGTTTTTCCGGTAAGGGATGGGGATGCGTCTGATTAGCTTGTTGGCGGGGCAACGGCCCACCAAGGCGACGATCAGTAGGGGTTCTGAGAGGAAGGTCCCCCACATTGGAACTGAGACACGGTCCAAACTCCTACGGGAGGCAGCAGTGAGGAATATTGGTCAATGGACGCAAGTCTGAACCAGCCAAGTAGCGTGCAGGATGACGGCCCTATGGGTTGTAAACTGCTTTTATGTGGGAATAAAGTGGCGCACGC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AGTAAACGATGGATGCCCGCCGTTGGCGCCCTGCGCCTGCGGCCAAGCGAAAGCATTAAGCATCCCACCTGGGGAGTACGCCGGCAACGGTGAAACTCAAGGAATTGACGGGGGCCCGCACAAGCGGGAGGAACATGTGGGTTTAATTCGATGATACGCGAGGGAATCTTTACCCGGGCTTGAATTTGCAGTCGCTGCTTCACAGAGACGTGGGGCTTTCCCTTTCGGGGCTTTCTTGTGAGGTGCTGCATGATTGTCGTCAGCTCGTGCGTGAGGTGTCGGCATAAGTGCCATTACGAGCGCATCTCATCCTAGTTGCATCGGGTGATGCTGGTCACTTCTTGGGGAC</t>
    <phoneticPr fontId="3"/>
  </si>
  <si>
    <t>CGGCCAGGCTTACACATGCAGTCGTGGGGAACGGCATTATGTGCTTGCACATTCTGGACGTCGACCGGCGCACGGGTGAGTATCGCGTATCCAACCTGCCCCTTACTTGGGGATACCCCGTC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ACCTGGGGAGTACGCCGGCAACGGTGAAACTCAAGGAATTGACGGGGGCCCGCACAAGCGGAGGAACATGTGGTTTTAATTCGATGATACGCGAGGAACCTTTACTCGGGCTTGAATTGCAGTCGCAGTCTACAGAGACGTAGCATCCCCTTTCGGGGCGTCTGTGACGTTGCCTGCATTGATGGTCGTCAGCTCGTGACGTGGAGTGTCCGCTTAGTGCATACGAGCGCAACTCTACAGTGCATCGTGATGCCTGTCACTCTGGGAACACACCG</t>
    <phoneticPr fontId="3"/>
  </si>
  <si>
    <t>CTCTGCCTCTGCTACAGCTTGCAGTCGTGGGGAACGGCATTATGTGCTTGCACATTCTGGACGTCGACCGGCGCACGGGTGAGTATCGCGTATCCAACCTGCCCCTTACTTGGGGATACCCCGTTGAAAGACGGCCTAATACCCGATGTGTTTCATTGACGGCATCCGATATGAAACAAAGGTTTTTCCGGTAAGGGATGGGGATGCGTCTGATTAGCTT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ACCTGGGGAGTACGCCGGCAACGGTGAAACTCAAGGAATTGACGGGGGCCCGCACAAGCGGAGGAACATGTGGTTTAATTCGATGATACGCGAGGAACCCTTACCCGGGCTTGAATTTGCAGTCGCTGCCCCACAGAGACGTTGGGCTTTCCCTTTCGGGGCGTCTGTGAAGGTGCTGCATGGCTTGTCCGTCCAGCTCGTGCCCGTGGAAGGGTGTCGGGCTTAAGTGCCATAACGAGCGCTATTCTCTTCCCTAGTGCCATCGGTTATGCCGGGTCACTCTTGGGGGAAC</t>
    <phoneticPr fontId="3"/>
  </si>
  <si>
    <t>AGTCGTGGGGAACGGCATTATGTGCTTGCACATTCTGGACGTCGACCGGCGCACGGGTGAGTATCGCGTATCCAACCTGCCCCTTACTTGGGGATACCCCGTTGAAAGACGGCCTAATACCCGATGTGTTTCATTGACGGCATCCGATATGAAACAAAGGTTTTCCGGGAAGGGATGGGGATGCGTCTGATTAGCTTGTTGGGGGGGCAACGGCCCACCAAGGGGACGATCAGTAGGGGTTCTGAAAGGAAGGTCCCCCACATTGGAACTGAAACACGGTCCAAACTCCTACGGGAGGCAGCAGTGAGGAATATTGGTCAATGGACGCAAGTCTGAACCAGCCAAGTAGCGTGGAGGATGACGGCCCTATGGGTTGTAAACTGCTTTTATGTGGGAATAAAGTGGCGCACGTGTGCGCCATTGCATGTACCTCATGAATAAGGACCGGCTAATTCCGTGCCAGCAGCCGCGGTAATACGGAAGGTCCGGGCGTTATCCGGATTTATTGGGTTTAAAGGGAGTGTAGGCGGTCTGTTAAGCGTGTTGTGAAATTTAGGTGCTCAACATTTAACTTGCAGCGCGAACTGTCAGACTTGAGTACACGCAGCGCAAGCGGAATTCATGGTGTAGCGGTGAAATGCTTAGATATCATGAAGAACTCCGATCGCGAAGGCAGCCTGCGGGAGTGTTACTGACGCTTAAGCTCGAAAGTGCGGGTATCGAACAAGGATTAGATACCCTGGTAGTCCGCACAGTAAACGATGGATGCCCGCCGTTGGCGCCCTGCGCCTGCGGCCAAGCGAAAGCATTAAGCATCCCACCTGGGG</t>
    <phoneticPr fontId="3"/>
  </si>
  <si>
    <t>AGTCGTGGGGAACGGCATTATGTGCTTGCACATTCTGGACGTCGACCGGCGCACGGGTGAGTATCGCGTATCCAACCTGCCCCTTACTTGGGGATACCCCGTTGAAAGACGGCCTAATACCCGATGTGTTTCATTGACGGCATCCGATATGAAACAAAGGTTTTTCGGGAAGGGAAGGG</t>
    <phoneticPr fontId="3"/>
  </si>
  <si>
    <t>AGTCGAGGGGAACGGCATTGAGTGCTTGCACTGAATGGACGTCGACCGGCGCACGGGTGAGTAACGCGTATCCAACCTTCCCGTTACTGCGGGATAACCTGCCGAAAGGCAGACTAATACCGCATGTTCTTCGATGACGGCATCAGATTCGAAGCAAAGACCCGTCGGTAACGGAGGGGGATGCGTCTGATTAGCTAGTTGGCGGGGCGACGGCCCACCAAGGCGACGATCAGTAGGGGTTCTGAGAGGAAGGTCCCCCACATTGGAACTGAGACACGGTCCAAACTCCTACGGGAGGCAGCAGTGAGGAATATTGGTCAATGGGCGGAAGCCTGAACCAGCCAAGTAGCGTGCAGGACGACGGCCCTACGGGTTGTAAACTGCTTTTATGCGGGGATAAAGTGAGGGACGCGTCCCTTTTTGCAGGTACCGCATGAATAAGGACCGGCTAATTCCGTGCCAGCAGCCGCGGTAATACGGAAGGTCCGGGCGTTATCCGGATTTATTGGGTTTAAAGGGAGCGTAGGCCGGGGATTAAGTGTGTTGTGAAATGTAGGCGCCCAACGTCTGACTTGCAGCGCATACTGGTTCCCTTGAGTACGCGCAACGCCGGCGGAATTCGTCGTGTAGCGGTGAAATGCTTAGATATGACGAAGAACCCCGATTGCGAAGGCAGCCGGCGGGAGCGCAACTGACGCTGAAGCTCGAAGGTGCGGGTATCGAACAGGATTAGATACCCTGGTAGTCCGCACGGTAAACGATGGATGCCCGCTGTCGGCGCCTTGCGCCGGCGGCCAAGCGAAAGCGTTAAGCATCCCACCTGGGGAGTACGCCGGCAACGGTGAACTCAAGGGAATTGACGGGGGCCCGCACAGCGGAGGAACATGTGGTTTATTTCGATGATACGCGAGGAACTCTTAC</t>
    <phoneticPr fontId="3"/>
  </si>
  <si>
    <t>Clone#</t>
    <phoneticPr fontId="3"/>
  </si>
  <si>
    <t>A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ACCTGGGGAGTACGCCGGCAACGGTGAAACTCAAAGGAATTTGACGGGGGGCCCGCACAAGCGGAGGAACATGTGGTTTAATTTCGATGATACGCGAGGACCCTTACC</t>
    <phoneticPr fontId="3"/>
  </si>
  <si>
    <t>A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ACCTGGGGAGTACGCCGGCAACGGTGAAACTCAAAGGAATTTGACGGGGGCCCGCACAAGCGGAGGAACATGTGGTTTAATTTCGATGATACGCGA</t>
    <phoneticPr fontId="3"/>
  </si>
  <si>
    <t>GTCGAGGGGCAGCATGATCTTAGCTTGCTAAGGTCGATGGCGACCGGCGCACGGGTGCGTAACGCGTATGCAACTTGCCTTACAGAGGGGGATAACCCGTTGAAAGACGGACTAAAACCGCATACACTTGTATTATTGCATGATATTACAAGGAAATATTTATAGCTGTAAGATAGGCATGCGTCCCATTAGCTTGTTGGTGAGGTAACGGCTCACCAAGGCGACGATGGGTAGGGGAACTGAGAGGTTTATCCCCCACACTGGTACTGAGACACGGACCAGACTCCTACGGGAGGCAGCAGTGAGGAATATTGGTCAATGGGCGAGAGCCTGAACCAGCCAAGTCGCGTGAAGGAAGACAGTCCTAAGGATTGTAAACTTCTTTTATACGGGAATAACGGGCGATACGAGTATTGCATTGAATGTACCGTAAGAATAAGCATCGGCTAACTCCGTGCCAGCAGCCGCGGTAATACGGAGGATGCGAGCGTTATCCGGATTTATTGGGTTTAAAGGGTGCGTAGGTTGTTCGGTAAGTCAGCGGTGAAACCTGAGCGCTCAACGTTCAGCCTGCCGTTGAAACTGCCGGGCTTGAGTTCAGTGGCGGCAGGCGGAATTCGTGGTGTAGCGGTGAAATGCATAGATATCACGAGGAACTCCGATTGCGAAGGCAGCTTGCCATACTGCGACTGACACTGAAGCACGAAGGCGTGGGTATCAAACAGGATTAGATACCCTGGTAGTCCACGCAGTAAACGATGATTACTAGGAGTTTGCGATATACCGTCAAGCTTCCACAGCGAAAGCGTTAAGTAATCCACCTGGGGAGTACGCCGGCAACGGTGAAACTCAAGGAATTTGACGGGGGCCCGCACAAGCGGAGGAACATGTGGGTTTAATTTCGATGATACGCGAGGGAACCCTTACC</t>
    <phoneticPr fontId="3"/>
  </si>
  <si>
    <t>Porphyromonas gingivalis</t>
    <phoneticPr fontId="3"/>
  </si>
  <si>
    <t>Porphyromonas endodontalis</t>
    <phoneticPr fontId="3"/>
  </si>
  <si>
    <t>GTCGAGGGGAACGGCATTATGTGCTTGCACATTCTGGACGTCGACCGGCGCACGGGTGAGTATCGCGTATCCAACCTTCCCTCCACTCGGGGATACCCCGTTGAAAGACGGCCTAATACCCGATGTTGTCCACATATGGCATCTGACGTGGACCAAAGATTCATCGGTGGAGGATGGGGATGCGTCTGATTAGCTTGTTGGTGCGGGTAACGGCCCACCAAGGCGACGATCAGTAGGGGTTCTGAGAGGAAGGTCCCCCACATTGGAACTGAGACACGGTCCAAACTCCTACGGGAGGCAGCAGTGAGGAATATTGGTCAATGGACGTAAGTCTGAACCAGCCAAGTAGCGTGCAGGATTGACGGCCCTATGGGTTGTAAACTGCTTTTGTTGGGGAGTAAAGTGGGGCACGCGTGCCTT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AGTACGCCGGCAACGGTGAAACTCAAAGGAATTTGACGGGGGCCCGCACAAGCGGGAGGAACATGTGGGTTTAATTTCGATGATACGCGA</t>
    <phoneticPr fontId="3"/>
  </si>
  <si>
    <t>Prevotella intermedia</t>
    <phoneticPr fontId="3"/>
  </si>
  <si>
    <t>AGTCGTGGGGAACGGCATTATGTGCTTGCACATTCTGGACGTCGACCGGCGCACGGGTGAGTATCGCGTATCCAACCTGCCCCTTACTTGGGGATACCCCGTTGAAAGACGGCCTAATACCCGATGTGTTTCATTGACGGCATCCGATATGAAACAAAGGTTTTTCCGGTAAGGGATGGGGATGCGTCTGATTAGCTTGTTGGCGGGGCAACGGCCCACCAAGGCAACGATCAGTAGGGGTTCTGAAAGGAAGGTCCCCCACATTGGAACTGAA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AACTTGAGTACACGCAGCGCAGGCGGAATTCATGGTGTAGCGGTGAAATGCTTAGATATCATGAGGAACTCCGATCGCGAAGGCAGCCTGCGGGAGTGTTACTGACGCTTAAGCTCGAAGGTGCGGGTATCGAACAGGATTAGATACCCTGGTAGTCCGCACAGTAAACGATGGATGCCCGCCGTTGGCGCCCTTGCGCCTGCGGCCAAGCGAAAGCATTAAGCATCCCACCTGGGGGAGTACGCCGGCAACGGTGAAACTCAAAGGAATTTGACGGGGGCCCGCACAAGCG</t>
    <phoneticPr fontId="3"/>
  </si>
  <si>
    <t>AGTCGTGGGGAACGGCATTATGTGCTTGCACATTCTGGACGTCGACCGGCGCACGGGTGAGTATCGCGTATCCAACCTGCCCCTTACTTGGGGATACCCCGTTGAAAGACGGCCTAATACCCGATGTGTTTCATTGACGGCATCCGATATGAAACAAAGGTTTTTCCGGTAAGGGATGGGGATGCGTCTGATTAGCTTGTTGGCGGGGCAACGGCCCACCAAGGCGACGATCAGTAGGGGTTCTGAGAGGAAGGTCCCCCACATTGGAACTGAGACACGGTCCAAACTCCTACGGGAGGCAGCAGTGAGGAATATTGGTCAATGGACGCAAGTCTGAACCAGCCAAGTAGCGTGCAGGATGACGGCCCTATGGGTTGTAAACTGCTTTTATGTGGGAATAAAGTGGCGCACGC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AGTAAACGATGGATGCCCGCCGTTGGCGCCCTGCGCCTGCGGCCAAGCGAAAGCATTAAGCATCCCACCTGGGGGAGTACGCCGGCAACGGTGAAACTCAAAGGAATTGACGGGGGCCCGCACAAGCGGA</t>
  </si>
  <si>
    <t>CAGTCGTGGGGAACGGCATTATGTGCTTGCACATTCTGGACGTCGACCGGCGCACGGGTGAGTATCGCGTATCCAACCTGCCCCTTACTTGGGGATACCCCGTTGAAAGACGGCCTAATACCCGATGTGTTTCATTGACGGCATCCGATATGAAACAAAGGTTTTTCCGGTAAGGGATGGGGATGCGTCTGATTAGCTTGTTGGCGGGGCAACGGCCCACCAAGGCGACGATCAGTAGGGGTTCTGAGAGGAAGGTCCCCCACATTGGAACTGAGACACGGTCCAAACTCCTACGGGAGGCAGCAGTGAGGAATATTGGTCAATGGACGCAAGTCTGAACCAGCCAAGTAGCGTGCAGGATGACGGCCCTATGGGTTGTAAACTGCTTTTATGTGGGAATAAAGTGGCGCACGC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AGTAAACGATGGATGCCCGCCGTTGGCGCCCTGCGCCTGCGGCCAAGCGAAAGCATTAAGCATCCCACCTGGGGAGTACGCCGGCAACGGTGAAACTCAAAGGAATTTGACGGGGGCCCGCACAAGCGGAGGAACATGTGGATTAATTCGATGA</t>
    <phoneticPr fontId="3"/>
  </si>
  <si>
    <t>AGTCGAGGGGAACGGCATTATGTGCTTGCACATTCTGGACGTCGACCGGCGCACGGGTGAGTATCGCGTATCCAACCTTCCCTCCACTCGGGGATACCCCGTTGAAAGACGGCCTAATACCCGATGTTGTCCACATATGGCATCTGACGTGGACCAAAGGTTCATCGGTGGAGGATGGGGATGCGTCTGATTAGCTTGTTGGTGCGGGTAACGGCCCACCAAGGCGACGATCAGTAGGGGTTCTGAGAGGAAGGTCCCCCACATTGGAACTGAGACACGGTCCAAACTCCTACGGGAGGCAGCAGTGAGGAATATTGGTCAATGGACGGAAGTCTGAACCAGCCAAGTAGCGTGCAGGATTGACGGCCCTATGGGTTGTAAACTGCTTTTGTTGGGGAGTAAAGTGAGGCACGCGTGCCTT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AGTACGCCGGCAACGGTGAAACTCAAAGGAATTGACGGGGGGCCCGCACAAGCGGAGGAACATGTGGGTTTAATTTCGATGATAC</t>
    <phoneticPr fontId="3"/>
  </si>
  <si>
    <t>AGTCGAGGGGAACGGCATTATGTGCTTGCACATTCTGGACGTCGACCGGCGCACGGGTGAGTATCGCGTATCCAACCTTCCCTCCACTCGGGGATACCCCGTTGAAAGACGGTCTAATACCCGATGTTGTCCACATATGGCATCTGACGTGGACCAAAGGTTCATCGGTGGAGGATGGGGATGCGTCTGATTAGCTTGTTGGTGCGGGTAACGGCCCACCAAGGCGACGATCAGTAGGGGTTCTGAGAGGAAGGTCCCCCACATTGGAACTGAGACACGGTCCAAACTCCTACGGGAGGCAGCAGTGAGGAATATTGGTCAATGGACGGAAGTCTGAACCAGCCAAGTAGCGTGCAGGATTGACGGCCCTATGGGTTGTAAACTGCTTTTGTTGGGGAGTAAAGTGGGGCACGCGTGCCTT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AGTACGCCGGCAACGGTGAAACTCAAAGGAATTGACGGGGGCCCGCACAAGCGG</t>
    <phoneticPr fontId="3"/>
  </si>
  <si>
    <t>AGTCGAGGGGAACGGCATTATGTGCTTGCACATTCTGGACGTCGACCGGCGCACGGGTGAGTATCGCGTATCCAACCTTCCCTCCACTCGGGGATACCCCGTTGAAAGACGGTCTAATACCCGATGTTGTCCACATATGGCATCTGACGTGGACCAAAGGTTCATCGGTGGAGGATGGGGATGCGTCTGATTAGCTTGTTGGTGCGGGTAACGGCCCACCAAGGCGACGATCAGTAGGGGTTCTGAGAGGAAGGTCCCCCACATTGGAACTGAGACACGGTCCAAACTCCTACGGGAGGCAGCAGTGAGGAATATTGGTCAATGGACGGAAGTCTGAACCAGCCAAGTAGCGTGCAGGATTGACGGCCCTATGGGTTGTAAACTGCTTTTGTTGGGGAGTAAAGTGAGGCACGCGTGCCTT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AGTACGCCGGCAACGGTGAAACTCAAAGGAATTGACGGGGGCCCGCACAAGCGGAGGAACATGTGGTTTAATTTCGATGATACGCGAGGGAACCCTTACCCGGG</t>
    <phoneticPr fontId="3"/>
  </si>
  <si>
    <t>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ACCTGGGGAGTACGCCGGCAACGGTGAAACTCAAAGGAATTGACGGGGGCCCGCACAAGCGGAGGAACATGTGGTTTAATTTCGATGATACGCGA</t>
    <phoneticPr fontId="3"/>
  </si>
  <si>
    <t>A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ACCTGGGGAGTACGCCGGGCAACGGTGAAACTCAAAGGAATTGACGGGGGGCCCGCACAAGCGGGAGGAACATGTGGGTTTAATTTCGATGA</t>
    <phoneticPr fontId="3"/>
  </si>
  <si>
    <t>A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ACCTGGGGAGTACGCCGGCAACGGTGAAACTCAAAGGAAATTGACGGGGGCCCGCACAAGC</t>
    <phoneticPr fontId="3"/>
  </si>
  <si>
    <t>AGTCGTGGGGAACGGCATTATGTGCTTGCACATTCTGGACGTCGACCGGCGCACGGGTGAGTATCGCGTATCCAACCTGCCCCTTACTTGGGGATACCCCGTTGAAAGACGGCCTAATACCCGATGTGTTTCATTGACGGCATCCGATATGAAACAAAGGTTTTTCCGGTAAGGGATGGGGATGCGTCTGATTAGCTT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ACCTGGGGAGTACGCCGGCAACGGTGAAACTCAAAGGAATTGACGGGGGCCCGCACAAGCGGGAG</t>
    <phoneticPr fontId="3"/>
  </si>
  <si>
    <t>AGTCGTGGGGAACGGCATTATGTGCTTGCACATTCTGGACGTCGACCGGCGCACGGGTGAGTATCGCGTATCCAACCTGCCCCTTACTTGGGGATACCCCGTTGAAAGACGGCCTAATACCCGATGTGTTTCATTGACGGCATCCGATATGAAACAAAGGTTTTTCCGGTAAGGGATGGGGATGCGTCTGATTAGCTT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ACCTGGGGAGTACGCCGGCAACGGTGAAACTCAAAGGGAATTTGACGGGGGCCCGCACAAGC</t>
    <phoneticPr fontId="3"/>
  </si>
  <si>
    <t>AGTCGTGGGGAACGGCATTATGTGCTTGCACATTCTGGACGTCGACCGGCGCACGGGTGAGTATCGCGTATCCAACCTGCCCCTTACTTGGGGATACCCCGTTGAAAGACGGCCTAATACCCGATGTGTTTCATTGACGGCATCCGATATGAAACAAAGGTTTTCCGGTAAGGGATGGGGATGCGTCTGATTAGCTTGGTGGCGGGGCAACGGCCCACCAAGGCGACGATCAGTAGGGGTTCTGAAAGGAAGGTCCCCCACATTGGAACTGAA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GAGTGTTACTGACGCTTAAGCTCGAAGGTGCGGGTATCGAACAGGATTAGATACCCTGGTAGTCCGCACAGTAAACGATGGATGCCCGCCGTTGGCGCCCTGCGCCTGCGGCCAAGCGAAAGCATTAAGCATCCCACCTGGGGGAGTACGCCGGCAACGGTGAAACTCAAAGGAAATTGACGGGGGCCTCGCACAAGCGGAAGGAACATGTGG</t>
    <phoneticPr fontId="3"/>
  </si>
  <si>
    <t>AGTCGTGGGGAACGGCATTATGTGCTTGCACATTCTGGACGTCGACCGGCGCACGGGTGAGTATCGCGTATCCAACCTGCCCCTTACTTGGGGATACCCCGTCGAAAGACGGCCTAATACCCGATGTGTTTCATTGACGGCATCCGATATGAAACAAAGGTTTTCCGGTAAGGGATGGGGATGCGTCTGATTAGCTTGTTGGCGGGGCAACGGCCCACCAAGGCGACGATCAGTAGGGGTTCTGAAAGGAAGGTCCCCCACATTGGAACTGAA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AGTAAACGATGGATGCCCGCCGTTGGCGCCCTGCGCCTGCGGCCAAGCGAAAGCATTAAGCATCCCACCTGGGGAGTACGCCGGCAACGGTGAAACTCAAAGGAAATTGACGGGGCCCGCCACAAGCGGAAGGAACATGTGGTTTAAATTCGATG</t>
    <phoneticPr fontId="3"/>
  </si>
  <si>
    <t>CGTGGGGAAACGGCATTATGTGCTTGCACATTCTGGACGTCGACCGGCGCACGGGTGAGTATCGCGTATCCAACCTGCCCCTTACTTGGGGATACCCCGTTGAAAGACGGCCTAATACCCGATGTGTTTCATTGACGGCATCCGATATGAAACAAAGGTTTTCCGGTAAGGGATGGGGATGCGTCTGATTAGCTAGTTGGCGGGGCAACGGCCCACCAAGGCGACGATCAGTAGGGGTTCTGAGAGGAAGGTCCCCCACATTGGAACTGAG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AGTAAACGATGGATGCCCGCCGTTGGCGCCCTGCGCCTGCGGCCAAGCGAAAGCATTAAGCATCCCACCTGGGGAGTACGCCGGCAACGGTGAACTCAAAGGAATTGACGGGGGGCCCGCACAAGCGGAGGAACATGTGGTTTAATTTCGATGATACGCGA</t>
    <phoneticPr fontId="3"/>
  </si>
  <si>
    <t>CGCGTATCCAACCTGCCCCTTACTTGGGCATACCCCGTTGAAAGACGGCCTAATACCCGATGTGTTTCATTGACGGCATCCGATATGAAACAAAGGTTTTCCGGTAAGGGATGGGGATGCGTCTGATTAGCTTGTTGGCGGGGCAACGGCCCACCAAGGCGACGATCAGTAGGGGTTCTGAAAGGAAGGTCCCCCACATTGGAACTGAA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TACTTTGAGTACACGCAGCGCAGGCGGAATTCATGGTGTAGCGGTGAAATGCTTTA</t>
    <phoneticPr fontId="3"/>
  </si>
  <si>
    <t>GTCGTGGGGAACGGCATTATGTGCTTGCACATTCTGGACGTCGACCGGCGCACGGGTGAGTATCGCGTATCCAACCTGCCCCTTACTTGGGGATACCCCGTTGAAAGACGGCCTAATACCCGATGTGTTTCATTGACGGCATCCGATATGAAACAAAGGTTTTCCGGTAAGGGATGGGGATGCGTCTGATTAGCTA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AGTAAACGATGGATGCCCGCCGTTGGCGCCCTGCGCCTGCGGCCAAGCGAAAGCATTAAGCATCCCACCTGGG</t>
    <phoneticPr fontId="3"/>
  </si>
  <si>
    <t>AGTCGTGGGGAACGGCATTATGTGCTTGCACATTCTGGACGTCGACCGGCGCACGGGTGAGTATCGCGTATCCAACCTGCCCCTTACTTGGGGATACCCCGTTGAAAGACGGCCTAATACCCGATGTGTTTCATTGACGGCATCCGATATGAAACAAAGGTTTTCCGGTAAGGGATGGGGATGCGTCTGATTAGCTA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AGTAAACGATGGATGCCCGCCGTTGGCGCCCTGCGCCTGCGGCCAAGCGAAAGCATTAAGCATCCCACCTGGGGGAGTACGCCGGCAACGGTGAAACTCAAAGGAATTTGACGGGGGCCCGCACAAGCGG</t>
    <phoneticPr fontId="3"/>
  </si>
  <si>
    <t>AGTCGTGGGGAACGGCATTATGTGCTTGCACATTCTGGACGTCGACCGGCGCACGGGTGAGTATCGCGTATCCAACCTGCCCCTTACTTGGGGATACCCCGTTGAAAGACGGCCTAATACCCGATGTGTTTCATTGACGGCATCCGATATGAAACAAAGGTTTTCCGGTAAGGGATGGGGATGCGTCTGATTAGCTA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AGTAAACGATGGATGCCCGCCGTTGGCGCCCTGCGCCTGCGGCCAAGCGAAAGCATTAAGCATCCCACCTGGGGAGTACGCCGGCAACGGTGAAACTCAAAGGAATTGACGGGGGCCCGCACAAGCGGAGGAACATGTGGTTTAATTCGATGA</t>
    <phoneticPr fontId="3"/>
  </si>
  <si>
    <t>A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AGTAAACGATGGATGCCCGCCGTTGGCGCCCTGCGCCTGCGGCCAAGCGAAAGCATTAAGCATCCCACCTGGGGAGTACGCCGGCAACGGTGAAACTCAAAGGAATTTGACGGGGGCCCGCACAAGCGGGA</t>
    <phoneticPr fontId="3"/>
  </si>
  <si>
    <t>A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AGTAAACGATGGATGCCCGCCGTTGGCGCCCTGCGCCTGCGGCCAAGCGAAAGCATTAAGCATCCCACCTGGGGGAGTACGCCGGGCAACGGTGAAACTCAAAGGAATTTGACGGGGGGCCCGCACAAGCGGAGGAACATGGTGGTTTAATTTCGATGA</t>
    <phoneticPr fontId="3"/>
  </si>
  <si>
    <t>A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AGTAAACGATGGATGCCCGCCGTTGGCGCCCTGCGCCTGCGGCCAAGCGAAAGCATTAAGCATCCCACCTGGGGAGTACGCCGGCAACGGTGAAACTCAAAGGAATTTGACGGGGGCCCGCAC</t>
    <phoneticPr fontId="3"/>
  </si>
  <si>
    <t>AGTCGAGGGGAACGGCATTATGTGCTTGCACATTCTGGACGTCGACCGGCGCACGGGTGAGTATCGCGTATCCAACCTTCCCTCCACTCGGGGATACCCCGTTGAAAGACGGCCTAATACCCGATGTTGTCCACAGATGGCATCTGACGTGGACCAAAGATTCATCGGTGGAGGATGGGGATGCGTCTGATTAGCTTGTTGGTGCGGGTAACGGCCCACCAAGGCAACGATCAGTAGGGGTTCTGAGAGGAAGGTCCCCCACATTGGAACTGAGACACGGTCCAAACTCCTACGGGAGGCAGCAGTGAGGAATATTGGTCAATGGACGTAAGTCTGAACCAGCCAAGTAGCGTGCAGGATTGACGGCCCTATGGGTTGTAAACTGCTTTTGTTGGGGAGTAAAGTTGGGCACGCGTGCCTT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GAGTACGCCGGCAACGGTGAAACTCAAAGGAATTTGACGGGGGCCCGCACAAGC</t>
    <phoneticPr fontId="3"/>
  </si>
  <si>
    <t>AGTCGAGGGGAACGGCATTATGTGCTTGCACATTCTGGACGTCGACCGGCGCACGGGTGAGTATCGCGTATCCAACCTTCCCTCCACTCGGGGATACCCCGTTGAAAGACGGCCTAATACCCGATGTTGTCCACAGATGGCATCTGACGTGGACCAAAGATTCATCGGTGGAGGATGGGGATGCGTCTGATTAGCTTGTTGGTGCGGGTAACGGCCCACCAAGGCAACGATCAGTAGGGGTTCTGAGAGGAAGGTCCCCCACATTGGAACTGAGACACGGTCCAAACTCCTACGGGAGGCAGCAGTGAGGAATATTGGTCAATGGACGTAAGTCTGAACCAGCCAAGTAGCGTGCAGGATTGACGGCCCTATGGGTTGTAAACTGCTTTTGTTGGGGAGTAAAGTTGGGCACGCGTGCCTT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AGTACGCCGG</t>
    <phoneticPr fontId="3"/>
  </si>
  <si>
    <t>AGTCGAGGGGAACGGCATTATGTGCTTGCACATTCTGGACGTCGACCGGCGCACGGGTGAGTATCGCGTATCCAACCTTCCCTCCACTCGGGGATACCCCGTTGAAAGACGGCCTAATACCCGATGTTGTCCACAGATGGCATCTGACGTGGACCAAAGATTCATCGGTGGAGGATGGGGATGCGTCTGATTAGCTTGTTGGTGCGGGTAACGGCCCACCAAGGCAACGATCAGTAGGGGTTCTGAGAGGAAGGTCCCCCACATTGGAACTGAGACACGGTCCAAACTCCTACGGGAGGCAGCAGTGAGGAATATTGGTCAATGGACGTAAGTCTGAACCAGCCAAGTAGCGTGCAGGATTGACGGCCCTATGGGTTGTAAACTGCTTTTGTTGGGGAGTAAAGTTGGGCACGCGTGCCTT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AGTACGCCGGCAACGGTGAAACTCAAAGG</t>
    <phoneticPr fontId="3"/>
  </si>
  <si>
    <t>A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ACCTGGGGAGTACGCCGGCAACGGTGAAACTCAAAGGAATTTGACGGGGGCCCGCACAAGC</t>
    <phoneticPr fontId="3"/>
  </si>
  <si>
    <t>AGTCGTGGGGAACGGCATTATGTGCTTGCACATTCTGGACGTCGACCGGCGCACGGGTGAGTATCGCGTATCCAACCTGCCCCTTACTTGGGGATACCCCGTTGAAAGACGGCCTAATACCCGATGTGTTTCATTGACGGCATCCGATATGAAACAAAGGTTTTCCGGTAAGGGATGGGGATGCGTCTGATTAGCTTGTTGGCGGGGCAACGGCCCACCAAGGGGACGATCAGTAGGGGTTCTGAAAGGAAGGTCCCCCACATTGGAACTGAA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AGTGCGGGTATCGAACAGGATTAGATACCCTGGTAGTCCGCACAGTAAACGATGGATGCCCGCCGTTGGCGCCCTGCGCCTGCGGCCAAGCGAAAGCATT</t>
    <phoneticPr fontId="3"/>
  </si>
  <si>
    <t>CAGTCGAGGGGAACGGCATTATGTGCTTGCACATTCTGGACGTCGACCGGCGCACGGGTGAGTATCGCGTATCCAACCTTCCCTCCACTCGGGGATACCCCGTTGAAAGACGGCCTAATACCCGATGTTGTCCACATATGGCATCTGACGTGGACCAAAGATTCATCGGTGGAGGATGGGGATGCGTCTGATTAGCTTGTTGGTGCGGGTAACGGCCCACCAAGGCGACGATCAGTAGGGGTTCTGAGAGGAAGGTCCCCCACATTGGAACTGAGACACGGTCCAAACTCCTACGGGAGGCAGCAGTGAGGAATATTGGTCAATGGACGTAAGTCTGAACCAGCCAAGTAGCGTGCAGGATTGACGGCCCTATGGGTTGTAAACTGCTTTTGTTGGGGAGTAAAGTGAGGCACGCGTGCCTT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GAGTACGCCGGCAACGGTGAAACTCAAAGG</t>
    <phoneticPr fontId="3"/>
  </si>
  <si>
    <t>GTCGAGGGGAACGGCATTATGTGCTTGCACATTCTGGACGTCGACCGGCGCACGGGTGAGTATCGCGTATCCAACCTTCCCTCCACTCGGGGATACCCCGTTGAAAGACGGCCTAATACCCGATGTTGTCCACATATGGCATCTGACGTGGACCAAAGATTCATCGGTGGAGGATGGGGATGCGTCTGATTAGCTTGTTGGTGCGGGTAACGGCCCACCAAGGCGACGATCAGTAGGGGTTCTGAGAGGAAGGTCCCCCACATTGGAACTGAGACACGGTCCAAACTCCTACGGGAGGCAGCAGTGAGGAATATTGGTCAATGGACGTAAGTCTGAACCAGCCAAGTAGCGTGCAGGATTGACGGCCCTATGGGTTGTAAACTGCTTTTGTTGGGGAGTAAAGTGAGGCACGCGTGCCTT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AGTACGCC</t>
    <phoneticPr fontId="3"/>
  </si>
  <si>
    <t>TCGAGGGGAACGGCATTATGTGCTTGCACATTTTGGACGTCGACCGGCGCACGGGTGAGTATCGCGTATCCAACCTTCCCTCCACTCGGGGATACCCCGTTGAAAGACGGCCTAATACCCGATGTTGTCCACATATGGCATCTGACGTGGACCAAAGATTCATCGGTGGAGGATGGGGATGCGTCTGATTAGCTTGTTGGTGCGGGTAACGGCCCACCAAGGCGACGATCAGTAGGGGTTCTGAGAGGAAGGTCCCCCACATTGGAACTGAGACACGGTCCAAACTCCTACGGGAGGCAGCAGTGAGGAATATTGGTCAATGGACGGAAGTCTGAACCAGCCAAGTAGCGTGCAGGATTGACGGCCCTATGGGTTGTAAACTGCTTTTGTTGGGGAGTAAAGTGAGGCACGCGTGCCTTTTTGCATTTACCCTTCGAATAAGGACCGGCTAATTCCGTGCCAGCAGCCGCGGTAATACGGAAGGTCCAGGCGTTATCCGGATTTATTGGGTTTAAAGGGAGTGTAGGCGGTCTGTTAAGCGTGTTGTGAAATTTAGGTGCTCAACATTTAACTTGCAGCGCGAACTGGCGGACTTGAGTGCACGCAACGTATGCGGAATTCATGGTGTAGCGGTGAAATGCTTAGATATCATGACGAACTCCGATTGCGAAGGCAGCGTACGGGAGTGTTACTGACGCTTAAGCTCGAAGGTGCGGGTATCGAACAGGATTAGATACCCTGGTAGTCCGCACGGTAAACGATGGATGCCCGCTGTTAGCGCCTGGCGTTAGCGGCTAAGCGAAAGCATTAAGCATCCCACCTGGGGGAGTACGCCGGCAACGGTGAACTCAAAGGAATTTGACGGGGGCCCGCACAAGCGGAGGAA</t>
    <phoneticPr fontId="3"/>
  </si>
  <si>
    <t>CAGTCGAGGGGAACGGCATTATGTGCTTGCACATTTTGGACGTCGACCGGCGCACGGGTGAGTATCGCGTATCCAACCTTCCCTCCACTCGGGGATACCCCGTTGAAAGACGGCCTAATACCCGATGTTGTCCACATATGGCATCTGACGTGGACCAAAGATTCATCGGTGGAGGATGGGGATGCGTCTGATTAGCTTGTTGGTGCGGGTAACGGCCCACCAAGGCGACGATCAGTAGGGGTTCTGAGAGGAAGGTCCCCCACATTGGAACTGAGACACGGTCCAAACTCCTACGGGAGGCAGCAGTGAGGAATATTGGTCAATGGACGGAAGTCTGAACCAGCCAAGTAGCGTGCAGGATTGACGGCCCTATGGGTTGTAAACTGCTTTTGTTGGGGAGTAAAGTGAGGCACGCGTGCCTTTTTGCATTTACCCTTCGAATAAGGACCGGCTAATTCCGTGCCAGCAGCCGCGGTAATACGGAAGGTCCAGGCGTTATCCGGATTTATTGGGTTTAAAGGGAGTGTAGGCGGTCTGTTAAGCGTGTTGTGAAATTTAGGTGCTCAACATTTAACTTGCAGCGCGAACTGGCGGACTTGAGTGCACGCAACGTATGCGGAATTCATGGTGTAGCGGTGAAATGCTTAGATATCATGACGAACTCCGATTGCGAAGGCAGCGTACGGGAGTGTTACTGACGCTTAAGCTCGAAGGTGCGGGTATCGAACAGGATTAGATACCCTGGTAGTCCGCACGGTAAACGATGGATGCCCGCTGTTAGCGCCTGGCGTTAGCGGCTAAGCGAAAGCATTAAGCATCCCACCTGGGGAGTACGCCGGC</t>
    <phoneticPr fontId="3"/>
  </si>
  <si>
    <t>GTCGAGGGGAACGGCATTATGTGCTTGCACATTTTGGACGTCGACCGGCGCACGGGTGAGTATCGCGTATCCAACCTTCCCTCCACTCGGGGATACCCCGTTGAAAGACGGCCTAATACCCGATGTTGTCCACATATGGCATCTGACGTGGACCAAAGATTCATCGGTGGAGGATGGGGATGCGTCTGATTAGCTTGTTGGTGCGGGTAACGGCCCACCAAGGCGACGATCAGTAGGGGTTCTGAGAGGAAGGTCCCCCACATTGGAACTGAGACACGGTCCAAACTCCTACGGGAGGCAGCAGTGAGGAATATTGGTCAATGGACGGAAGTCTGAACCAGCCAAGTAGCGTGCAGGATTGACGGCCCTATGGGTTGTAAACTGCTTTTGTTGGGGAGTAAAGTGAGGCACGCGTGCCTTTTTGCATTTACCCTTCGAATAAGGACCGGCTAATTCCGTGCCAGCAGCCGCGGTAATACGGAAGGTCCAGGCGTTATCCGGATTTATTGGGTTTAAAGGGAGTGTAGGCGGTCTGTTAAGCGTGTTGTGAAATTTAGGTGCTCAACATTTAACTTGCAGCGCGAACTGGCGGACTTGAGTGCACGCAACGTATGCGGAATTCATGGTGTAGCGGTGAAATGCTTAGATATCATGACGAACTCCGATTGCGAAGGCAGCGTACGGGAGTGTTACTGACGCTTAAGCTCGAAGGTGCGGGTATCGAACAGGATTAGATACCCTGGTAGTCCGCACGGTAAACGATGGATGCCCGCTGTTAGCGCCTGGCGTTAGCGGCTAAGCGAAAGCATTAAGCATCCCACCTGGGGAGTACGCCGGCAACGGTGAAACTCAAAGGGAATTTGACGGGGGGCCCGCACAAG</t>
    <phoneticPr fontId="3"/>
  </si>
  <si>
    <t>GTCGTGGGGAACGGCATTATGTGCTTGCACATTCTGGACGTCGACCGGCGCACGGGTGAGTATCGCGTATCCAACCTGCCCCTTACTTGGGGATACCCCGTTGAAAGACGGCCTAATACCCGATGTGTTTCATTGACGGCATCCGATATGAAACAAAGGTTTT</t>
    <phoneticPr fontId="3"/>
  </si>
  <si>
    <t>AGTCGTGGGGAACGGCATTATGTGCTTGCACATTCTGGACGTCGACCGGCGCACGGGTGAGTATCGCGTATCCAACCTGCCCCTTACTTGGGGATACCCCGTTGAAAGACGGCCTAATACCCGATGTGTTTCATTGACGGCATCCGATATGAAACAAAGGTTTTTC</t>
    <phoneticPr fontId="3"/>
  </si>
  <si>
    <t>CGTGGGGAACGGCATTATGTGCTTGCACATTCTGGACGTCGACCGGCGCACGGGTGAGTATCGCGTATCCAACCTGCCCCTTACTTGGGGATACCCCGTTGAAAGACGGCCTAATACCCGATGTGTTTCATTGACGGCATCCGATATGAAACAAAGGTTTT</t>
    <phoneticPr fontId="3"/>
  </si>
  <si>
    <t>CGAGGGGAACGGCATTATGTGCTTGCACATTTTGGACGTCGACCGGCGCACGGGTGAGTATCGCGTATCCAACCTTCCCTCCACTCGGGGATACCCCGTTGAAAGACGGCCTAATACCCGATGTTGTCCACATATGGCATCTGACGTGGACCAAAGATTCATCGGTGGAGGATGGGGATGCGTCTGATTAGCTTGTTGGTGCGGGTAACGGCCCACCAAGGCAACGATCAGTAGGGGTTCTGAGAGGAAGGTCCCCCACATTGGAACTGAGACACGGTCCAAACTCCTACGGGAGGCAGCAGTGAGGAATATTGGTCAATGGACGTAAGTCTGAACCAGCCAAGTAGCGTGCAGGATTGACGGCCCTATGGGTTGTAAACTGCTTTTGTTGGGGAGTAAAGTTGGGCACGCGTGCCTT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</t>
    <phoneticPr fontId="3"/>
  </si>
  <si>
    <t>GTCGTGGGGCAGCGGATACTTAGCTTGCTAAGTATGCCGGCGACCGGCGCACGGGTGAGTAACGCGTACCGAACCTGCCCATCACACAGGGATAGGCTTGCGAAAGCAAGATTAATATCTGATGGTCTCAATTTTATGCATGTATGATTGAGTAAAGCCTTCGGGCGGTGATGGATGGCGGTGCGTCCCATTAGGAAGTTGGCGGGGTAACGGCCCACCAATCCTTCGATGGGTAGGGGTTCTGAGAGGAAGGTCCCCCACATTGGAACTGAGATACGGTCCAAACTCCTACGGGAGGCAGCAGTGAGGAATATTGGTCAATGGGCGAGAGCCTGAACCAGCCAAGTAGCGTGCGGGATGAAGGCCCTTGTGGTCGTAAACCGCTTTTATCAGTGAATAAAGTGCACCACGTGTGGTGTCATTGCAGGTAGCTGAAGAAAAAGGACCGGCTAATTCCGTGCCAGCAGCCGCGGTAATACGGAAGGTCCGGGCGTTATCCGGAATTATTGGGTTTAAAGGGAGCGCAGGCGGGAGTATAAGTCAGCTGTTAAATATCAGAGCCCAACTCTGTTATGCAGTTGAAACTATATTTCTTGAGTACGCACAGGGATGGCGGAATTCAGGGTGTAGCGGTGAAATGCTTAGATATCCTGAAGAACTCCGATCGCGAAGGCAGCCATCCGGAGCGTAACTGACGCTGAGGCTCGAAGGTGCGGGTATCGAACAGGATTAGATACCCTGGTAGTCCGCACGGTAAACGATGAATACTCGCAGTTCGGCCGTTTAGGTCGAGTTGTCCAGCGAAAGCGTTAAGTATTCCACC</t>
    <phoneticPr fontId="3"/>
  </si>
  <si>
    <t>Alloprevotella tannerae</t>
    <phoneticPr fontId="3"/>
  </si>
  <si>
    <t>GTCGAGGGGAACGGCATTATGTGCTTGCACATTTTGGACGTCGACCGGCGCACGGGTGAGTATCGCGTATCCAACCTTCCCTCCACTCGGGGATACCCCGTTGAAAGACGGCCTAATACCCGATGTTGTCCACATATGGCATCTGACGTGGACCAAAGATTCATCGGTGGAGGATGGGGATGCGTCTGATTAGCTTGTTGGTGCGGGTAACGGCCCACCAAGGCAACGATCAGTAGGGGTTCTGAGAGGAAGGTCCCCCACATTGGAACTGAGACACGGTCCAAACTCCTACGGGAGGCAGCAGTGAGGAATATTGGTCAATGGACGTAAGTCTGAACCAGCCAAGTAGCGTGCAGGATTGACGGCCCTATGGGTTGTAAACTGCTTTTGTTGGGGAGTAAAGTGGGGCACGCGTGCCTT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AGTACGCCGGCAACGGTGAAACTCAAAGGAATTTGACGGGGGCCCGCACAAG</t>
    <phoneticPr fontId="3"/>
  </si>
  <si>
    <t>Porphyromonas gingivalis</t>
    <phoneticPr fontId="3"/>
  </si>
  <si>
    <t>A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ACCTGGGGAGTACGCCCGGCAACGGTGAAACTCAAAGGAATTTGACGGGGGCCCGCAC</t>
    <phoneticPr fontId="3"/>
  </si>
  <si>
    <t>Prevotella nigrescens</t>
    <phoneticPr fontId="3"/>
  </si>
  <si>
    <t>AGTCGTGGGGAACGGCATTATGTGCTTGCACATTCTGGACGTCGACCGGCGCACGGGTGAGTATCGCGTATCCAACCTGCCCCTTACTTGGGGATACCCCGTTGAAAGACGGCCTAATACCCGATGTGTTTCATTGACGGCATCCGATATGAAACAAAGGTTTTTCCGGTAAGGGATGGGGATGCGTCTGATTAGCTTGTTGGCGGGGCAACGGCCCACCAAGGCAACGATCAGTAGGGGTTCTGAGAGGAAGGTCCCCCACATTGGAACTGAA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AACTTGAGTACACGCAGCGCAGGCGGAATTCATGGTGTAGCGGTGAAATGCTTAGATATCATGAGGAACTCCGATCGCGAAGGCAGCCTGCGGGAGTGTTACTGACGCTTAAGCTCGAAGGTGCGGGTATCGAACAGGATTAGATACCCTGGTAGTCCGCACAGTAAACGATGGATGCCCGCCGTTGGCGCCCTGCGCCTGCGGCCAAGCGAAAGCATTAAGCATCCCACCTGGGGGAGTACGCC</t>
    <phoneticPr fontId="3"/>
  </si>
  <si>
    <t>AGTCGTGGGGAACGGCATTATGTGCTTGCACATTCTGGACGTCGACCGGCGCACGGGTGAGTATCGCGTATCCAACCTGCCCCTTACTTGGGGATACCCCGTTGAAAGACGGCCTAATACCCGATGTGTTTCATTGACGGCATCCGATATGAAACAAAGGTTTTT</t>
    <phoneticPr fontId="3"/>
  </si>
  <si>
    <t>?</t>
    <phoneticPr fontId="3"/>
  </si>
  <si>
    <t>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ACCTGGGGGAGTACGCCGGCAACGGTGAAACTCAAAGGAATTGACGGGGGGCCCGCACAAGCGGA</t>
    <phoneticPr fontId="3"/>
  </si>
  <si>
    <t>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ACCTGGGGAGTACGCCCGGCAACGGTGAAACTCAAAGGAATTTGACGGGGGCCCGCACAAGC</t>
    <phoneticPr fontId="3"/>
  </si>
  <si>
    <t>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ACCTGGGGAGTACGCCGG</t>
    <phoneticPr fontId="3"/>
  </si>
  <si>
    <t>A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ACCTGGGGAGTACGCCGGC</t>
    <phoneticPr fontId="3"/>
  </si>
  <si>
    <t>A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ACCTGGGGAGTACGCCGG</t>
    <phoneticPr fontId="3"/>
  </si>
  <si>
    <t>Organism</t>
    <phoneticPr fontId="3"/>
  </si>
  <si>
    <t xml:space="preserve">CATCGGAAAGCTTCACGCTTGCAGTCGAGGGGCAGCATTATTTTAGCTTGCTAAGATAGATGGCGACCGGCGCACGGGTGCGTAACGCGTATGCAACCTGCCTGTAATTAGGGAATAACCCGGTGAAAGTCGGACTAATACCCTATATTCTTCTTTCTCCGCATGGAGGAGGACGGAAAGATTTATTGATTACAGATGGGCATGCGTCCCATTAGCTGGTTGGTAAGGTAACGGCTTACCAAGGCAACGATGGGTAGGGGGACTGAGAGGTTGACCCCCCACACTGGTACTGAGACACGGACCAGACTCCTACGGGAGGCAGCAGTGAGGAATATTGGTCAATGGGCGAGAGCCTGAACCAGCCAAGTCGCGTGAAGGACGACGGTTCTATGGATTGTAAACTTCTTTTGTAGAGGAATAATGGCAGCTACGTGTAGCTGAGATGCATGTACTCTACGAATAAGTATCGGCTAACTCCGTGCCAGCAGCCGCGGTAATACGGAGGATACGAGCGTTATCCGGAATTATTGGGTTTAAAGGGTGCGTAGGTGGCGTATTAAGTCAGTGGTGAAAAGCTGCAGCTCAACTGTAGTCTTGCCGTTGAAACTGATATGCTAGAGAGGAGACGAGGTATGCGGAATGTGTGGTGTAGCGGTGAAATGCATAGATATCACACAGAACGCCGATTGCGAAGGCAGCGTACCAGGCTCCGTCTGACACTGAAGCACGAAAGCGTGGGGATCAAACAGGATTAGATACCCTGGTAGTCCACGCAGTAAACGATGAATACTAGATTTTTGCGATATAGTGTAAGAGTCTAAGCGAAAGCGATAAGTATTCCCACCTGGGGAGTACGCCCGGCAACGGTGAAACTCAAAGGGAATTTGACGGGGGCCCGCACAAGCGGAGGGACATGTGGATTTAATTTCGATGATACGCGAGGACCTTTACCCGGGAATGAATTAGATGCAGCAGATGGAAGTTTGGCTTCGTCGGGACATCTAAGTAAGTGCCTGCATGATGTCGTTCAGCTCGTGCCGTGAAGGTTCGCTATGCATACGAGCGCAGCTGCGATCG
</t>
    <phoneticPr fontId="3"/>
  </si>
  <si>
    <t xml:space="preserve">AATGGCCGGGCTACACGCTTGCAGTCGAGGGGCAGCATGATCTTAGCTTGCTAAGGTCGATGGCGACCGGCGCACGGGTGCGTAACGCGTATGCAACTTGCCTTACAGAGGGGGATAACCCGTTGAAAGACGGACTAAAACCGCATACACTTGTATTATTGCATGATATTACAAGGAAATATTTATAGCTGTAAGATAGGCATGCGTCCCATTAGCTGGTTGGTGAGGTAACGGCTCACCAAGGCGACGATGGGTAGGGGAACTGAGAGGTTTATCCCCCACACTGGTACTGAGACACGGACCAGACTCCTACGGGAGGCAGCAGTGAGGAATATTGGTCAATGGGCGAGAGCCTGAACCAGCCAAGTCGCGTGAAGGAAGACAGTCCTAAGGATTGTAAACTTCTTTTATACGGGAATAACGGGCGATACGAGTATTGCATTGAATGTACCGTAAGAATAAGCATCGGCTAACTCCGTGCCAGCAGCCGCGGTAATACGGAGGATGCGAGCGTTATCCGGATTTATTGGGTTTAAAGGGTGCGTAGGTTGTTCGGTAAGTCAGCGGTGAAACCTGAGCGCTCAACGTTCAGCCTGCCGTTGAAACTGCCGGGCTTGAGTTCAGTGGCGGCAGGCGGAATTCGTGGTGTAGCGGTGAAATGCATAGATATCACGAGGAACTCCGATTGCGAAGGCAGCTTGCCATACTGCGACTGACACTGAAGCACGAAGGCGTGGGTATCAAACAGGATTAGATACCCTGGTAGTCCACGCAGTAAACGATGATTACTAGGAGTTTGCGATATACCGTCAAGCTTCCACAGCGAAAGCGTTAAGTAATCCACCTGGGGAGTACGCCGGCAACGGTGAAACTCAAAGGGAATTTGACGGGGGCCGCACAGCGGAGGACATGTGGTTTAATTCGATGATACGCGAGGACCTTACCCGGATGAATGTAGATGACCGGATGGTGAAAACCGTCCTCCATCGGGCGATCTATGTAAGTGCTGCCATGCTGTCCGTCAGCTCGTGCCAGTGAGCTGTCCGCTATTGCATACGAGCGCAATCGCATCGGTAGCTGGCTTAACAAGCT
</t>
    <phoneticPr fontId="3"/>
  </si>
  <si>
    <t xml:space="preserve">TAGGGCAAAGGCTTACGCTTGCAGTCGAGGGGCAGCATGATCTTAGCTTGCTAAGGTCGATGGCGACCGGCGCACGGGTGCGTAACGCGTATGCAACTTGCCTTACAGAGGGGGATAACCCGTTGAAAGACGGACTAAAACCGCATACACTTGTATTATTGCATGATATTACAAGGAAATATTTATAGCTGTAAGATAGGCATGCGTCCCATTAGCTGGTTGGTGAGGTAACGGCTCACCAAGGCGACGATGGGTAGGGGAACTGAGAGGTTTATCCCCCACACTGGTACTGAGACACGGACCAGACTCCTACGGGAGGCAGCAGTGAGGAATATTGGTCAATGGGCGAGAGCCTGAACCAGCCAAGTCGCGTGAAGGAAGACAGTCCTAAGGATTGTAAACTTCTTTTATACGGGAATAACGGGCGATACGAGTATTGCATTGAATGTACCGTAAGAATAAGCATCGGCTAACTCCGTGCCAGCAGCCGCGGTAATACGGAGGATGCGAGCGTTATCCGGATTTATTGGGTTTAAAGGGTGCGTAGGTTGTTCGGTAAGTCAGCGGTGAAACCTGAGCGCTCAACGTTCAGCCTGCCGTTGAAACTGCCGGGCTTGAGTTCAGTGGCGGCAGGCGGAATTCGTGGTGTAGCGGTGAAATGCATAGATATCACGAGGAACTCCGATTGCGAAGGCAGCTTGCCATACTGCGACTGACACTGAAGCACGAAGGCGTGGGTATCAAACAGGATTAGATACCCTGGTAGTCCACGCAGTAAACGATGATTACTAGGAGTTTGCGATATACCGTCAAGCTTCCACAGCGAAAGCGTTAAGTAATCCACCTGGGGAGTACGCCCGGCAACGGTGAAACTCAAGGAATTTGACGGGGGCCCCGCACAAGCGGAGACATGTGGTTTTATTTCGATGATACGCGAGGACCTTTACCCGGATGAATGTAGATGACGATGTGAAACGGTCTTCCATCCGGGCGATCTATGTAGTGCCTGCATGGCTGTCGTCAGCTCGTGCCAGGAGCTGTCGACTATTGCATAACGGAGCGCAATCGCACTATCCGTAGCT
</t>
    <phoneticPr fontId="3"/>
  </si>
  <si>
    <t>CACGGGATGGGCCTTTACACATGCAAGTCGAGGGGCAGCATGATCTTAGCTTGCTAAGGTCGATGGCGACCGGCGCACGGGTGCGTAACGCGTATGCAACTTGCCTTACAGAGGGGGATAACCCGTTGAAAGACGGACTAAAACCGCATACACTTGTATTATTGCATGATATTACAAGGAAATATTTATAGCTGTAAGATAGGCATGCGTCCCATTAGCTGGTTGGTGAGGTAACGGCTCACCAAGGCGACGATGGGTAGGGGAACTGAGAGGTTTATCCCCCACACTGGTACTGAGACACGGACCAGACTCCTACGGGAGGCAGCAGTGAGGAATATTGGTCAATGGGCGAGAGCCTGAACCAGCCAAGTCGCGTGAAGGAAGACAGTCCTAAGGATTGTAAACTTCTTTTATACGGGAATAACGGGCGATACGAGTATTGCATTGAATGTACCGTAAGAATAAGCATCGGCTAACTCCGTGCCAGCAGCCGCGGTAATACGGAGGATGCGAGCGTTATCCGGATTTATTGGGTTTAAAGGGTGCGTAGGTTGTTCGGTAAGTCAGCGGTGAAACCTGAGCGCTCAACGTTCAGCCTGCCGTTGAAACTGCCGGGCTTGAGTTCAGTGGCGGCAGGCGGAATTCGTGGTGTAGCGGTGAAATGCATAGATATCACGAGGAACTCCGATTGCGAAGGCAGCTTGCCATACTGCGACTGACACTGAAGCACGAAGGCGTGGGTATCAAACAGGATTAGATACCCTGGTAGTCCACGCAGTAAACGATGATTACTAGGAGTTTGCGATATACCGTCAAGCTTCCACAGCGAAAGCGTTAAGTAATCCACCTGGGGGAGTACGGCCGGCAACGGTGAAACTCAAAGGAATTTGACGGGGGCCCGCACAAGCGGGAGGACATGGTGGTTTTAATTTCGATGATACGCCGAGGAACCCTTTACCTCGGGCTTGAATGTAGATGACGGGATGGGTGAAAACCGTCTTCCCTTCGGGGGCGTCTTATTGTAGGTGCCTGCATGGATGTCGTCAGCTCGTTGCGTGAGGTGTCGACTAACTGCCATACGAGCGCACCGCACATCGGTTATGGCCTAACCAGG</t>
    <phoneticPr fontId="3"/>
  </si>
  <si>
    <t>AGGGCGGGCCTTCCATGCAGTCGTGCGGCAGCACGGTTTTCGGTCTGGTGTTCAGGACGAACGGGTGAGTAATGTAGAGTAACGTGCCTCCTCCTGCCCCATACTTGGGGAACCCCGTTTAATAACGGACACGCCCTACAGGGGAAAGCAGGGGATCGTCCGACCTTGAACTATTGTTTTCCCCGATAGGATGGTAACTCGTTGGAGGGGTAAGGGGTCAGCGCGGCGACCATCCGTAGCTGGTTTGAGAGGAGGATCAGACACGCTGGGACTGAGACATGGACCTGACTCCTACGGGAGGTCCTATGGGAAATTTTGGACAATGGGGGAAACCCTGATCCAGCCATCCCGCGTGTGCGATGAAGGCCTTCGGGTTGTAAAGCACTTTTGGTAGGAAAGATTTATGTGGGAATAATACGGCGTGAAACTGACGGTACCTGCAGAATAAGCACCGGCTAACTACGTGCCAGCAGCCGCGGTAATACGGAGGGTGCAAGCGTTAATCGGAATTACTGATTTATTGGCGTGCGCAGGAGTGTTCGGAAAGAAGGATGTGAAGTCCCGGAGCTTAAGTGCGCAACTGTTTTTTTGACTACCGGACTGGAGTGTGTGAGAAGGAGGTGGAATTCCGCGTGTAGCAGTGTAATGCGTAAATGTGCAGAGGAACACCGATACTCGAAGCGGCCTCCTGGGATGGCACTGAGGCTCAGGCACGAAAGCGTGGAGGGGCGACTAGATTACATGCCCTAGATACTCCGCGTCCCTCAACGATGTCAACTAGGTGTTGGCGGCCCTTCGGGCCTTAGCTAGCTGCAGCTCAAGCGAGAACATTGACCGCTCTCGGGCAGTGCGAGTCCCGCCGAGTTACAGTCAACGCAATTGGACAGTGGACGCCGCGACCCGCCGGTGGCATGATGAGCATGTTAGTTCTGAATGTCAACTGCATACACACACGTAACCTTATCACCCTGGCCTGTGCATTGACATTCTGATGCACACATCTGAGACGTGCTGCCTACCAGTACCTGGGACCCAGGGTAAGCTGCATGGCATGTCTGTCAGCTCAGGTTCTGCAATGATGCTTAGTACGTACATAGGCAGCCATGCTCCATTACTGACTAG</t>
    <phoneticPr fontId="3"/>
  </si>
  <si>
    <t xml:space="preserve">TTAGTACAGGGCTATACACTTGCAAGTCGTGGGGAACGGCATTATGTGCTTGCACATTCTGGACGTCGACCGGCGCACGGGTGAGTATCGCGTATCCAACCTGCCCCTTACTTGGGGATACCCCGTTGAAAGACGGCCTAATACCCGATGTGTTTCATTGACGGCATCCGATATGAAACAAAGGTTTTCCGGTAAGGGATGGGGATGCGTCTGATTAGCTTGGTGGCGGGGCAACGGCCCACCAAGGCAACGATCAGTAGGGGTTCTGAAAGGAAGGTCCCCCACATTGGAACTGAA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GCCGTTGGCGCCCTGCGCCTGCGGCCAAGCGAAAGCATTAAGCATCCCCACCTGGGGGAGTTACGCCGGCAACGGTGAAACTTCAAAGGAAATTGACGGGGGCCCGCACCAGCGGAGGAACATGGTGGGTTTAAATTCGATGATACGCCGAGGGAACCCTTACCCGGCTTGGAATTTGCAGTCGCTGCTCACAGAAGACGTTGGGCTTCCCATTACGGGGGCGTCTGTTGAAGTGGCTTGGCATGCTGGTCCGCTCAGCTTCGTGACAGTGGAGGTGTCGGGACTTAATGCCATACCGAAGGCAACTCCTATCCCAGATTGCCCATTCG
</t>
    <phoneticPr fontId="3"/>
  </si>
  <si>
    <t xml:space="preserve">TTTGGTTCAGGCTATCCGCTTGCAGTCGTGGGGAACGGCATTATGTGCTTGCACATTCTGGACGTCGACCGGCGCACGGGTGAGTATCGCGTATCCAACCTGCCCCTTACTTGGGGATACCCCGTTGAAAGACGGCCTAATACCCGATGTGTTTCATTGACGGCATCCGATATGAAACAAAGGTTTTCCGGTAAGGGATGGGGATGCGTCTGATTAGCTTGTTGGCGGGGCAACGGCCCACCAAGGCAACGATCAGTAGGGGTTCTGAAAGGAAGGTCCCCCACATTGGAACTGAA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TGCTTAGATATCATGAGGAACTCCGATCGCGAAAGCAGCCTGCGGGAGTGTTACTGACGCTTAAGCTTCGAAGGTGCGGGTATCGAACAGGATTAGATACCCTGGTAGTCCGCACTGTAAACGATGGATGCCCGCCGTTGGGCGCCCTGCGCCTGCGGCCAAGCGAAAGCATTAAGCATCTCCACCTGGGGGAGTACGCCGGCAACGGTGAAACTTCAAATGGAATTGACGGGGGCCCGCACAAGCGGGAGGAACATGTGGTTAATTTCGATGATACGCGAGGACCTTTACCTCGGGCTTGATTGCAGTCGCATGACCCACAGAGAACGTGGGCTTCCTTTACGGGGCAGTCTGGTGACGGTGCTGGCCATTGCTTGGTCGGTTCAGCCTCGTGGCCAGTGAGGTGATCCGGACCTACCTGTCATACGAAGCCAGCTCCTTTCCAGTTGCCATTCGGGTGTGT
</t>
    <phoneticPr fontId="3"/>
  </si>
  <si>
    <t xml:space="preserve">TCCTTGTCCACGCTTTAGCTTGCAGTCGTGGGGAACGGCATTATGTGCTTGCACATTCTGGACGTCGACCGGCGCACGGGTGAGTATCGCGTATCCAACCTGCCCCTTACTTGGGGATACCCCGTTGAAAGACGGCCTAATACCCGATGTGTTTCATTGACGGCATCCGATATGAAACAAAGGTTTTTCCGGTAAGGGATGGGGATGCGTCTGATTAGCTTGTTGGCGGGGCAACGGCCCACCAAGGCGACGATCAGTAGGGGTTCTGAGAGGAAGGTCCCCCACATTGGAACTGAG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AGGTGCGGGTATCGAACAGGATTAGATACCCTGGTAGTCCGCACTGTAAACGATGGATGCCCGCCGTTGGCGCCCTGCGCCTGCGGCCAAGCGAAAGCATTAAGCATCCCACCTGGGGAGTACGCCCGGCAACGGTGAAACTCAAAGGAATTTGACGGGGGCCCGCACAAGCGGAGGACATGTGGATTAATTCCGATGATACGCGAGGAATTCTTTACTCGGGCTGATTGCAGTCGCTGCCCACAGAAGAACGGTGGTCCTTCCTTCGGGACGTCTGTGAAGTGCCTGCATGCTGTCGTCAGCTCGTGCCATGAGGTGTCCGGACCTCATGCTAACGAGGCCAACCCTTCCCAGTTGCCATTCGC
</t>
    <phoneticPr fontId="3"/>
  </si>
  <si>
    <t xml:space="preserve">AAGGTACAGGCTATACGTAGCAGTCGTGGGGAACGGCATTATGTGCTTGCACATTCTGGACGTCGACCGGCGCACGGGTGAGTATCGCGTATCCAACCTGCCCCTTACTTGGGGATACCCCGTTGAAAGACGGCCTAATACCCGATGTGTTTCATTGACGGCATCCGATATGAAACAAAGGTTTTTCCGGTAAGGGATGGGGATGCGTCTGATTAGCTTGTTGGCGGGGCAACGGCCCACCAAGGCGACGATCAGTAGGGGTTCTGAGAGGAAGGTCCCCCACATTGGAACTGATACACGGTCCAAACTCCTACGGGAGGCAGCAGTGAGGAATATTGGTCAATGGACGCAAGTCTGAACCAGCCAAGTAGCGTGCAGGATGACGGCCCTATGGGTTGTAAACTGCTTTTATGTGGGAATAAATTGGCGCACGTGTGCGCCATTGCATGTACCTCATGAATAAGGACCGGCTAATTCCGTGCCAGCAGCCGCGGTAATACGGAAGGTCCGGGCGTTATCCGGATTTATTGGGTTTAAAGGGAGTGTAGGCGGTCTGTTAAGCATGTTGTGAAATTTAGGTGCTCAACATTTAACTTGCTGCGCGAACTGTCAGACTTGAATACACGCAGCGCAGGCGGAATTCATGGTGTAGCGGTGAAATGCTTAAATATCATGAAGAACTCCGATCGCGAAGGCAGCCTGCGGGAGTGTTACTGACGCTTAACCTCGAAAGTGCGGGTATCGAACAGGATTAGATACCCTGGTAGTCCGCACTGTAAACGATGGATGCCCGCCGTTGGCGCCCATGCGCCTGCGGCCCAAGCGTAAAGCATTAAGCCATCGCCAGCCTGGGGAGTACGCCAGGTCAACGGTGAAACTACAATAGGGAATTTGACCGGGCGGCCCGCACAAGCGAAGGAGCATGATGGCTTAAGTTCGATGATACGCGATGGAATCATACCTGGCCTTGAGTAGCAGTCGACTGCCTACAGAAAATCGTGGGCTGCCCACGGACGTCTAGTGAAGTGCTGCATGGCTGACGTCAGTTCTGAATGAAGGTCAGCTCATGTACTAACGAGCCATGCCTATCCAGCTGGCAATCGGG
</t>
    <phoneticPr fontId="3"/>
  </si>
  <si>
    <t xml:space="preserve">ATGGTCAGGGGCTATACGCTTGCAGTCGTGGGGAACGGCATTATGTGCTTGCACATTCTGGACGTCGACCGGCGCACGGGTGAGTATCGCGTATCCAACCTGCCCCTTACTTGGGGATACCCCGTTGAAAGACGGCCTAATACCCGATGTGTTTCATTGACGGCATCCGATATGAAACAAAGGTTTTTCCGGTAAGGGATGGGGATGCGTCTGATTAGCTTGTTGGCGGGGCAACGGCCCACCAAGGCGACGATCAGTAGGGGTTCTGAGAGGAAGGTCCCCCACATTGGAACTGAG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CACCTGGGGAGTACGCCGGCAACGGTGAAACTCAAAGGAATTTGACGGGGGCCCGCACAAGCGGAGGACATGTGGTTATTCGATGATACGCGAGACCTTACTCGGCTTGATGCAGTCGCTGCTCTACAGAGACGTGGGCTCCCTTCGGGACGTCTGTGAAGTGCTGCATGGCTGTCGTCAGCTCGTACAGTGAGGTATCGCTAATGCTACGAGCCACCCCATCCAGATGACATCGGGACTA
</t>
    <phoneticPr fontId="3"/>
  </si>
  <si>
    <t xml:space="preserve">AATTGCTAAGGGGCTATCAGCTAAGCAAGTCGTGGGGAACGGCATTATGTGCTTGCACATTCTGGACGTCGACCGGCGCACGGGTGAGTATCGCGTATCCAACCTGCCCCTTACTTGGGGATACCCCGTTGAAAGACGGCCTAATACCCGATGTGTTTCATTGACGGCATCCGATATGAAACAAAGGTTTTTCCGGTAAGGGATGGGGATGCGTCTGATTAGCTTGTTGGCGGGGCAACGGCCCACCAAGGCGACGATCAGTAGGGGTTCTGAGAGGAAGGTCCCCCACATTGGAACTGAG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ACCTGGGGAGTACGCCGGCAACGGTGAAACTCATAGGAATTGACGGGGGCCCGCACAAGCGAGGACATGTGGTTTAATTCGATGATACGCGAGGATCTTTACTCTGGCTTGAGTAGCAGTCGACTGCTCTACAGAAGACGTTGGCCTTCCCACCGGGACGTCTGTGAAGTGCTGCATGGCTGTCGTTCAGCTCATGAACATGAGGATCAGCTTAATGCTAACGAGCTAGCTCATTCCAACTTGACATCGGT
</t>
    <phoneticPr fontId="3"/>
  </si>
  <si>
    <t xml:space="preserve">TATTGTTCAGCTATAGCTTGCAAGTCGAGGGGAACGGCATTGAGTGCTTGCACTGAATGGACGTCGACCGGCGCACGGGTGAGTAACGCGTATCCAACCTTCCCGTTACTGCGGGATAACCTGCCGAAAGGCAGACTAATACCGCATGTTCTTCGATGACGGCATCAGATTCGAAGCAAAGATCCGTCGGTAACGGAGGGGGATGCGTCTGATTAGCTAGTTGGCGGGGCGACGGCCCACCAAGGCGACGATCAGTAGGGGTTCTGAGAGGAAGGTCCCCCACATTGGAACTGAGACACGGTCCAAACTCCTACGGGAGGCAGCAGTGAGGAATATTGGTCAATGGGCGGAAGCCTGAACCAGCCAAGTAGCGTGCAGGAGGACGGCCCTACGGGTTGTAAACTGCTTTTATGCGGGGATAAAGTGAGGGACGCGTCCCTTTTTGCAGGTACCGCATGAATAAGGACCGGCTAATTCCGTGCCAGCAGCCGCGGTAATACGGAAGGTCCGGGCGTTATCCGGATTTATTGGGTTTAAAGGGAGCGTAGGCCGGGGATTAAGTGTGTTGTGAAATGTAGGCGCCCAACGTCTGACTTGCAGCGCATACTGGTTCCCTTGAGTACGCGCAACGCCGGCGGAATTCGTCGTGTAGCGGTGATATGCTTAGATATGACGAAGAACCCCGATTGCGAAGGCAGCCGGCGGGAGCGCAACTGACGCTGAAGCTCGAAGGTGCGGGTATCGAACAGGATTAGATACCCTGGTAGTCCGCACGGTAAACGATGGATGCCCGCTGTCGGCGCCTTTGCGCCGGCGGTCAAGCGAAAGCGTTTAAGCATCCTCACCCTGGGGGAGTACGCCGGCAACGGTGAAACTCAAAGGAATTGACGGGGGCCCGCACAAGCGGAGGACATGTGGATTAATTCGATGATACGCGAGGACCTTACCCGGGCTTGAATTGCAGAGACGATACAGAGATGTTGAGTCCTTCGGACTCCTGTGAAGTGCTGCATGACTGGTCGTTCAGCTCGTTGCCGTGAGGTGATCCGCCTACTTGCCATTACGAGCGCTACCCCTCTTCCTAGTGGCATCGGCGTGATGCCGGGGCA
</t>
    <phoneticPr fontId="3"/>
  </si>
  <si>
    <t xml:space="preserve">GGCTGTCACGTATCGATTGCAGTCGAGCGGTAACGGGATTGAGCTGCGTGTCTTGGCTGAACATCGACCGACGGATGAGTGATGTCTGGGAATCTGCCTGTCCCGTTACTGATAACTTAACCTGCCGAAAGGTAAACTAATACCGCATGTTCTTCCATGACAGGGGGACATTCGAAGCCTCTTGCCATCGGTGTGCCCAGATGATGTTACTGATTAGGTGGTTGGACGGGTCACCGCCCCCCCAATCCATAATTGGTCTGAGTTCTGAAACGAACGCCCTGCAATTGGAACTGATACACGACTCCTACTCCTAGGGGAGGGGGGAAGTTGAATATTGGTCAATGGCCTGATGCTGAATGCCCGTGTATGAGCAGGACTTGGCCCTGCGGGTTGTTTCTGCTTTTATGAAGGGGATAAAGTGAGGAACTTTGCTCTTTTTGCTTGCCCCGCAAGAATAAAGACCGGATATTTCCGTGCCCACCCGCGCGGTTATAGAGAAGGCCCGGGTTTATTCCAGATTTAGTGGGTTTAAAGGGAGCGTACGCCTTGTATTATCTGAGGTGAGATCTGCAGGCTCAAACTGTCAGATGTGTCGGATATAGTGATTCTCGTGACTACGCGAGGGGGCTAGAAATTTCGGCGTGTAGGGGAGATGTGCTTAGATCTGAAGAAGTACCCCGATTGAGGGCGCCCCCGGGGGACGACGACTGTGACTCTGATGCTAGAACGTGCGGGAGATCACACGATTATTATATACTGGTGAGTACCCCGCCCGATACAATGATCGATGTCGCACTGTGTGCCCCTGAGCGCCTGGCGGTCCAGGAGCTAAGCGTTAAACATCCCACCGCTGTGGGAGTAGCACCGGCGACAGGTGTAAACATCTAAAGGTAGATTGTAGAGCGGGGGCCCGCACCAGACGGAAGTGAACATGTGTTTTTAATATTTGATGAGCAACGCAGAAACCCTTTACCTTGGCTCTGAGATCGTCAGAGAACGATACGAGATGTAGACTGTCCTCGGATACTGTGAACGGCTGCATGCATGCCTGTCAGCACTGCCGGTGGAGATCGCTGTATAGCTACGAGCGGACAGTACCTCAA
</t>
    <phoneticPr fontId="3"/>
  </si>
  <si>
    <t xml:space="preserve">AGGTGTAAAGGCTAACACTTGCAGTCGAGGGGAAACGGCATTAAGTGCTTGCACTTTTTGGACGTCGACCGGCGCACGGGTGAGTAACGCGTATCCAACCTTCCCATGACTAAGGGATAACCTGCCGAAAGGCAGACTAATACCTTATGGTCTTCACTGACGGCATCAGATGTGAAGTAAAGATTTATCGGTTATGGATGGGGATGCGTCTGATTAGCTTGTTGGCGGGGTAACGGCCCACCAAGGCAACGATCAGTAGGGGTTCTGAGAGGAAGGTCCCCCACATTGGAACTGAGACACGGTCCAAACTCCTACGGGAGGCAGCAGTGAGGAATATTGGTCAATGGGCGAGAGCCTGAACCAGCCAAGTAGCGTGCAGGATGACGGCCCTATGGGTTGTAAACTGCTTTTGTATGGGGATAAAGTCAATCACGTGTGATTGTTTGCAGGTACCATACGAATAAGGACCGGCTAATTCCGTGCCAGCAGCCGCGGTAATACGGAAGGTCCGGGCGTTATCCGGATTTATTGGGTTTAAAGGGAGCGTAGGCTGGAGATTAAGTGTGTTGTGAAATGTAGACGCTCAACGTCTGACTTGCAGCGCATACTGGTTTCCTTGAGTACGCACAACGTTGGCGGAATTCGTCGTGTAGCGGTGAAATGCTTAGATATGACGAAGAACTCCGATTGCGAAGGCAGCTGACGGGAGCGCAACTGACGCTGAAGCTCGAAGGTGCGGGTATCGAACAGGATTAGATACCCTGGTAGTCCGCACAGTAAACGATGGATGCCCGCTGTTGGTACCTGGTATCAGCGGCTAAGCGAAAGCATTAAGCATCCCACCTGGGGAGTACGCCGGCAACGGTGAAACTCAAAGGAATTTGACGGGGGGCCCGCACAAGCGGAGGAACATGTGTTTAATTTCGATGATACGCGAGGAACCTTTACCCGGCTTGAATTGCAGAGGACGATTTTAGAGAATATGACGCTCTTTCGGGGTCTTCTGTGAGGTGCTGCCATGGATGGTCGTCAGCTCGTGCGGTGAGTGTCGGCTAACTGCTTAGCGAGCTAATCCGTTCTTAAGTTGCCATCAGTTTAAGCTTG
</t>
    <phoneticPr fontId="3"/>
  </si>
  <si>
    <t xml:space="preserve">CTCCCGAAGGGGCTTACACATAGCAAGTCGAGGGGCAGCATGATCTTAGCTTGCTAAGGTCGATGGCGACCGGCGCACGGGTGCGTAACGCGTATGCAACTTGCCTTACAGAGGGGGATAACCCGTTGAAAGACGGACTAAAACCGCATACACTTGTATTATTGCATGATATTACAAGGAAATATTTATAGCTGTAAGATAGGCATGCGTCCCATTAGCTGGTTGGTGAGGTAACGGCTCACCAAGGCGACGATGGGTAGGGGAACTGAGAGGTTTATCCCCCACACTGGTACTGAGACACGGACCAGACTCCTACGGGAGGCAGCAGTGAGGAATATTGGTCAATGGGCGAGAGCCTGAACCAGCCAAGTCGCGTGAAGGAAGACTGTCCTAAGGATTGTAAACTTCTTTTATACGGGAATAACGGGCGATACGAGTATTGCATTGAATGTACCGTAAGAATAAGCATCGGCTAACTCCGTGCCAGCAGCCGCGGTAATACGGAGGATGCGAGCGTTATCCGGATTTATTGGGTTTAAAGGGTGCGTAGGTTGTTCGGTAAGTCAGCGGTGAAACCTGAGCGCTCAACGTTCAGCCTGCCGTTGAAACTGCCGGGCTTGAGTTCAGTGGCGGCAGGCGGAATTCGTGGTGTAGCGGTGAAATGCATAGATATCACGAGGAACTCCGATTGCGAAGGCAGCTTGCCATACTGCGACTGACACTGAAGCACGAAGGCGTGGGTATCAAACAGGATTAGATACCCTGGTAGTCCACGCAGTAAACGATGATTACTAGGAGTTTGCGATATACCGTCAAGCTTCCACAGCGAAAGCGTTAAGTAATCCACCTGGGGAGTACGCCGGCAACGGTGAAACTCAAAGGAATTTGACGGGGGGCCCGCACAAGCGGAGGACATGTGGTTTAATTTCGATGATACGCGAGGAACCTTACCCGGATTTGAAATGTAGATGACGATGTGAAAACCGTCTTCCCTTTCGGGCGTCTATGTAGTGCTGCATGGATGTCGTCAGCTCGTGCCGTGAAGCGATCCGGCTAGTGCCATACGAGCGCACTGACATCGGTAGTGCCTTAATCAGTATTCGCCTT
</t>
    <phoneticPr fontId="3"/>
  </si>
  <si>
    <t xml:space="preserve">ATCGGAAAAGGCCTTACACATAGCAAGTCGAGGGGCAGCATGATCTTAGCTTGCTAAGGTCGATGGCGACCGGCGCACGGGTGCGTAACGCGTATGCAACTTGCCTTACAGAGGGGGATAACCCGTTGAAAGACGGACTAAAACCGCATACACTTGTATTATTGCATGATATTACAAGGAAATATTTATAGCTGTAAGATAGGCATGCGTCCCATTAGCTGGTTGGTGAGGTAACGGCTCACCAAGGCGACGATGGGTAGGGGAACTGAGAGGTTTATCCCCCACACTGGTACTGAGACACGGACCAGACTCCTACGGGAGGCAGCAGTGAGGAATATTGGTCAATGGGCGAGAGCCTGAACCAGCCAAGTCGCGTGAAGGAAGACTGTCCTAAGGATTGTAAACTTCTTTTATACGGGAATAACGGGCGATACGAGTATTGCATTGAATGTACCGTAAGAATAAGCATCGGCTAACTCCGTGCCAGCAGCCGCGGTAATACGGAGGATGCGAGCGTTATCCGGATTTATTGGGTTTAAAGGGTGCGTAGGTTGTTCGGTAAGTCAGCGGTGAAACCTGAGCGCTCAACGTTCAGCCTGCCGTTGAAACTGCCGGGCTTGAGTTCAGTGGCGGCAGGCGGAATTCGTGGTGTAGCGGTGAAATGCATAGATATCACGAGGAACTCCGATTGCGAAGGCAGCTTGCCATACTGCGACTGACACTGAAGCACGAAGGCGTGGGTATCAAACAGGATTAGATACCCTGGTAGTCCACGCAGTAAACGATGATTACTAGGAGTTTGCGATATACCGTCAAGCTTCCACAGCGAAAGCGTTAAGTAATCCACCCTGGGGAGTACGCCGGCAACGGTGAAACTCAAGGGAATTGACGGGGGCCCGCACAGCGGAGGACATGTGGTTTAATTTCGATGATACGCGAGGACCTTACCCGGATTGAAATGTAGATGACGATGGTGAAAACCGTCTTCCTTCCGGGGCGTCTATGTAGTTGCTGCATGTTGTCGTCAGCTCGTGACGTGAGCTGTCCGGCTTAGTGCATACGAGGCTACCGAATCGTAGTGCTACAGTTTTCGCCTGGAGGG
</t>
    <phoneticPr fontId="3"/>
  </si>
  <si>
    <t xml:space="preserve">AACCGATAGGCCTTAAAACATGCAAGTCGAGGGGCAGCATGATCTTAGCTTGCTAAGGTCGATGGCGACCGGCGCACGGGTGCGTAACGCGTATGCAACTTGCCTTACAGAGGGGGATAACCCGTTGAAAGACGGACTAAAACCGCATACACTTGTATTATTGCATGATATTACAAGGAAATATTTATAGCTGTAAGATAGGCATGCGTCCCATTAGCTGGTTGGTGAGGTAACGGCTCACCAAGGCGACGATGGGTAGGGGAACTGAGAGGTTTATCCCCCACACTGGTACTGAGACACGGACCAGACTCCTACGGGAGGCAGCAGTGAGGAATATTGGTCAATGGGCGAGAGCCTGAACCAGCCAAGTCGCGTGAAGGAAGACTGTCCTAAGGATTGTAAACTTCTTTTATACGGGAATAACGGGCGATACGAGTATTGCATTGAATGTACCGTAAGAATAAGCATCGGCTAACTCCGTGCCAGCAGCCGCGGTAATACGGAGGATGCGAGCGTTATCCGGATTTATTGGGTTTAAAGGGTGCGTAGGTTGTTCGGTAAGTCAGCGGTGAAACCTGAGCGCTCAACGTTCAGCCTGCCGTTGAAACTGCCGGGCTTGAGTTCAGTGGCGGCAGGCGGAATTCGTGGTGTAGCGGTGAAATGCATAGATATCACGAGGAACTCCGATTGCGAAGGCAGCTTGCCATACTGCGACTGACACTGAAGCACGAAGGCGTGGGTATCAAACAGGATTAGATACCCTGGTAGTCCACGCAGTAAACGATGATTACTAGGAGTTTGCGATATACCGTCAAGCTTCCACAGCGAAAGCGTTAAGTAATCCACCTGGGGAGTACGCCGGCAACGGTGAAACTCAAAGGAATTGACGGGGGCCCGCACAAGCGGAGGACATGTGGTTTATTCGATGATACGCGAGAACCTTACCCGGGGATTGAATGTAGATGACGATGTGAAAACGTCTCCGTCGGCGTCTATGTAGTGCTGCATGGCTGTCGTCAGCTCGTGCGTGAAGGGTCGCTAACTGGCTTACGAGCCACGAATTCGTAGTGCTACAGTTTTCGCCTTG
</t>
    <phoneticPr fontId="3"/>
  </si>
  <si>
    <t>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AGGCAGCCTGCGGGAGTGTTACTGACGCTTAAAGCTCGAAAGTGCGGGTATCGAACAG</t>
    <phoneticPr fontId="3"/>
  </si>
  <si>
    <t>TCGTGGGGCAGCGGATACTTAGCTTGCTAAGTATGCCGGCGACCGGCGCACGGGTGAGTAACGCGTACCGAACCTGCCCATCACACAGGGATAGGCTTGCGAAAGCAAGATTAATACCTGATGGTCTCAATTTTATGCATGTATGATTGAGTAAAGCCTTCGGGCGGTGATGGATGGCGGTGCGTCCCATTAGGAAGTTGGCGGGGTAACGGCCCACCAATCCTTCGATGGGTAGGGGTTCTGAGAGGAAGGTCCCCCACATTGGAACTGAGATACGGTCCAAACTCCTACGGGAGGCAGCAGTGAGGAATATTGGTCAATGGGCGAGAGCCTGAACCAGCCAAGTAGCGTGCGGGATGAAGGCCCTTGTGGTCGTAAACCGCTTTTATCAGTGAATAAAGTGCACCACGTGTGGTGTCATTGCAGGTAGCTGAAGAAAAAGGACCGGCTAATTCCGTGCCAGCAGCCGCGGTAATACGGAAGGTCCGGGCGTTATCCGGAATTATTGGGTTTAAAGGGAGCGCAGGCGGGAGTGTAAGTCAGCTGTTAAATATCAGGGCCCAACTCTGTTATGCAGTTGAAACTATATTTCTTGAGTACGCACAGGGATGGCGGAATTCAGGGTGTAGCGGTGAAATGCTTAGATATCCTGAAGAACTCCGATCGCGAAGGCAGCCATCCGGAGCGTAACTGACGCTGAGGCTCGAAGGTGCGGGTATCGAACAGGATTAGATACCCTGGTAGTCCGCACGGTAAACGATGAATACTCGCAGTTCGGTCATTATGATTGAGTTGTCCAGCGAAAGCGTTAAGTATTCCACCTGGGGGAGTACGCCGGCAACGGTGAAACTCAAAGGAATTTGACGGGGGGCCCGCACAA</t>
    <phoneticPr fontId="3"/>
  </si>
  <si>
    <t>Prevotella tannerae</t>
    <phoneticPr fontId="3"/>
  </si>
  <si>
    <t>TCGTGGGGCAGCGGATACTTAGCTTGCTAAGTATGCCGGCGACCGGCGCACGGGTGAGTAACGCGTACCGAACCTGCCCATCACACAGGGATAGGCTTGCGAAAGCAAGATTAATACCTGATGGTCTCAATTTTATGCATGTATGATTGAGTAAAGCCTTCGGGCGGTGATGGATGGCGGTGCGTCCCATTAGGAAGTTGGCGGGGTAACGGCCCACCAATCCTTCGATGGGTAGGGGTTCTGAGAGGAAGGTCCCCCACATTGGAACTGAGATACGGTCCAAACTCCTACGGGAGGCAGCAGTGAGGAATATTGGTCAATGGGCGAGAGCCTGAACCAGCCAAGTAGCGTGCGGGATGAAGGCCCTTGTGGTCGTAAACCGCTTTTATCAGTGAATAAAGTGCACCACGTGTGGTGTCATTGCAGGTAGCTGAAGAAAAAGGACCGGCTAATTCCGTGCCAGCAGCCGCGGTAATACGGAAGGTCCGGGCGTTATCCGGAATTATTGGGTTTAAAGGGAGCGCAGGCGGGAGTGTAAGTCAGCTGTTAAATATCAGGGCCCAACTCTGTTATGCAGTTGAAACTATATTTCTTGAGTACGCACAGGGATGGCGGAATTCAGGGTGTAGCGGTGAAATGCTTAGATATCCTGAAGAACTCCGATCGCGAAGGCAGCCATCCGGAGCGTAACTGACGCTGAGGCTCGAAGGTGCGGGTATCGAACAGGATTAGATACCCTGGTAGTCCGCACGGTAAACGATGAATACTCGCAGTTCGGTCATTATGATTGAGTTGTCCAGCGAAAGCGTTAAGTATTCCACCTGGGGGAGTACGCC</t>
    <phoneticPr fontId="3"/>
  </si>
  <si>
    <t>TTGCGAAAGCAAGATTAATACCTGATGGTCTCAATTTTATGCATGTATGATTGAGTAAAGCCTTCGGGCGGTGATGGATGGCGGTGCGTCCCATTAGGAAGTTGGCGGGGTAACGGCCCACCAATCCTTCGATGGGTAGGGGTTCTGAGAGGAAGGTCCCCCACATTGGAACTGAGATACGGTCCAAACTCCTACGGGAGGCAGCAGTGAGGAATATTGGTCAATGGGCGAGAGCCTGAACCAGCCAAGTAGCGTGCGGGATGAAGGCCCTTGTGGTCGTAAACCGCTTTTATCAGTGAATAAAGTGCACCACGTGTGGTGTCATTGCAGGTAGCTGAAGAAAAAGGACCGGCTAATTCCGTGCCAGCAGCCGCGGTAATACGGAAGGTCCGGGCGTTATCCGGAATTATTGGGTTTAAAGGGAGCGCAGGCGGGAGTGTAAGTCAGCTGTTAAATATCAGGGCCCAACTCTGTTATGCAGTTGAAACTATATTTCTTGAGTACGCACAGGGATGGCGGAATTCAGGGTGTAGCGGTGAAATGCTTAGATATCCTGAAGAACTCCGATCGCGAAGGCAGCCATCCGGAGCGTAACTGACGCTGAGGCTCGAAGGTGCGGGTATCGAACAGGATTAGATACCCTGGTAGTCCGCACGGTAAACGATGAATACTCGCAGTTCGGTCATTTATGATTCGAGTTGTCCAGCGAAAGCGTTAAGTATTCCACCTGGGGGAGTACGC</t>
    <phoneticPr fontId="3"/>
  </si>
  <si>
    <t>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GACTGACGCTTAAGCTCGAAGGTGCGGGTATCGAACAGGATTAGATACCCTGGTAGTCCGCACTGTAAACGATGGATGCCCGCCGTTGGCGCCCTGCGCCTGCGGCCAAGCGAAAGCATTAAGCATCCCACCTGGGGAGTACGCCGGCAACGGTGAAACTCAAAGGAATTTGACGGGGGCCCGCACAAGCGGAAGGAACATGTGGTTT</t>
    <phoneticPr fontId="3"/>
  </si>
  <si>
    <t>Prevotella nigrescens</t>
    <phoneticPr fontId="3"/>
  </si>
  <si>
    <t>A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GACTGACGCTTAAGCTCGAAGGTGCGGGTATCGAACAGGATTAGATACCCTGGTAGTCCGCACTGTAAACGATGGATGCCCGCCGTTGGCGCCCTGCGCCTGCGGCCAAGCGAAAGCATTAAGCATCCCACCTGGG</t>
    <phoneticPr fontId="3"/>
  </si>
  <si>
    <t>GTCGTGGGGAAACGGCATTATGTGCTTGCACATTCTGGACGTCGACCGGCGCACGGGTGAGTATCGCGTATCCAACCTGCCCCTTACTTGGGGATACCCCGTCGAAAGACGGCCTAATACCCGATGTGTTTCATTGACGGCATCCGATATGAAACAAAGGTTTTTTCCGGTAAGGGATGGGGATGCGTCTGATTATCTT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TATATCATGAGGAACTCCGATCGCGAAGGCAGCCTGCGGGAGTGTTACTGACGCTTAAGCTCGAAGGTGCGGGTATCGAACAAGATTATATACCCTGGTAGTCCGCACTGTAAACGATGGATGCCCGCCGTTGGCGCCCTGCGCCTGCGGCCAAGCGAAAGCATTAAGCATCC</t>
    <phoneticPr fontId="3"/>
  </si>
  <si>
    <t>AGTCGTGGGGAACGGCATTATGTGCTTGCACATTCTGGACGTCGACCGGCGCACGGGTGAGTATCGCGTATCCAACCTGCCCCTTACTTGGGGATACCCCGTTGAAAGACGGCCTAATACCCGATGTGTTTCATTGACGGCATCCGATATGAAACAAAGGTTTTTTCCGGTAAGGGATGGGGATGCGTCTGATTATCTT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CGCAGCCTGCGGGAGTGTTACTGACGCTTAAGCTCGAAGGTGCGGGTATCGAACA</t>
    <phoneticPr fontId="3"/>
  </si>
  <si>
    <t>GCATTATGTGCTTGCACATTCTGGACGTCGACCGGCGCACGGGTGAGTATCGCGTATCCAACCTGCCCCTTACTTGGGGATACCCCGTCGAAAGACGGCCTAATACCCGATGTGTTTCATTGACGGCATCCGATATGAAACAAAGGTTTTTTCCGGTAAGGGATGGGGATGCGTCTGATTAGCTT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CGCGGAATTCATGGTGTAGCGGTGAAATGCTTATATATCATGAGGAACTCCGATCGCGAACGCAGCCTGCGGGAGTGTTACTGACGCTTAAGCTCGAATGTGCGGGTATCGAACAAGATTATATACCCTGGTACTCCGCACAGTAAACGATGGATGCCCGCCGTTGGCGCCCTGCGTCTGCGGCCAAGCGAAAAGCATTAAGCATCCC</t>
    <phoneticPr fontId="3"/>
  </si>
  <si>
    <t>GTCGAGGGGAACGGCATTATGTGCTTGCACATTCTGGACGTCGACCGGCGCACGGGTGAGTATCGCGTATCCAACCTTCCCTCCACTCGGGGATACCCCGTTGAAAGACGGCCTAATACCCGATGTTGTCCACATATGGCATCTGACGTGGACCAAAGATTCATCGGTGGAGGATGGGGATGCGTCTGATTAGCTTGTTGGTGCGGGTAACGGCCCACCAAGGCTACGATCAGTAGGGGTTCTGAGAGGAAGGTCCCCCACATTGGAACTGAGACACGGTCCAAACTCCTACGGGAGGCAGCAGTGAGGAATATTGGTCAATGGACGGAAGTCTGAACCAGCCAAGTAGCGTGCAGGATTGACGGCCCTATGGGTTGTAAACTGCTTTTGTTGGGGAGTAAAGTGGGGCACGCGTGCCTT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AGTACGCCGGCAACGGTGAAACTCAAGGAATTTGACGGGGGCCCGCACAAGCGGAGGAACATGTGGTTT</t>
    <phoneticPr fontId="3"/>
  </si>
  <si>
    <t>Prevotella intermedia</t>
  </si>
  <si>
    <t>GTCGAGGGGAACGGCATTATGTGCTTGCACATTCTGGACGTCGACCGGCGCACGGGTGAGTATCGCGTATCCAACCTTCCCTCCACTCGGGGATACCCCGTTGAAAGACGGCCTAATACCCGATGTTGTCCACATATGGCATCTGACGTGGACCAAAGATTCATCGGTGGAGGATGGGGATGCGTCTGATTAGCTTGTTGGTGCGGGTAACGGCCCACCAAGGCTACGATCAGTAGGGGTTCTGAGAGGAAGGTCCCCCACATTGGAACTGAGACACGGTCCAAACTCCTACGGGAGGCAGCAGTGAGGAATATTGGTCAATGGACGGAAGTCTGAACCAGCCAAGTAGCGTGCAGGATTGACGGCCCTATGGGTTGTAAACTGCTTTTGTTGGGGAGTAAAGTGGGGCACGCGTGCCTT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AGTACGCCGGCAACGGTGAAACTCAAAAGGAATTTGACGGGGGCCCGCACAAGCGGAGG</t>
    <phoneticPr fontId="3"/>
  </si>
  <si>
    <t>CAGTCGAGGGGAACGGCATTATGTGCTTGCACATTCTGGACGTCGACCGGCGCACGGGTGAGTATCGCGTATCCAACCTTCCCTCCACTCGGGGATACCCCGTTGAAAGACGGCCTAATACCCGATGTTGTCCACATATGGCATCTGACGTGGACCAAAGATTCATCGGTGGAGGATGGGGATGCGTCTGATTAGCTTGTTGGTGCGGGTAACGGCCCACCAAGGCTACGATCAGTAGGGGTTCTGAGAGGAAGGTCCCCCACATTGGAACTGAGACACGGTCCAAACTCCTACGGGAGGCAGCAGTGAGGAATATTGGTCAATGGACGGAAGTCTGAACCAGCCAAGTAGCGTGCAGGATTGACGGCCCTATGGGTTGTAAACTGCTTTTGTTGGGGAGTAAAGTGGGGCACGCGTGCCTT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AGTACGCCGGCAACGGTGAAACTCAAAGGAATTTGACGGGGGCCCGCACAAGCG</t>
  </si>
  <si>
    <t>A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ACCTGGGGAGTACGCCGGCAACGGTGAAACTCAAAGGAATTTGACGGGGGCCCGCACAAGC</t>
    <phoneticPr fontId="3"/>
  </si>
  <si>
    <t>A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AGTAAACGATGGATGCCCGCCGTTGGCGCCCTGCGCCTGCGGCCAAGCGAAAGCATTAAGCATCCCACCTGGGGAGTACGCCGGCAACGGTGAAACTCAAAGGAATTTGACGGGGGCCCGCACAAGC</t>
    <phoneticPr fontId="3"/>
  </si>
  <si>
    <t>A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AGTAAACGATGGATGCCCGCCGTTGGCGCCCTGCGCCTGCGGCCAAGCGAAAGCATTAAGCATCCCACCTGGGGAGTACGCCGGCAACGGTGAACTCAAAGGAATTGACGGGGGCCCGCACAAGCGGAGGAACATGTGGTTT</t>
    <phoneticPr fontId="3"/>
  </si>
  <si>
    <t>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AGTAAACGATGGATGCCCGCCGTTGGCGCCCTGCGCCTGCGGCCAAGCGAAAGCATTAA</t>
    <phoneticPr fontId="3"/>
  </si>
  <si>
    <t>TTATGTGCTTGCACATTCTGGACGTCGACCGGCGCACGGGTGAGTATCGCGTATCCAACCTGCCCCTTACTTGGGGATACCCCGTCGAAAGACGGCCTAATACCCGATGTGTTTCATTGACGGCATCCGATATGAAACAAAGGTTTTCCGGTAAGGGATGGGGATGCGTCTGATTAGCTTGTTGG</t>
    <phoneticPr fontId="3"/>
  </si>
  <si>
    <t>AGTCGTGGGGAACGGCATTATGTGCTTGCACATTCTGGACGTCGACCGGCGCACGGGTGAGTATCGCGTATCCAACCTGCCCCTTACTTGGGGATACCCCGTC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AGTAAACGATGGATGCCCGCCGTTGGCGCCCTGCGCCTGCGGCCAAGCGAAAGCATTAAGCATCCCACCTGGGGAGTACGCCGGCAACGGTGAACTCAAGGAATTGACGGGGGCCCGCACAAGCGGAGGAACATGTG</t>
    <phoneticPr fontId="3"/>
  </si>
  <si>
    <t>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AGGCAGCCTGCGGGAGTGTTACTGACGCTTAAGCTCGAAAGTGCGGGTATCG</t>
    <phoneticPr fontId="3"/>
  </si>
  <si>
    <t>AGTCGTGGGGAACGGCATTATGTGCTTGCACATTCTGGACGTCGACCGGCGCACGGGTGAGTATCGCGTATCCAACCTGCCCCTTACTTGGGGATACCCCGTTGAAAGACGGCCTAATACCCGATGTGTTTCATTGACGGCATCCGATATGAAACAAAGGTTTT</t>
    <phoneticPr fontId="3"/>
  </si>
  <si>
    <t>GTCGAGGGGCAGCATGATCTTAGCTTGCTAAGGTCGATGGCGACCGGCGCACGGGTGCGTAACGCGTATGCAACTTGCCTTACAGAGGGGGATAACCCGTTGAAAGACGGACTAAAACCGCATACACTTGTATTATTGCATGATATTACAAGGAAATATTTATAGCTGTAAGATAGGCATGCGTCCCATTAGCTGGTTGGTGAGGTAACGGCTCACCAAGGCGACGATGGGTAGGGGAACTGAGAGGTTTATCCCCCACACTGGTACTGAGACACGGACCAGACTCCTACGGGAGGCAGCAGTGAGGAATATTGGTCAATGGGCGAGAGCCTGAACCAGCCAAGTCGCGTGAAGGAAGACTGTCCTAAGGATTGTAAACTTCTTTTATACGGGAATAACGGGCGATACGAGTATTGCATTGAATGTACCGTAAGAATAAGCATCGGCTAACTCCGTGCCAGCAGCCGCGGTAATACGGAGGATGCGAGCGTTATCCGGATTTATTGGGTTTAAAGGGTGCGTAGGTTGTTCGGTAAGTCAGCGGTGAAACCTGAGCGCTCAACGTTCAGCCTGCCGTTGAAACTGCCGGGCTTGAGTTCAGTGGCGGCAGGCGGAATTCGTGGTGTAGCGGTGAAATGCATAGATATCACGAGGAACTCCGATTGCGAAGGCAGCTTGCCATACTGCGACTGACACTGAAGCACGAAGGCGTGGGTATCAAACAGGATTAGATACCCTGGTAGTCCACGCAGTAAACGATGATTACTAGGAGTTTGCGATATACCGTCAAGCTTCCACAGCGAAAGCGTTAAGTAATCCACCTGGGGGAGTACGCCGGCAACGGTGAAACTCAAAGGAATTGACGGGGGGCCCGCAC</t>
    <phoneticPr fontId="3"/>
  </si>
  <si>
    <t>TGCTTGCACATTCTGGACGTCGACCGGCGCACGGGTGAGTATCGCGTATCCAACCTGCCCCTTACTTGGGGATACCCCGTTGAAAGACGGCCTAATACCCGATGTGTTTCATTGACGGCATCCGATATGAAACAAAGGTTTTCCGGTGGAGGATGGGGATGCGTCTGATTAGCTTGTTGGCGGGGCAACGGCCCCCCCAGGG</t>
    <phoneticPr fontId="3"/>
  </si>
  <si>
    <t>AGTCGTGGGGAACGGCATTATGTGCTTGCACATTCTGGACGTCGACCGGCGCACGGGTGAGTATCGCGTATCCAACCTGCCCCTTACTTGGGGATACCCCGTTGAAAGACGGCCTAATACCCGATGTTTTTCATTGACGGCATCCGATATGAAACAAAGGTTTTCCGGTAAGGGATGGGGATGCGTCTGATTATCTTGTTGGGGGGGCAACGGCCCACCAAGGCGACGATCAGTAGGGGTTCTGAGAGGAAGGTCCCCCACATTGGAACTGAGACACGGTCCAAACTCCTACGGGAGGCAGCAGTGAGGAATATTGGTCAATGGACGCAAGTCTGAACCAC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CAAGCTCGAAGGTGCGGGTATCGAACAGGATTAGATACCCTGGTAGTCCGCACAGTAAACGATGGATGCCCGCCGTTGGCGCCCTGCGCCTGCGGCCAAGCGAAAGCATTAAGCATCCTCACCCTGGGGGAGTACGCCCGGCGACGGTGAGACTCACAGGAGTTGACGGGGGGCCCCGCACAAGCG</t>
    <phoneticPr fontId="3"/>
  </si>
  <si>
    <t>A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ACCTGGGGAGTACGCCGGCAACGGTGAAACTCAAAGGAATTTGACGGGGGCCCGCACAAGC</t>
    <phoneticPr fontId="3"/>
  </si>
  <si>
    <t>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ACCTGGGGAGTACGCCGGCAACGGTGAAACTCAAGGAATTGACGGGGGCCCGCACAAGCGGAGGAACATGTGGTTTAATTTCGATGATACGCGA</t>
    <phoneticPr fontId="3"/>
  </si>
  <si>
    <t>GTCGAGGGGAACGGCATTGTGGTGCTTGCACCGTAATGGACGTCGACCGGCGCACGGGTGAGTAACGCGTATCCAACCTTCCCGTTACTGCGGGATAACCTGCCGAAAGGCAGACTAATACCGCATGTTCTTCGATGACGGCATCAGATTCGAAGCAAAGATCCGTCGGTAAGGGAGGGGGATGCGTCTGATTAGCTAGTTGGCGGGGCGACGGCCCACCAAGGCGACGATCAGTAGGGGTTCTGAGAGGAAGGTCCCCCACATTGGAACTGAGACACGGTCCAAACTCCTACGGGAGGCAGCAGTGAGGAATATTGGTCAATGGGCGGAAGCCTGAACCAGCCAAGTAGCGTGCAGGATGACGGCCCTACGGGTTGTAAACTGCTTTTATGCGGGGATAAAGTGAGGGACGCGTCCCTTTTTGCAGGTACCGCATGAATAAGGACCGGCTAATTCCGTGCCAGCAGCCGCGGTAATACGGAAGGTCCGGGCGTTATCCGGATTTATTGGGTTTAAAGGGAGCGTAGGCCGGGGATTAAGTGTGTTGTGAAATGTAGGCGCCCAACGTCTGACTTGCAGCGCATACTGGTTCACTTGAGTACGCGCAACGCCGGCGGAATTCGTCGTGTAGCGGTGAAATGCTTAGATATGACGAAGAACCCCGATCGCGAAGGCAGCCGGCGGGAGCGCAACTGACGCTGAAGCTCGAAGGTGCGGGTATCGAACAGGATTAGATACCCTGGTAGTCCGCACGGTAAACGATGGATGCCCGCTGTCGGCGCCTTGCGCCGGCGGCCAAGCGAAAGCGTTAAGCATCCCACCTGGGGAGTACGCCGGCAACGGTGAAACTCAAAGGAATTGACGGGGGCCCGCACAAGCGAGAACATGTGGTTTAATTCGATG</t>
    <phoneticPr fontId="3"/>
  </si>
  <si>
    <t>Prevotella denticola</t>
    <phoneticPr fontId="3"/>
  </si>
  <si>
    <t>GCATTGAGTGCTTGCACTCTTTGGACGTCGACCGGCGCACGGGTGAGTAACGCGTATCCAACCTTCCCATTACTGTGGAATAACCTGCCGAAAGGCAGACTAATACCGCATGGTCTTCGATGACGGCATCAGATTTGAAGTAAAGATTTATCGGTAATGGATGGGGATGCGTCTGATTAGCTTGTTGGCGGGGTAACGGCCCACCAAGGCGACGATCAGTAGGGGTTCTGAGAGGAAGGTCCCCCACATTGGAACTGAGACACGGTCCAAACTCCTACGGGAGGCA</t>
    <phoneticPr fontId="3"/>
  </si>
  <si>
    <t>Prevotella melaninogenica</t>
    <phoneticPr fontId="3"/>
  </si>
  <si>
    <t>AGTCGAGGGGAACGGCATTATGTGCTTGCACATTTTGGACGTCGACCGGCGCACGGGTGAGTATCGCGTATCCAACCTTCCCTCCACTCGGGGATACCCCGTTGAAAGACGGCCTAATACCCGATGTTGTCCACATATGGCATCTGACGTGGACCAAAGATTCATCGGTGGAGGATGGGGATGCGTCTGATTAGCTTGTTGGTGCGGGTAACGGCCCACCAAGGCTACGATCAGTAGGGGTTCTGAGAGGAAGGTCCCCCACATTGGAACTGAGACACGGTCCAAACTCCTACGGGAGGCAGCAGTGAGGAATATTGGTCAATGGACGTAAGTCTGAACCAGCCAAGTAGCGTGCAGGATTGACGGCCCTATGGGTTGTAAACTGCTTTTGTTGGGGAGTAAAGTGAGGCACGTGTGCCTTTTTGCATTTACCCTTCGAATAAGGACCGGCTAATTCCGTGCCAGCAGCCGCGGTAATACGGAAGGTCCAGGCGTTATCCGGATTTATTGGGTTTAAAGGGAGTGTAGGCGGTCTGTTAAGCGTGTTGTGAAATTTAGGTGCTCAACATTTAACTTGCAGCGCGAACTGGCGGACTTGAGTGCACGCAACGTATGCGGAATTCATGGTGTAGCGGTGAAATGCTTAGATATCATGACGAACTCCGATTGCGAAGGCAGCGTACGGGAGTGTTACTGACGCTTAAGCTCGAAGGTGCGGGTATCGAACAGGATTAGATACCCTGGTAGTCCGCACGGTAAACGATGGATGCCCGCTGTTAGCGCCTGGCGTTAGCGGCTAAGCGAAAGCATTAAGCATCCCACCTGGGGAGTACGCCGGCA</t>
    <phoneticPr fontId="3"/>
  </si>
  <si>
    <t>Prevotella intermedia</t>
    <phoneticPr fontId="3"/>
  </si>
  <si>
    <t>TGCTTGCACTCTTTGGACGTCGACCGGCGCACGGGTGAGTAACGCGTATCCAACCTTCCCGTTACTGCGGGATAACCTGCCGAAAGGCAGACTAATACCGCATGTTCTTCGATGACGGCATCAGATTCGAAGCAAAGATTTGTCGGTAACGGAGGGGGATGCGTCTGATTAGCTTGTTGGCGGGGCAACGGCCCACCAAGGCGACGATCAGTAGGGGTTCTGAGAGGAAGGTCCCCCACATTGGAACTGAGACACGGTCCAAACTCCTACGGGAGGCAGCAGTGAGGAATATTGGTCAATGGGCGGAAGCCTGAACCAGCCAAGTAGCGTGCAGGAGGACGGCCCTATGGGTTGTAAACTGCTTTTATGCGGGGATAAAGTGAGGGACGTGTCCCTTTTTGCAGGTACCGCATGAATAAGGACCGGCTAATTCCGTGCCAGCAGCCGCGGTAATACGGAAGGTCCGGGCGTTATCCGGATTTATTGGGTTTAAAGGGAGCGTAGGCCGGGGATTAAGTGTGTTGTGAAATGTAGGCGCCCAACGTCTGACTTGCAGCGCATACTGGTTCCCTTGAGTACGCGCAACGCCGGCGGAATTCGTCGTGTAGCGGTGAAATGCTTAGATATGACGAAGAACCCCGATTGCGAAGGCAGCCGGCGGGAGCGCAACTGACGCTGAAGCTCGAAGGTGCGGGTATCGAACAGGATTAGATACCCTGGTAGTCCGCACGGTAAACGATGGATGCCCGCTGTCGGCGCCTTGCGCCGGCGGCCAAGCGAAAGCGTTAAGCATCCCACCTGGGGAGTACGCCGGC</t>
    <phoneticPr fontId="3"/>
  </si>
  <si>
    <t>GCATTATGTGCTTGCACATTCTGGACGTCGACCGGCGCACGGGTGAGTATCGCGTATCCAACCTTCCCTCCACTCGGGGATACCCCGTTGAAAGGCGGCCTAATACCCGATGTTGTCCACATATGGCATCTGACGTGGACCAAAGATTCATCGGTGGAGGATGGGGATGCGTCTGATTAGCTTGTTGGTGCGGGTAACGGCCCACCAAGGCGACGATCAGTAGGGGTTCTGAGAGGAAGGTCCCCCACATTGGAACTGAGACACGGTCCAAACTCCTACGGGAGGCAGCAGTGAGGAATATTGGTCAATGGACGTAAGTCTGAACCAGCCAAGTAGCGTGCAGGATTGACGGCCCTATGGGTTGTAAACTGCTTTTGTTGGGGAGTAAAGTGAGGCACGCGTGCCTTTTTGCATTTACCCTTCGAATAAGGACCGGCTAATTCCGTGCCAGCAGCCGCGGTAATACGGAAGGTCCAGGCGTTATCCGGATTTATTGGGTTTAAAGGGAGTGTAGGCGGTCTGTTAAGCGTGTTGTGAAATTTAGGTGCTCAACATCTAACTTGCAGCGCGAACTGGCGGACTTGAGTGCACGCAACGTATGCGGAATTCATGGTGTAGCGGTGAAATGCTTAGATATCATGACGAACTCCGATTGCGAAGGCAGCGTACGGGAGTGTTACTGACGCTTAAGCTCGAA</t>
    <phoneticPr fontId="3"/>
  </si>
  <si>
    <t>Direct PCR</t>
    <phoneticPr fontId="3"/>
  </si>
  <si>
    <t>Comment</t>
    <phoneticPr fontId="3"/>
  </si>
  <si>
    <t>CTGAACGAACTGCGACGCTATATGCAAGACAATCTCTAAATGAAAAAAGATTCTTAGAAAACAATATTCACTTTTAAAACAAAAACGAGATGAAAAAAACAAAGTTTTTCTTGTTGGGACTTGCTGCTCTTGCTATGACAGCTTGTAACAAAGACAACGAGGCACAACCCATTGTGGAAACTGACGCTACTGTTAGTTTCATAATTAAGGCTGGCTCGCCACAACGTGAAACAGAACCCAACAGTCTCCTTGACAGTGATGCCAAAATCACCAAATTGACAGCTATGGTCTATGCAGGTCAAGTTCAAGAAGGAATTAAGACTGTAGAAGATGCTGACAACGTACTCAAAGTTGAAGGTATCAAATGTAAATCAGGAGCAAACAAAGTATTGGTTGTTGTTGCCAATTATGACAAAAATGCAGGTGGAGACGCGATTGACTTTACCGGAAAAACGTTGGATCAGGTAAAAGCTATGACGATCCAACTGACGCAGGACAATCAAAGCGCAAAGTTCTTGATTATGACAGGAGAATCCAACGCTTTTACTATCAAGCCCGGAACAAACTACTATGGCTATCCCGCTGGAACAGGGACTACACAAGACAACCTCATCGAAACTGGCAACGCTCTTAAGGTGACACGTGTTCATGCAGCCATGTCTATCCAAAACGTGACAGTAACGTTCGACCCCCAATACTCAAGCAACTATTATTTTAAGCCGCAAAATGTAGCAGGGTTGATCTGCAAAAAACAATCTAAGATTTTCGGTGCTTCTTTGGATTTTGGCACAGACTACCTCGGTGGCGTAGCTACTACAGCTGCAGCTTATACTCCGACCTCCTACGATAACAACGTAAGCTGGTTGACCAAGCCTTACGCCGCAAA</t>
    <phoneticPr fontId="3"/>
  </si>
  <si>
    <t>GCCCGGAGCACAACACAATCTGAACGAACTGCGACGCTATATGCAAGACAATCTCTAAATGGAAAAAGATTCTTAGAAAACAATATTCACTTTTAAAACAAAAACGAGATGAAAAAAACAAAGTTTTTCTTGTTGGGACTTGCTGCTCTTGCTATGACAGCTTGTAACAAAGACAACGAGGCAGAACCCGTTACAGAAGGTAATGCCACCATCAGCGTGGTATTGAAGACCAGCAATCCGAATCGTGCTTTTGGAGTTGGCGATGACGAATCAAAGGTGGCTAAGTTGACCGTAATGGTTTATAATGGAGAACAGCAGGAAGCCATCAAATCAGCCGAAAATGCGACTAAGGTTGAAGACATCAAATGTAGTGCAGGCCAACGTACGCTGGTCGTAATGGCCAATACGGGTGCAATGGAACTGGTTGGCAAGACTCTTGCAGAGGTAAAAGCATTGACAACTGAACTGACTGCAGAAAATCAAGAGGCTGCAGGTTTGATCATGACAGCAGAGCCAAAAACAATCGTTTTGAAGGCAGGCAAGAACTACATTGGATACAGTGGAAACGGAGAGGGTAATCACATTGAGAATGATCCTCTTAAAATCAAGCGTGTACATGCTCGCATGGCTTTCACCGAAATTAAAGTGCAGATGAGCGCAGCTTACGATAACATTTACACATTCGTCCCTGAAAAGATTATGGTCTCATTGCAAAGAAGCAATCTAATTTGTTCGGGGCAACACTCGCGAATGCAGACGTTAATTATCTGACAGGTTCTTTGACCACATTTAACGGTGCTTACACACCTGCCAACTATGCCCAATGTGCCTTGGCTGAGCCGTAATTACGTTGCACCTGCCGCCGATGCTCCTCAGGTTTTCTACGTATTAGAAAATGACTACTCAGCTA</t>
  </si>
  <si>
    <t>1b</t>
    <phoneticPr fontId="3"/>
  </si>
  <si>
    <t>GTCCGGAGCACAACACAATCTGAACGAACTACGACGCTATATGCAAGACAATCTCTAAATGAAAAAAGATTCTTAGAAAACAATATTCACTTTTAAAACAAAAACGAGATGAAAAAAACAAAGTTTTTCTTGTTGGGACTTGCTGCCCTTGCTATGACAGCTTGTAACAAAGACAACGAGGCAGAACCCGTTACAGAAGGTAATGCCACCATCAGCGTGGTATTGAAGACCAGCAATCCGAATCGTGCTTTTGGAAATGCGGAAGACGAATCAAAGGTGGCTAAGTTGACCGTAATGGTTTATAATGGAGAACAGCAGGAAGCCATCGAATCAGTCGAAAATGCGACTAAGGTTGAAAACATCAAATGTAGTGCAGGCCAACGTACGCTGGTCGTAATGGCCAATACGGGTGAAATGAAATTGGCTGGCAAGACTCTTGCAGAGGTAAAAGCATTGACAACTGAACTGACTGCAGAAAACCAAGAGGCTGCAGGGTTGATCATGACAGCAGAGCCAAAAACAATCGTTTTGAAGGCAGGCAAGAACTACATTGGATACAGTGGAACCGGAGAGGGTAATCACATTGAGAATGATGCTCTTAAGATCAAGCGTGTACATGCTCGCATGGCTTTCACCGAAATTAAAGTGCAGATGAGTCCGTCTTATGTTAACAAATACAATTTTGCCCCCGAAAACATCTATGCACTTGTGGCTAAAAAGGAGTCTAATCTATTCGGTGCTTCATTGGCAAATAGTGATGATGCTTATTTGACTGGTTCTTTGACGAAATTTCAACGGTGCTTATTCCCCTGCAAACTATACTCATGTTGACTGGGTTGGGAAAGAGACTACACAGAGCCTTCCCAATAATGCTCCACAAGGTTTCTATGTTTTGGAGAGCACATACGCTCAGAA</t>
    <phoneticPr fontId="3"/>
  </si>
  <si>
    <t>CAATCTGAACGAACTGCGACGCTATATGCAAGACAATCTCTAAATGGAAAAAGATTCTTATAAAACATATTCAATTTTAAAACAACAACGAAATGAAAAAAACAAAGTTTTTCTTGTTGGTACTTGCTGGTCTTGCTCTGACAGGTTGCAACAAAAACATCTAGGGGGATTCCGTTCCGGAGGGCAATGTCCCCATCAGCGTGGTATTGAACACGATCTATCCGACTCTTGCTTTTGGATATGGAAAAGACGAATCAAAGGTGGCTAAGTTGACCGTCATGGTCTATCCTGGAGAACGACTGGAAGCCATCAAATCCGTCTGGAATGCGACTAAGGTTGAATACATCTAATGTAGTGCAGGCCAACTTGTCTGGCCGTAACGGCCAATACGGGTGCAATGGAACTGGTTGGTAAGACTCTTGCAAAGGTAATGCATTGACAACTGAACTGACTGTTCAAAATCAAGAGGCTGCAGGCTTGAACATGACGGCCTATCCCACAACAGTCGTTATGAAGGCAAGCTATAACTACATTGGATACCGTGGAAAGAGAGAGGGTAATCACATTGAGAATGATCCTCTTATGATCAAGCGTGTACATGCTCGCATGGCTTTCACCGAAATTAAAGTGCAGATGAGCGCAGGTTACGATGACATTGGCACATTCGACCCTGAAAAGATTTATGGTCTCATTGCCAAGAAGCAATCTAGTTTGTTCAGTTACAACACTCGCTGAATGCAAACGTTAAGTATCTGACTGGTCCTTTGACCACATTTCACGGTGCTTACCCACCTGCCAACTATGCCAATGTGCCTTGAGCTGAGTCGGTGATCTACGCTGCACATGCCGTCCTACAGCTCCTCAGGGTTTCTACGTATTTAGAAAATGACTACTCAGCTAACGGGTGGGAACTATTCATCCCGA</t>
    <phoneticPr fontId="3"/>
  </si>
  <si>
    <t>GCCCGGAGCACAACACAATCTGAACGAACTGCGACGCTATATGCAAGACAATCTCTAAATGAAAAAAGATTCTTAGAAAACAATATTCACTTTTAAAACAAAAACGAGATGAAAAAAACAAAGTTTTTCTTGTTGGGACTTGCTGCTCTTGCTATGACAGCTTGTAACAAAGACAACGAGGCAGAACCCGTTACAGAAGGTAATGCTACCATCAGCGTGGTATTGAAGACCAGCAATCCGAATCGTGCTTTTGGAGAAGACGAATCAAAGGTGGCTAAGTTGACCGTAATGGTTTATAATGGAGAACAGCAGGAAGCCATCAAATCAGCCGAAAATGCGACTAAGGTTGAAGACATCAAATGTAGTGCAGGCCAACGTACGCTGGTCGTAATGGCCAATACGGGTGAAATGAAATTGGCTGGCAAGACTCTTGCAGAGGTAAAAGCATTGACAACTGAACTGACTGCAGAAAACCAAGAGGCTGCAGGGTTGATCATGACAGCAGAGCCTGTTGTGTTAACACTTGTCGCCGGCAATAACTATTATGGTTATGATGGATCTCAGGGAGGTAATCAGATTTCGCAAGATACTCCTCTTGAAATCAAACGTGTTCATGCTCGCATGGCTTTCACCGAAATTAAAGTGCAGATGAGTCCGTCTTATGTTAACAAATACAATTTTGCCCCCGAAAACATCTATGCACTTGTGGCTAAAAGGAGTCTAATCTATTCGGTGCTTCATTGGCAAATAGTGATGATGCTTATTTGACTGGTTCTTTGACGAAATTTCAACGGTGCTTATTCCCCTGCAAACTATACTCATGTTGACTGGTTGGGAAGAGGCTACACAGAGCCTTCCGATAATGCTCCACAAGGTTTCTATGTTTTGGGAGAGCACATACGCTCAGAATGCAGGTCTAC</t>
    <phoneticPr fontId="3"/>
  </si>
  <si>
    <t>CACAATCTGAACGAACTACGACGCTATATGCAAGACAATCTCTAAATGGGAAAAGATTAGATTCTTAGAAAACAATATTCACTTTTAAAACAAAAACGAGATGAAAAAAACAAAGTTTTTCTTGTTGGGACTTGCTGCTCTTGCTATGACAGCTTGTAACAAAGACAACGAGGCAGAACCCGTTACAGAAGGTAATGCTACCATCAGCGTGGTATTGAAGACCAGCAATCCGAATCGTGCTTTTGGAGTTGGCGATGACGAATCAAAGGTGGCTAAGTTGACCGTAATGGTTTATAATGGAGAACAGCAGGAAGCCATCAAATCAGCCGAAAATGCGACTAAGGTTGAAGACATCAAATGTAGTGCAGGCCAACGTACGCTGGTCGTAATGGCCAATACGGGTGCAATGGAACTGGTTGGCAAGACTCTTGCAGAGGTAAAAGCATTGACAACTGAACTGACTGCAGAAAATCAAGAGGCTGCAGGTTTGATCATGACAGCAGAGCCAAAAACAATCGTTTTGAAGGCAGGCAAGAACTACATTGGATACAGTGGAAACGGAGAGGGTAATCACATTGAGAATGATCCTCTTAAAATCAAGCGTGTACATGCTCGCATGGCTTTCACCGAAATTAAAGTGCAGATGAGCGCAGCTTACGATAACATTTACACATTCGTCCCTGAAAAGATTTATGGTCTCATTGCAAAGAAGCAATCTAATTTGTTCGGGGCAACACTCGCGAATGCAGACGCTAATTATCTGACAGGTTCTTTGACCACATTTAACGGTGCTTACACACCTGCCAACTATGCCAATGTGCCTTG</t>
    <phoneticPr fontId="3"/>
  </si>
  <si>
    <t>1b</t>
    <phoneticPr fontId="3"/>
  </si>
  <si>
    <t>CAGCCCGGAGCACAACACAATTCTGAACGAACTGCGACGCTATATGCAAGACAATCTCTAAATGGAAAAAGATTCTTAGAAAACAATATTCACTTTTAAAACAAAAACGAGATGAAAAAAACAAAGTTTTTCTTGTTGGGACTTGCTGCTCTTGCTATGACAGCTTGTAACAAAGACAACGAGGCAGAACCCGTTACAGAAGGTAATGCCACCATCAGCGTGGTATTGAAGACCAGCAATCCGAATCGTGCTTTTGGAGTTGGCGATGACGAATCAAAGGTGGCTAAGTTGACCGTAATGGTTTATAATGGAGAACAGCAGGAAGCCATCAAATCAGCCGAAAATGCGACTAAGGTTGAAGACATCAAATGTAGTGCAGGCCAACGTACGCTGGTCGTAATGGCCAATACGGGTGCAATGGAACTGGTTGGCAAGACTCTTGCAGAGGTAAAAGCATTGACAACTGAACTGACTGCAGAAAATCAAGAGGCTGCAGGTTTGATCATGACAGCAGAGCCAAAAACAATCGTTTTGAAGGCAGGCAAGAACTACATTGGATACAGTGGAAACGGAGAGGGTAATCACATTGAGAATGATCCTCTTAAAATCAAGCGTGTACATGCTCGCATGGCTTTCACCGAAATTAAAGTGCAGATGAGCGCAGCTTACGATAACATTTACACATTCGTCCCTGAAAAGATTTATGGTCTCATTGCAAAGAAGCAATCTAATTTGTTCGGGGCAACACTCGCGAATGCAGACGTTAATTATCTGACAGGTTCTTTGACCACATTTAACGGTGCTTACACACCTGCCAACTATGCCAATGTGCCTTTGGCTGAGCCGTAATTACGTTGCACCTGCCCGCCGATGCTCCTCAGGGTTTCTACGTATTAGAAAATGACTACTCAG</t>
    <phoneticPr fontId="3"/>
  </si>
  <si>
    <t>1b in PCR</t>
    <phoneticPr fontId="3"/>
  </si>
  <si>
    <t>1b in PCR</t>
    <phoneticPr fontId="3"/>
  </si>
  <si>
    <t>GCCCGGAGCACAACACAATCTGAACGAACTACGACGCTATATGCAAGACAATCTCTAAATGGGAAAAGATTAGATTCTTAGAAAACAATATTCACTTTTAAAACAAAAATGAGATGAAAAAAACAAAGTTTTTCTTGTTAGGACTTGCTGCTCTTGCTATGACAGCTTGTAACAAAGACAACGAGGCAGAACCCGTTACAGAAGGTAATGCTACCATCAGCGTGGTATTGAAGACCAGCAATCCGAATCGTGCTTTTGGAAATGCGGGAGACGAAGCAAAAGTGGCTAAACTGACCGTAATGGTTTATAATGGAGAACAGCAGGAAGCCATCAAATCAGCCGAAAATGCGACTAAGGTTGAAGACATCAAATGTAGTGCAGGCCAACGTACGCTGGTCGTAATGGCCAATACGGGTGCAATGGAACTGGTTGGCAAGACTCTTGCAGAGGTAAAAGCATTGACAACTGAACTGACTGCAGAAAACCAAGAGGCTGCAGGGTTGATCATGACAGCAGAGCCAAAAACAATCGTTTTGAAGGCAGGCAAGAACTACATTGGATACAGTGGAACCGGAGAGGGTAATCACATTGAGAATGATCCTCTTAAGATCAAGCGTGTACATGCTCGCATGGCTTTCACCGAAATTAAAGTGCAGATGAGCCAGTCTTATGCGAACAAATACAATTTTGCCCCCGAAAACATCTATGCACTTGTGGCTAAAAAGGAGTCTAATCTATTCGGTGCTTCATTGGCAAATAGTGATGATGCTTATTTGACTGGTTCTTTGACGAAATTTCAACGGTGCTTATTCCCCTGCAAACTATACTCATGTTGACTGGTTGGGAAGAGACTACACAGAGCCCTTCCAATAATGCTCCACAAAGGTTTCTATGTTTT</t>
    <phoneticPr fontId="3"/>
  </si>
  <si>
    <t>CCGGAGCACAACACAATCTGAACGAACTGCGACGCTTATGCAAGACAATCTCTAAATGAAAAAAGATTCTTAGAAAACAATATTCACTTTTAAAACAAAAACGAGATGAAAAAAACAAAGTTTTTCTTGTTGGGACTTGCTGCCCTTGCTATGACAGCTTGTAACAAAGACAACGAGGCAGAACCCGTTACAGAAGGTAATGCCACCATCAGCGTGGTATTGAAGACCAGCAATCCGAATCGTGCTTTTGGAAATGCGGGAGACGAATCAAAGGTGGCTAAGTTGACCGTAATGGTTTATAATGGAGAACAGCAGGAAGCCATCGAATCAGTCGAAAATGCGACTAAGGTTGAAAACATCAAATGTAGTGCAGGCCAACGTACGCTGGTCGTAATGGCCAATACGGGTGAAATGAAATTGGCTGGCAAGACTCTTGCAGAGGTAAAAGCATTGACAACTGAACTGACTGCAGAAAACCAAGAGGCTGCAGGTTTGATCATGACAGCAGAGCCAAAAACAATCGTTTTGAAGGCAGGCAAGAACTACATTGGATACAGTGGAACCGGAGAGGGTAATCACATTGAGAATGATGCTCTTAAGATCAAGCGTGTACATGCTCGCATGGCTTTCACCGAAATTAAAGTGCAGATGAGCGCAGCCTACGATAACATTTACACATTCGTCCCTGAAAAGATTTATGGTCTCATTGCAAAGAAGCAATCTAATTTGTTCGGGGCAACACTCGTAAATGCAGACGCTAATTATCTGACAGGTTCTTTGACCACATTTAACGGTGCTTACACACCTACCAACTATGCCAATGTGTCTTGGTTTGAGCCGTGATTACGTTGCACCTACCGCCGATGCTCCTCAGGGTTTCTACGTATTAGAAAATGACTACTCAGCT</t>
    <phoneticPr fontId="3"/>
  </si>
  <si>
    <t>CACAACACAATCTGAACGAACTACGACGCTATATGCAAGACAATCTCTAAATGGGAAAAGATTAGATTCTTAGAAAACAATATTCACTTTTAAAACAAAAACGAGATGAAAAAAACAAAGTTTTTCTTCGTTGGGACTTGCTGCTCTTGCTATGACAGCTTGTAACAAAGACAACGAGGCAGAACCCGTTACAGAAGGTAATGCTACCATCAGCGTGGTTTTGAAGACCAGCAATCCGAATCGTGCTTTTGGAGAAGACGAATCAAAGGTGGCTAAGTTGACCGTAATGGTTTATAATGGAGAACAGCAGGAAGCCATCAAATCAGCCGAAAATGCGACTAAGGTTGAAGACATCAAATGTAGTGCAGGCCAACGTACGCTGGTCGTAATGGCCAATACGGGTGCAATGGAACTGGTTGGCAAGACTCTTGCAGAGGTAAAAGCATTGACAACTGAACTGACTGCAGAAAACCAAGAGGCTACAGGTTTGATCATGACAGCAGAGCCTGTTGACGTAACACTTGTCGCCGGCAATAACTATTATGGTTATGATGGATCTCAGGGAGGTAATCAGATTTCGCAAGATACTCCTCTTGAAATCAAACGTGTTCATGCTCGCATGGCTTTCACCGAAATTAAAGTGCAAATGAGCCAGTCTTATGTGAACAAATACAATTTTGCCCCCGAAAACATCTATGCACTTGTGGCTAAAAGGAGTCTAATCTATTCGGTGCTTCATTGGCAAATAGTGATGATGCTTATTTGACTGGTTCTTTGACGAAATTTCAGCGGTGCTTATACCCCTGCAAACTATACTCATGTTGACTGGTTGGGAAGAGACTACACAGAAATAGGAGCCGCTACTGTTAATACTCCGAAAGGGATTCTATGTC</t>
    <phoneticPr fontId="3"/>
  </si>
  <si>
    <t>GGCCCGGAGCACAACACAATCTGAACGAACTACGACGCTATATGCAAGACAATCTCTAAATGGGAAAAGATTAGATTCTTAGAAAACAATATTCACTTTTAAAACAAAAACGAGATGAAAAAAACAAAGTTTTTCTTGTTGGGACTTGCTGCTCTTGCTATGACAGCTTGTAACAAAGACAACGAGGCAGAACCCGTTACAGAAGGTAATGCTACCATCAGCGTGGTTTTGAAGACCAGCAATCCGAATCGTGCTTTTGGAGAAGACGAATCAAAGGTGGCTAAGTTGACCGTAATGGTTTATAATGGAGAACAGCAGGAAGCCATCAAATCAGCCGAAAATGCGACTAAGGTTGAAGACATCAAATGTAGTGCAGGCCAACGTACGCTGGTCGTAATGGCCAATACGGGTGCAATGGAACTGGTTGGCAAGACTCTTGCAGAGGTAAAAGCATTGACAACTGAACTGACTGCAGAAAACCAAGAGGCTACAGGTTTGATCATGACAGCAGAGCCTGTTGACGTAACACTTGTCGCCGGCAATAACTATTATGGTTATGATGGATCTCAGGGAGGTAATCAGATTTCGCAAGATACTCCTCTTGAAATCAAACGTGTTCATGCTCGCATGGCTTTCACCGAAATTAAAGTGCAAATGAGCCAGTCTTATGTGAACAAATACAATTTTGCCCCCGAAAACATCTATGCACTTGTGGCTAAAAAGGAGTCTAATCTATTCGGTGCTTCATTGGCAAATAGTGATGATGCTTATTTGACTGGTTCTTTGACGAATTTCAGCGGTGCTTATACCCCTGCAAACTATACTCATGTTGACTGGTTGGGAAGAGACTACACAGAAATAGGAGCCGCTACTGTTAATACTCCGAAAGGATTCTATGTCTTGTAGAGCACATACGCTCAGAATGCAGGTCTACGTCCTACTATTCTATGTGTAAAAGGTAAGCTGACAAGCATGATG</t>
    <phoneticPr fontId="3"/>
  </si>
  <si>
    <t>GTCCGGAGCACAACACAATCTGAACGAACTACGACGCTATATGCAAGACAATCTCTAAATGAAAAAAGATTCTTAGAAAACAATATTCACTTTTAAAACAAAAACGAGATGAAAAAAACAAAGTTTTTCTTGTTGGGACTTGCTGCCCTTGCTATGACAGCTTGTAACAAAGACAACGAGGCAGAACCCGTTACAGAAGGTAATGCCACCATCAGCGTGGTATTGAAGACCAGCAATCCGAATCGTGCTTTTGGAAATGCGGAAGACGAATCAAAGGTGGCTAAGTTGACCGTAATGGTTTATAATGGAGAACAGCAGGAAGCCATCGAATCAGTCGAAAATGCGACTAAGGTTGAAAACATCAAATGTAGTGCAGGCCAACGTACGCTGGTCGTAATGGCCAATACGGGTGAAATGAAATTGGCTGGCAAGACTCTTGCAGAGGTAAAAGCATTGACAACTGAACTGACTGCAGAAAACCAAGAGGCTGCAGGGTTGATCATGACAGCAGAGCCAAAAACAATCGTTTTGAAGGCAGGCAAGAACTACATTGGATACAGTGGAACCGGAGAGGGTAATCACATTGAGAATGATGCTCTTAAGATCAAGCGTGTACATGCTCGCATGGCTTTCACCGAAATTAAAGTGCAGATGAGTCCGTCTTATGTTAACAAATACAATTTTGCCCCCGAAAACATCTATGCACTTGTGGCTAAAAAGGAGTCTAATCTATTCGGTGCTTCATTGGCAAATAGTGATGATGCTTATTTGACTGGTTCTTTGACGAATTTCAACGGTGCTTATTCCCCTGCAAACTATACTCATGTTGACTGGTTGGGAAGAGACTACACAGAGCCTTCCAATAATGCTCCACAAGGTTTCTATGTTTTGGGAGAGCACATACGCTCAGAAATGCAGGTCTACGTCCTACTATTCTATGTGTAAAAGGCAAGCTGACAAGCATGATGGGTACTCCTTTGAG</t>
    <phoneticPr fontId="3"/>
  </si>
  <si>
    <t>GCCCGGAGCACAACACAATCTGAACGAACTACGACGCTATATGCAAGACAATCTCTAAATGGGAAAAGATTAGATTCTTAGAAAACAATATTCACTTTTAAAACAAAAACGAGATGAAAAAAACAAAGTTTTTCTTGTTGGGACTTGCTGCTCTTGCTATGACAGCTTGTAACAAAGACAACGAGGCAGAACCCGTTACAGAAGGTAATGCCACCATCAGCGTGGTATTGAAGACCAGCAATCCGAATCGTGCTTTTGGAAATGCGGGAGACGAAGCAAAAGTGGCTAAACTGACCGTAATGGTTTATAATGGAGAACAGCAGGAAGCCATCAAATCAGCCGAAAATGCGACTAAGGTTGAAGACATCAAATGTAGTGCAGGCCAACGTACGCTGGTCGTAATGGCCAATACGGGTGCAATGGAACTGGTTGGCAAGACTCTTGCAGAGGTAAAAGCATTGACAACTGAACTGACTGCAGAAAACCAAGAGGCTGCAGGGTTGATCATGACAGCAGAGCCAAAAACAATCGTTTTGAAGGCAGGCAAGAACTACATTGGATACAGTGGAACCGGAGAGGGTAATCACATTGAGAATGATCCTCTTAAGATCAAGCGTGTACATGCTCGCATGGCTTTCACCGAAATTAAAGTGCAGATGAGCCAGTCTTATGCGAACAAATACAATTTTGCCCCCGAAAACATCTATGCACTTGTGGCTAAAAAGGAGTCTAATCTATTCGGTGCTTCATTGGCAAATAGTGATGATGCTTATTTGACTGGTTCTTTGACGAATTTCAACGGTGCTTATTCCCCTGCAAACTATACTCATGTTGACTGGTTGGGAAGAGACTACACAGAGCCTTCCAATAATGCTCCACAAAGGTTTCTATGTTTTGGGAGAGCACATACGCTCAGAAATGCAGATCTACGTCCCTACTATTTCTATGTGTAAAA</t>
    <phoneticPr fontId="3"/>
  </si>
  <si>
    <t>GCCAGCCCGGAGCACAACACAATCTGAACGAACTGCGACGCTATATGCAAGACAATCTCTAAATGGAAAAAGATTCTTAGAAAACAATATTCACTTTTAAAACAAAAACGAGATGAAAAAAACAAAGTTTTTCTTGTTGGGACTTGCTGCTCTTGCTATGACAGCTTGTAACAAAGACAACGAGGCAGAACCCGTTACAGAAGGTAATGCCACCATCAGCGTGGTATTGAAGACCAGCAATCCGAATCGTGCTTTTGGAAATGCGGAAGACGAATCAAAGGTGGCTAAGTTGACCGTAATGGTTTATAATGGAGAACAGCAGGAAGCCATCGAATCAGTCGAAAATGCGACTAAGGTTGAAAACATCAAATGTAGTGCAGGCCAACGTACGCTGGTCGTAATGGCCAATACGGGTGCAATGGAACTGGTTGGCAAGACTCTTGCAGAGGTAAAAGCATTGACAACTGAACTGACTGAAGGAAACCAAGAGGCTGCAGGGTTGATCATGACAGCAGAGCCAAAAACAATCGTTTTGAAGGCAGGCAAGAACTACATTGGATACAGTGGAAACGGAGAGGGTAATCACATTGAGAATGCTCCTCTTAAGATCAAGCGTGTACATGCTCGCATGGCTTTCACCGAAATTAAAGTGCAGATGAGCGCAGCCTACGATAACATTTACACATTCGTCCCTGAAAAGATTTATGGTCTCATTGCAAAGAAGCAATCTAATTTGTTCGGGGCAACACTCGTGAATGCAGACGCTAATTATCTGACAGGTTCTTTGACCACATTTAACGGTGCTTACACACCTGCCAACTATGCCAATGTGCCTTGGTTTGAGCCGTGATTACGTTGCACCTACCGCCGAAGCTCCTCAGGGTTTCTACGTATTAGAAATGACTACTCAGCTAACGGTGGAACTATTCATCCGACATCCTGTGTGTTTATGGCAAACTTTCAGAAAA</t>
    <phoneticPr fontId="3"/>
  </si>
  <si>
    <t>CAACACAATCTGAACGAACTGCGACGCTTATGCAAGACAATCTCTAAATGGGAAAAGATTAGATTCTTAGAAAACAATATTCACTTTTAAAACAAAAACGAGATGAAAAAAACAAAGTTTTTCTTCGTTGGGACTTGCTGCTCTTGCTATGACAGCTTGTAACAAAGACAACGAGGCAGAACCCGTTACAGAAGGTAATGCCACCATCAGCGTGGTATTGAAGACCAGCAATTCGAATCGTGCTTTTGGAGTTGGCGATGACGAATCAAAGGTGGCTAAGTTGACCGTAATGGTTTATAATGGAGAACAGCAGGAAGCCATCAAATCAGCCGAAAATGCGACTAAGGTTGAAGACATCAAATGTAGTGCAGGCCAACGTACGCTGGTCGTAATGGCCAATACGGGTGCAATGGAACTGGTTGGCAAGACTCTTGCAGAGGTAAAAGCATTGACAACTGAACTGACTGCAGAAAACCAAGAGGCTACAGGTTTGATCATGACAGCAGAGCCTGTTGACGTAACACTTGTCGCCGGCAATAACTATTATGGTTATGATGGATCTCAGGGAGGTAATCAGATTTCGCAAGATACTCCTCTTGAAATCAAACGTGTTCATGCTCGCATGGCTTTCACCGAAATTAAAGTGCAAATGAGCCAGTCTTATGTGAACAAATACAATTTTGCCCCCGAAAACATCTATGCACTTGTGGCTAAAAAGGAGTCTAATCTATTCGGTGCTTCATTGGCAAATAGTGATGATGCTTATTTGACTGGTTCTTTGACGAATTTCAGCGGTGCTTATACCCCTGCAAACTATACTCATGTTGACTGGTTGGGAAGAGACTACACAGAAATAGGAGCCGCTACTGTTAATACTCCGAAAGGGATTCTATGTCTTGGAGAGCACATACGCTCAGAATGCAGTCTACGTCCTACTATTTCTATGTGTAAAAGTAAGCTGACAAAGCATGATG</t>
    <phoneticPr fontId="3"/>
  </si>
  <si>
    <t>GCCCGGAGCACAACACAATCTGAACGAACTGCGACGCTTTATGCAAGACAATCTCTAAATGGAAAAAGATTCTTAGAAAACAATATTCACTTTTAAAACAAAAACGAGATGAAAAAAACAAAGTTTTTCTTGTTGGGACTTGCTGCTCTTGCTATGACAGCTTGTAACAAAGACAACGAGGCAGAACCTGTTACAGAAGGTAATGCTACCATCAGCGTGGTATTGAAGACCAGCAATCCGAATCGTGCTTTTGGAGAAGACGAATCAAAGGTGGCTAAGTTGACCGTAATGGTTTATAATGGAGAACAGCAGGAAGCCATCAAATCAGCCGAAAATGCGACTAAGGTTGAAGACATCAAATGTAGTGCAGGCCAACGTACGCTGGTCGTAATGGCCAATACGGGTGCAATGGAACTGGTTGGCAAGACTCTTGCAGAGGTAAAAGCATTGACAACTGAACTGACTGCAGAAAACCAAGAGGCTACAGGTTTGATCATGACAGCAGAGCCTGTTGAGGTAACACTTGTCGCCGGCAATAACTATTATGGTTATGATGGATCTCAGGGAGGTAATCAGATTTCGCAAGGTACTCCTCTTGAAATCAAACGTGTTCATGCCCGTATTGCGTTCACCAAGATTGAAGTGACGATGAGCCAGTCTTATGCGAACAAATACAATTTTGCCCCCGAAAACATCTATGCACTTGTGGCTAAAAGAAGTCTAATCTATTCGGTGCTTCATTGGCAAATGGTGATGATGCTTATTTGACTGGTTCTTTGACGACTTTCAACGGTGCTTATTCCCCTACAAACTATACTCATGTTGACTGGTTGGGAAGAGACTACACAGAGCCTTCCAATAATGCTCCACAAGGTTTCTATGTTTTGGGAGAGCACATACGCTCAGAATACAGTCTACGTCCTACTATTCTATGTGTAAAAGGCAAGCTGACAAGCATGATGGGTACTGCTTTGA</t>
    <phoneticPr fontId="3"/>
  </si>
  <si>
    <t>ACACAATCTGAACGAACTACGACGCTATATGCAAGACAATCTCTAAATGGGAAAAGATTAGATTCTTAGAAAACAATATTCACTTTTAAAACAAAAACGAGATGAAAAAAACAAAGTTTTTCTTGTTGGGACTTGCTGCTCTTGCTATGACAGCTTGTAACAAAGACAACGAGGCAGAACCCGTTACAGAAGGTAATGCTACCATCAGCGTGGTTTTGAAGACCAGCAATCCGAATCGTGCTTTTGGAGAAGACGAATCAAAGGTGGCTAAGTTGACCGTAATGGTTTATAATGGAGAACAGCAGGAAGCCATCAAATCAGCCGAAAATGCGACTAAGGTTGAAGACATCAAATGTAGTGCAGGCCAACGTACGCTGGTCGTAATGGCCAATACGGGTGCAATGGAACTGGTTGGCAAGACTCTTGCAGAGGTAAAAGCATTGACAACTGAACTGACTGCAGAAAACCAAGAGGCTACAGGTTTGATCATGACAGCAGAGCCTGTTGACGTAACACTTGTCGCCGGCAATAACTATTATGGTTATGATGGATCTCAGGGAGGTAATCAGATTTCGCAAGATACTCCTCTTGAAATCAAACGTGTTCATGCTCGCATGGCTTTCACCGAAATTAAAGTGCAAATGAGCCAGTCTTATGTGAACAAATACAATTTTGCCCCCGAAAACATCTATGCACTTGTGGCTAAAAAGGAGTCTAATCTATTCGGTGCTTCATTGGCAAATAGTGATGATGCTTATTTGACTGGTTCTTTGACGAATTTCAGCGGTGCTTATACCCCTGCAAACTATACTCATGTTGACTGGTTGGGAAGAGACTACACAGAAATAGGAGCCGCTACTGTTAATACTCCGAAAGGATTCTATGTCTTGGAGAGCACATACGCTCAGAATGCAGTCTACGTCCTACTATTCTATGTGTAAAAGGTAAGCTGACAAAGCATGATG</t>
    <phoneticPr fontId="3"/>
  </si>
  <si>
    <t>AACACAATCTGAACGAACTGCGACGCTATATGCAAGACAATCTCTAAATGGAAAAAGATTCTTAGAAAACAATATTCACTTTTAAAACAAAAACGAGATGAAAAAAACAAAGTTTTTCTTGTTGGGACTTGCTGCTCTTGCTATGACAGCTTGTAACAAAGACAACGAGGCAGAACCCGTTACAGAAGGTAATGCCACCATCAGCGTGGTATTGAAGACCAGCAATCCGAATCGTGCTTTTGGAGAAGACGAATCAAAGGTGGCTAAGTTGACCGTAATGGTTTATAATGGAGAACAGCAGGAAGCCATCGAATCAGTCGAAAATGCGACTAAGGTTGAAAACATCAAATGTAGTGCAGGCCAGCGTACGCTGGTCGTAATGGCCAATACGGGTGAAATGAAATTGGCTGGCAAGACTCTTGCAGAGGTAAAAGCATTGACAACTGAACTGACTGCAGAAAACCAAGGGGCTGCAGGGTTGATCATGACAGCAGAGCCTGTTGTGGTAACACTTGTCGCCGGCAATAACTATTATGGTTATGATGGAACTCAGGGAGGTAATCAGATTTCGCAAAATACTCCTCTTGAAATCAAACGTGTTCATGCTCGCATGGCTTTCACTGAAATTAAAGTGCAGATGAGTCCGTCTTATGTGAACAAATACAATTTTGCCCCCGAAAACATCTATGCACTTGTGGCTAAAAAGGAGTCTAATCTATTCGGTGCTTCATTGGCAAATAGTAATGATGCTTATTTGACTGGTTCTTTGACGGATTTCAACGGTACTTATTCCCCTGCAAACTATACTCATGTTGACTGGTTGGGAAGAGACTACACAGAGCCTTCCAATAATGCTCCACAAAGGTTTCTATGTTTTGGGAGAGCACATACGCTCAGAATGCAGTCTACGTCCTACTATTCTATGTGTAAAAGGCAAGCTGACAAGCATGATGGGTACTGCTTT</t>
    <phoneticPr fontId="3"/>
  </si>
  <si>
    <t>CAGTCCGGAGCACAACACAATCTGAACGAACTACGACGCTATATGCAAGACAATCTCTAAATGAAAAAAGATTCTTAGAAAACAATATTCACTTTTAAAACAAAAACGAGATGAAAAAAACAAAGTTTTTCTTGTTGGGACTTGCTGCCCTTGCTATGACAGCTTGTAACAAAGACAACGAGGCAGAACCCGTTACAGAAGGTAATGCCACCATCAGCGTGGTATTGAAGACCAGCAATCCGAATCGTGCTTTTGGAAATGCGGAAGACGAATCAAAGGTGGCTAAGTTGACCGTAATGGTTTATAATGGAGAACAGCAGGAAGCCATCGAATCAGTCGAAAATGCGACTAAGGTTGAAAACATCAAATGTAGTGCAGGCCAACGTACGCTGGTCGTAATGGCCAATACGGGTGAAATGAAATTGGCTGGCAAGACTCTTGCAGAGGTAAAAGCATTGACAACTGAACTGACTGCAGAAAACCAAGAGGCTGCAGGGTTGATCATGACAGCAGAGCCAAAAACAATCGTTTTGAAGGCAGGCAAGAACTACATTGGATACAGTGGAACCGGAGAGGGTAATCACATTGAGAATGATGCTCTTAAGATCAAGCGTGTACATGCTCGCATGGCTTTCACCGAAATTAAAGTGCAGATGAGTCCGTCTTATGTTAACAAATACAATTTTGCCCCCGAAAACATCTATGCACTTGTGGCTAAAAGGAGTCTAATCTATTCGGTGCTTCATTGGCAAATAGTGATGATGCTTATTTGACTGGTTCTTTGACGAAATTTCAACGGTGCTTATTCCCCTGCAAACTATACTCATGTTGACTGGTTGGGAAGAGACTACACAGAGCCTTCCAATAATGCTCCACAAGGTTTCTATGTTTTGGGAGAGCACATACGCTCAGAAATGCAGTCTAC</t>
    <phoneticPr fontId="3"/>
  </si>
  <si>
    <t>CACAATCTGAACGAACTGCGACGCTTATGCAAGACAATCTCTAAATGGAAAAAGATTCTTAGAAAACAATATTCACTTTTAAAACAAAAACGAGATGAAAAAAACAAAGTTTTTCTTGTTGGGACTTGCTGCTCTTGCTATGACAGCTTGTAACAAAGACAACGAGGCAGAACCCGTTACAGAAGGTAATGCCACCATCAGCGTGGTATTGAAGACCAGCAATCCGAATCGTGCTTTTGGAGTTGGCGATGACGAATCAAAGGTGGCTAAGTTGACCGTAATGGTTTATAATGGAGAACAGCAGGAAGCCATCAAATCAGCCGAAAATGCGACTAAGGTTGAAGACATCAAATGTAGTGCAGGCCAACGTACGCTGGTCGTAATGGCCAATACGGGTGCAATGGAACTGGTTGGCAAGACTCTTGCAGAGGTAAAAGCATTGACAACTGAACTGACTGCAGAAAATCAAGAGGCTGCAGGTTTGATCATGACAGCAGAGCCAAAAACAATCGTTTTGAAGGCAGGCAAGAACTACATTGGATACAGTGGAAACGGAGAGGGTAATCACATTGAGAATGATCCTCTTAAAATCAAGCGTGTACATGCTCGCATGGCTTTCACCGAAATTAAAGTGCAGATGAGCGCAGCTTACGATAACATTTACACATTCGTCCCTGAAAAGATTTATGGTCTCATTGCAAAGAAGCAATCTAATTTGTTCGGGGCAACACTCGCGAATGCAGACGTTAATTATCTGACAGGTTCTTTGACCACATTTAACGGTGCTTACACACCTGCCAACTATGCCAATGTGCCTTGGCTGAGCCGTAATTTACGTTGCACCTGCCGCCGATGCTCCTCAGGTTTTCTACGTATTAGAAAATGACTACTCAGCT</t>
    <phoneticPr fontId="3"/>
  </si>
  <si>
    <t>AACTGCGGACGCTATATGCAAGACAATCTCTAAATGGAAAACGATTCTTAGAAAACAATATTCACTTTTAAAACAAAAACGAGATGAAAAAAACAAAGTTTTTCTTGTTGGGACTTGCTGCTCTTGCTATGACAGCTTGTAACAAAGACAACGAGGCAGAACCCATTGTGGAAACTGACGCTACTGTTAGTTTCATAATTAAGAGTGGAGAGGGGCGTGCTGTAGGCGATGGCCTTGCAGATGCCAAGATCACCAAACTCACCGCCATGGTCTATGCAGGTCAAATTCAAGAAGGGATTAAGACAGTGGAAGAGGCCGACGGAGTTCTTAAAGTAGAAGGAATTCCGTGTAAATCAGGAGCCAACCGTGTCCTCGTCGTTGTAGCCAATCACAATTATGAGCTTACCGGTAAAAGTTTGAATGAGGTTGAGGCCTTGACGACTTCTTTGACAGCTGAAAACCAAAATGCCAAAAACTTGATCATGACAGGTAAGTCAGCAGCTTTTACAATCAAACCGGGCTCCAACCACTATGGCTATCCTGGTGGGACTGCATCCGACAACCTTGTTTCTGCTGGAACTCCTCTTGCCGTTACTCGCGTGCATGCCGGTATCTCATTCGCAGGAGTAGAGGTAAATATGGCTACACAGTATCAAAACTACTATTCTTTTAAACCAGCTGACGCTAAAATCGCAGCCCTTGTCGCAAAGAAAGATTCTAAGATTTTCGGCAATTCTTTGGTCTCAAACACTAATGCATATTTGTATGGAGTCCAAACGCCTGCCGGTCTTTACACTCCGGATGCTGCAGGAGAAACATACGAATTTGGAGGCGTCTTTGAATACGAATTATGCTGTAGGTGCCGGGCTTTCTATGTGCTGGAAAGTAAATATGGATGC</t>
    <phoneticPr fontId="3"/>
  </si>
  <si>
    <t>GGCCGGAGCACAACACAATCTGAACGAACTGCAACGCTATATGCAAGACAATCTCTAAATGGGAAAAGATTAGATTCTTAGAAAACAATATTCACTTTTAAAACAAAAACGAGATGAAAAAAACAAAGTTTTTCTTGTTGGGACTTGCTGCTCTTGCTATGACAGCTTGTAACAAAGACAACGAGGCAGAACCCGTTACAGAAGGTAATGCCACCATCAGCGTGGTATTGAAGACCAGCAATCCGAATCGTGCTTTTGGAGAAGACGAATCAAAGGTGGCTAAGTTGACCGTAATGGTTTATAATGGAGAACAGCAGGAAGCCATCGAATCAGTCGAAAATGCGACTAAGGTTGAAAACATCAAATGTAGTGCAGGCCAGCGTACGCTGGTCGTAATGGCCAATACGGGTGAAATGAAATTGGCTGGCAAGACTCTTGCAGAGGTAAAAGCATTGACAACTGAACTGACTGCAGAAAACCAAGGGGCTGCAGGGTTGATCATGACAGCAGAGCCTGTTGTGGTAACACTTGTCGCCGGCAATAACTATTATGGTTATGATGGAACTCAGGGAGGTAATCAGATTTCGCAAAATACTCCTCTTGAAATCAAACGTGTTCATGCTCGCATGGCTTTCACTGAAATTAAAGTGCAGATGAGTCCGTCTTATGTGAACAAATACAATTTTGCCCCCGAAAACATCTATGCACTTGTGGCTAAAAAGGAGTCTAATCTATTCGGTGCTTCATTGGCAAATAGTAATGATGCTTATTTGACTGGTTCTTTGACGGATTTCAACGGTACTTATTCCCCTGCAAACTATACTCATGTTGACTGGTTGGGAAGAGACTACACAGAGCCTTCCAATAATGCTCCACAAGGGTTTCTATGTTTTGGAGAGCACATACGCTCAGAATGCAGTCTACGTCCTACTATTCTATGTGTAAAAG</t>
    <phoneticPr fontId="3"/>
  </si>
  <si>
    <t>CAGTCCGGAGCACAACACAATCTGAACGAACTACGACGCTATATGCAAGACAATCTCTAAATGAAAAAAGATTCTTAGAAAACAATATTCACTTTTAAAACAAAAACGAGATGAAAAAAACAAAGTTTTTCTTGTTGGGACTTGCTGCCCTTGCTATGACAGCTTGTAACAAAGACAACGAGGCAGAACCCGTTACAGAAGGTAATGCCACCATCAGCGTGGTATTGAAGACCAGCAATCCGAATCGTGCTTTTGGAAATGCGGAAGACGAATCAAAGGTGGCTAAGTTGACCGTAATGGTTTATAATGGAGAACAGCAGGAAGCCATCGAATCAGTCGAAAATGCGACTAAGGTTGAAAACATCAAATGTAGTGCAGGCCAACGTACGCTGGTCGTAATGGCCAATACGGGTGAAATGAAATTGGCTGGCAAGACTCTTGCAGAGGTAAAAGCATTGACAACTGAACTGACTGCAGAAAACCAAGAGGCTGCAGGGTTGATCATGACAGCAGAGCCAAAAACAATCGTTTTGAAGGCAGGCAAGAACTACATTGGATACAGTGGAACCGGAGAGGGTAATCACATTGAGAATGATGCTCTTAAGATCAAGCGTGTACATGCTCGCATGGCTTTCACCGAAATTAAAGTGCAGATGAGTCCGTCTTATGTTAACAAATACAATTTTGCCCCCGAAAACATCTATGCACTTGTGGCTAAAAAGGAGTCTAATCTATTCGGTGCTTCATTGGCAAATAGTGATGATGCTTATTTGACTGGTTCTTTGACGAATTTCAACGGTGCTTATTCCCCTGCAAACTATACTCATGTTGACTGGTTGGGAAGAGACTACACAGAGCCTTCCAATAATGCTCCACAAGGTTTCTATGTTTTGGAGAGCACATACGCTCAGAATGCAGGTCTACGTCCTACTATTCTATGTGTAAAAGGCAAGCTGA</t>
    <phoneticPr fontId="3"/>
  </si>
  <si>
    <t>CAGCCCGGAGCACAACACAATCTGAACGAACTGCGACGCTATATGCAAGACAATCTCTAAATGAAAAAAGATTCTTAGAAAACAATATTCACTTTTAAAACAAAAACGAGATGAAAAAAACAAAGTTTTTCTTGTTGGGACTTGCTGCTCTTGCTATGACAGCTTGTAACAAAGACAACGAGGCAGAACCCGTTACAGAAGGTAATGCTACCATCAGCGTGGTATTGAAGACCAGCAATCCGAATCGTGCTTTTGGAGAAGACGAATCAAAGGTGGCTAAGTTGACCGTAATGGTTTATAATGGAGAACAGCAGGAAGCCATCAAATCAGCCGAAAATGCGACTAAGGTTGAAGACATCAAATGTAGTGCAGGCCAACGTACGCTGGTCGTAATGGCCAATACGGGTGAAATGAAATTGGCTGGCAAGACTCTTGCAGAGGTAAAAGCATTGACAACTGAACTGACTGCAGAAAACCAAGAGGCTGCAGGGTTGATCATGACAGCAGAGCCTGTTGTGTTAACACTTGTCGCCGGCAATAACTATTATGGTTATGATGGATCTCAGGGAGGTAATCAGATTTCGCAAGATACTCCTCTTGAAATCAAACGTGTTCATGCTCGCATGGCTTTCACCGAAATTAAAGTGCAGATGAGTCCGTCTTATGTTAACAAATACAATTTTGCCCCCGAAAACATCTATGCACTTGTGGCTAAAAAGGAGTCTAATCTATTCGGTGCTTCATTGGCAAATAGTGATGATGCTTATTTGACTGGTTCTTTGACGAATTTCAACGGTGCTTATTCCCCTGCAAACTATACTCATGTTGACTGGTTGGGAAGAGGCTACACAGAGCCTTCCGATAATGCTCCACAAGGTTTCTATGTTTTGGAGAGCACATACGCTCAGAATGCAGGTCTACGTCCTACTATTCTATGTGTAAAAGGCAAGCTGACAAGCATGATGGTACTGCTTTGA</t>
    <phoneticPr fontId="3"/>
  </si>
  <si>
    <t>GCCCGGAGCACAACACAATCTGAACGAACTGCGACGCTATATGCAAGACAATCTCTAAATGGAAAAAGATTCTTAGAAAACAATATTCACTTTTAAAACAAAAACGAGATGAAAAAAACAAAGTTTTTCTTGTTGGGACTTGCTGCTCTTGCTATGACAGCTTGTAACAAAGACAACGAGGCAGAACCTGTTACAGAAGGTAATGCTACCATCAGCGTGGTATTGAAGACCAGCAATCCGAATCGTGCTTTTGGAAATGCGGGAGACGAAGCAAAAGTGGCTAAGTTGACCGTAATGGTTTACAAGGGTGAACAGCAGGAAGCCATCAAATCAGCCGAAAATGCGACTAAGGTTGAAAACATCAAATGTAGTGCAGGCCAACGTACGCTGGTCGTAATGGCCAATACGGGTGGAATGGAATTGGCTGGCAAGACTCTTGCAGAGGTAAAAGCATTGACAACTGAACTGACTGAAGGAAACCAAGAGGCTGCAGGGTTGATCATGACAGCAGAGCCTGTTGAGGTAACACTTGTCGCCGGCAATAACTATTATGGTTATGATGGATCTCAGGGAGGTAATCAGATTTCGCAAGGTACTCCTCTTGAAATCAAACGTGTTCATGCCCGTATTGCGTTCACCAAGATTGAAGTGACGATGAGCCAGTCTTATGCGAACAAATACAATTTTGCCCCCGAAAACATCTATGCACTTGTGGCTAAAAAGAAGTCTAATCTATTCGGTGCTTCATTGGCAAATAATGATGATGCTTATTTGACTGGTTCTTCGACGGATTTCAACGGAGCTTATTCCCCTGCAAACTATACTCATGTTGACTGGTTGGGAAGAGACTACACAGAGCCTTCCAATAATGCTCCACAAAGGTTTCTATGTTTTGGAGAGCACATACGCTCAGAAATGCAGGTCTACGTCCTACTATTTCTATGTGTAAAAGGGCAGCCTGACAAGCATGATGGGTACTCCCTTTGA</t>
    <phoneticPr fontId="3"/>
  </si>
  <si>
    <t>GGAGCACAACACAATCTGAACGAACTACGACGCTATATGCAAGACAATCTCTAAATGGGAAAAGATTAGATTCTTAGAAAACAATATTCACTTTTAAAACAAAAATGAGATGAAAAAAACAAAGTTTTTCTTGTTGGGACTTGCTGCTCTTGCTATGACAGCTTGTAACAAAGACAACGAGGCAGAACCCGTTACAGAAGGTAATGCCACCATCAGCGTGGTATTGAAGACCAGCAATTCGAATCGTGCTTTTGGAGTTGGCGAAGACGAATCAAAGGTGGCTAAGTTGACCGTAATGGTTTATAATGGAGAACAGCAGGAAGCCATCAAATCAGCCGAAAATGCGACTAAGGTTGAAGACATCAAATGTAGTGCAGGCCAACGTACGCTGGTCGTAATGGCCAATACGGGTGCAATGGAACTGGTTGGCAAGACTCTTGCAGAGGTAAAAGCATTGACAACTGAACTGACTGCAGAAAACCAAGAGGCTGCAGGGTTGATCATGACAGCAGAGCCAAAAACAATCGTTTTGAAGGCAGGCAAGAACTACATTGGATACAGTGGAACCGGAGAGGGTAATCACATTGAGAATGATCCTCTTAAGATCAAGCGTGTACATGCTCGCATGGCTTTCACCGAAATTAAAGTGCAGATGAGCCAGTCTTATGCGAACAAATACAATTTTGCCCCCGAAAACATCTATGCACTCGTGGCTAAAAAGGAGTCTAATCTATTCGGTGCTTCATTGGCAAATAGTGATGATGCTTATTTGACTGGTTCTTTGACGAATTTCAACGGTGCTTATTCCCCTGCAAACTATACTCATGTTGACTGGTTGGGAAGAGACTACACAGAGCCTTCCAATAATGCTCCACAAAGGTTTCTATGTTTTGGAGAGCACATACGCTCAGAATGCAGGATCTACGTCCTACTATTCTATGTGTAAAAGGCAAGCTGACAAGCATGAT</t>
    <phoneticPr fontId="3"/>
  </si>
  <si>
    <t>or 2</t>
    <phoneticPr fontId="3"/>
  </si>
  <si>
    <t>AAATGATCCTCTTGATAACAAGCGTGTATATGCTCCCATGGCTTTCACCGAATCTAAGAGTGCAGATGACCCAGTCTTATGCGAAGCAAATACAATTTTGCCCCCCGAAAACAACTATGCACTTGTGGCTAAAAAGGAATCTAATCTATTCGGTGCTTCATTGGGCAAATAATGATGATGCTTATTTTGACTGGTTCTTTGACGAATTTCAACGGGGCTTATTCCCCCTGCAAACTATACTCCATGGTTGACTGGGTGGGGAAAAAAACTACACAGAGCCCTTCCCAATAATGCTCCCACAAGGTTTTCTATGTTTTTAGGAGAACACAATACCCCTCAAGAAAGGCAAATCTACGTTCCTAACTATTCTATGGTGGTAAAAAGGG</t>
  </si>
  <si>
    <t>GCCAGTCCGGAGCACAACACAATCTGAACGAACTACGACGCTATATGCAAGACAATCTCTAAATGGGAAAAGATTAGATTCTTAGAAAACAATATTCACTTTTAAAACAAAAACGAGATGAAAAAAACAAAGTTTTTCTTGTTGGGACTTGCTGCTCTTGCTATGACAGCTTGTAACAAAGACAACGAGGCAGAACCCGTTACAGAAGGTAATGCTACCATCAGCGTGGTATTGAAGACCAGCAATCCGAATCGTGCTTTTGGAGTTGGCGATGACGAATCAAAGGTGGCTAAGTTGACCGTAATGGTTTATAATGGAGAACAGCAGGAAGCCATCAAATCAGCCGAAAATGCGACTAAGGTTGAAGACATCAAATGTAGTGCAGGCCAACGTACGCTGGTCGTAATGGCCAATACGGGTGCAATGGAACTGGTTGGCAAGACTCTTGCAGAGGTAAAAGCATTGACAACTGAACTGACTGCAGAAAATCAAGAGGCTGCAGGTTTGATCATGACAGCAGAGCCAAAAACAATCGTTTTGAAGGCAGGCAAGAACTACATTGGATACAGTGGAAACGGAGAGGGTAATCACATTGAGAATGATCCTCTTAAAATCAAGCGTGTACATGCTCGCATGGCTTTCACCGAAATTAAAGTGCAGATGAGCGCAGCTTACGATAACATTTACACATTCGTCCCTGAAAAGATTTATGGTCTCATTGCAAAGAAGCAATCTAATTTGTTCGGGGCAACACTCGCGAATGCAGACGCTAATTATCTGACAGGTTCTTTGACCACATTTAACGGTGCTTACACACCTGCCAACTATGCCAATGTGCCTTGGCTGAGCCGTAATTACGTTGCACCTGCCGCCGATGCTCCTCAGGTTTCTACGTATTAGAAAATGACTACTCAGCTAACGGTGGAACTATTCATCCGACATCCTGTGTGTT</t>
    <phoneticPr fontId="3"/>
  </si>
  <si>
    <t>GATGAGCCAGTCTTATGCAAACAAATCCAATTTTGCCCCCAAAACCATCTATGCCCTTGTGGCTAAAAAGGAGTCTAATCTATTCGGTGCTTCATTGGCAAATAGTGATGATGGCTTATTTGACTGGGTTCTTTGACGAATTTCAACGGTGCTTATTCCTCCTGCAAACATATA</t>
    <phoneticPr fontId="3"/>
  </si>
  <si>
    <t>GCCCGGAGCACAACACAATCTGAACGAACTACGACGCTTATGCAAGACAATCTCTAAATGGGAAAAGATTAGATTCTTAGAAAACAATATTCACTTCTTAAAACAAAAACGAGATGAAAAAAACAAAGTTTTTCTTCGTTGGGACTTGCTGCTCTTGCTATGACAGCTTGTAACAAAGACAACGAGGCAGAACCTGTTACAGAAGGTAATGCTACCATCAGCGTGGTATTGAAGACCAGCAATCCGAATCGTGCTTTTGGAAATGCGGGAGACGAAGCAAAAGTGGCTAAGTTGACCGTAATGGTTTACAAGGGTGAACAGCAGGAAGCCATCAAATCAGCCGAAAATGCGACTAAGGTTGAAAACATCAAATGTAGTGCAGGCCAACGTACGCTGGTCGTAATGGCCAATACGGGTGGAATGGAATTGGCTGGCAAGACTCTTGCAGAGGTAAAAGCATTGACAACTGAACTGACTGAAGGAAACCAAGAGGCTGCAGGGTTGATCATGACAGCAGAGCCTGTTGAGGTAACACTTGTCGCCGGCAATAACTATTATGGTTATGATGGATCTCAGGGAGGTAATCAGATTTCGCAAGATACTCCTCTTGAAATCAAACGTGTTCATGCCCGTATTGCGTTCACCAAGATTGAAGTGACGATGAGCCAGTCTTATGCGAACAAATACAATTTTGCCCCCGAAAACATCTATGCACTTGTGGCTAAAAAAGAAGTCTAATCTATTCGGTGCTTCATTGGCAAATAATGATGATGCTTATTTGACTGGTTCTTTGACGACTTTCAACGGAGCTTATACCCCTGCAACTATACTCATGTCGACTGGTTTGGGAAGAGACTTCACAGAGCCTTCCAATAATGCTCCACAATGTTTCTATGTTTTGGAGAGCACATACGCTCAGAATGCAGTCTACGTCCTACTATTCTATGTGTA</t>
    <phoneticPr fontId="3"/>
  </si>
  <si>
    <t>AAAAGCATTTGACAACTGAACTGACTGCAGAAAACCAAGAGGCTACAGGTTTGATCATGACAGCAGAGCCTGTTGACGTAACACTTTGTCGCCGGCAATAACTATTATGGTTATGATGGATCTCAGGGAGGTAATCAGATTTCGCAAGATACTCCTCTTGAAATCAAACGTGTTCATGCTCGCATGGCTTTCACCGAAATTAAAGTGCAAATGAGCCAGTCTTATGTGAACAAATACAATTCTTGCCCCCGAAAACATCTATGCACTTGTGGCTAAAAAAGGAGTCTAATCTATTCGGTGCTTCATTGGCAAATAGTGATGATGCTTATTTGACTGGTTCTTTGACGAATTTCAGCGGTGCTTATACCCCTGCAACTATACTCATGTTGACTGGTTTGGGAAGAGACTACACAGAAATAGGAGCCGCTACTGTTAATACTCCGAAAGGATTCTATGTCTTGAGAGCACATAC</t>
    <phoneticPr fontId="3"/>
  </si>
  <si>
    <t>GTCCGGAGCACAACACAATCTGAACGAACTACGACGCTATATGCAAGACAATCTCTAAATGAAAAAAGATTCTTAGAAAACAATATTCACTTTTAAAACAAAAACGAGATGAAAAAAACAAAGTTTTTCTTGTTGGGACTTGCTGCCCTTGCTATGACAGCTTGTAACAAAGACAACGAGGCAGAACCCGTTACAGAAGGTAATGCCACCATCAGCGTGGTATTGAAGACCAGCAATCCGAATCGTGCTTTTGGAAATGCGGAAGACGAATCAAAGGTGGCTAAGTTGACCGTAATGGTTTATAATGGAGAACAGCAGGAAGCCATCGAATCAGTCGAAAATGCGACTAAGGTTGAAAACATCAAATGTAGTGCAGGCCAACGTACGCTGGTCGTAATGGCCAATACGGGTGAAATGAAATTGGCTGGCAAGACTCTTGCAGAGGTAAAAGCATTGACAACTGAACTGACTGCAGAAAACCAAGAGGCTGCAGGGTTGATCATGACAGCAGAGCCAAAAACAATCGTTTTGAAGGCAGGCAAGAACTACATTGGATACAGTGGAACCGGAGAGGGTAATCACATTGAGAATGATGCTCTTAAGATCAAGCGTGTACATGCTCGCATGGCTTTCACCGAAATTAAAGTGCAGATGAGTCCGTCTTATGTTAACAAATACAATTTTGCCCCCGAAAACATCTATGCACTTGTGGCTAAAAGGAGTCTAATCTATTCGGTGCTTCATTGGCAAATAGTGATGATGCTTATTTGACTGGTTCTTTGACGAAATTTCAACGGTGCTTATTCCCCTGCAAACTATACTCATGTTGACTGGTTGGGAAGAGACTACACAGAGCCTTCCAATAATGCTCCACAAAGGTTTCTATGTTTTGGAGAGCACATACGCTCAGAATGC</t>
    <phoneticPr fontId="3"/>
  </si>
  <si>
    <t>CACAATCTGAACGAACTGCGACGCTATATGCAAGACAATCTCTAAATGGGAAAAGATTCTTAGAAAACAATATTCACTTTTAAAACAAAAACGAGATGAAAAAAACAAAGTTTTTCTTGTTGGGACTTGCTGCTCTTGCTATGACAGCTTGTAACAAAGACAACGAGGCAGAACCCGTTGTAGAAACTAACGCTACTGTTAGTTTCATAATTAAGAGCGGTGAGAGCCGCGCTGTAGGCGATGACCTTACAGATGCTAAGATCACAAAGCTCACCGCCATGGTCTATGCAGGTCAAGTTCAAGAAGGTATTAAGACAGTGGAAGAGGACGGCGGAGTCCTTAAAGTAGAAGGAATTCCGTGTAAATCTGGAGCCAACCGTGTCCTCGTCGTTGTAGCCAATCACAATTATGAGCTTACCGGTAAAAGTTTGAATGAGGTTGAGGCCTTGACGACTTCTTTGACAGCTGAAAACCAAAATGCCAAAAACTTGATCATGACAGGTAAGTCAGCAGCTTTTACAATCAAACCGGGCTCCAACCACTATGGCTATCCTGGTGGGACTGCATCCGACAACCTTGTTTCTGCTGGAACTCCTCTTGCCGTTACTCGCGTGCATGCCGGTATCTCATTCGCAGGAGTAGAGGTAAATATGGCTACACAGTATCAAAACTACTATTCTTTTAAACCAGCTGACGCTAAAATCGCAGCCCTTGTCGCAAAGAAAGATTCTAAGATTTTCGGCAATTCTTTGGTCTCAAACACTAATGCATATTTGTATGGAGTCCAAACGCCTGCCGGTCTTTACACTCCGGATGCTGCAGGAGAAACATACGAATTGGAGGCGTCTTTGAATACGAATTATGCTGTAGGTGCCGGGCTTCTATGTGCTGGAAAGTAAATATGATGCAAGCAACGAGCTTCGTCCGACGATCCTTTGTATCTATGGAAAGCTGCTCGA</t>
    <phoneticPr fontId="3"/>
  </si>
  <si>
    <t>GCCCGGAGCACAACACAATCTGAACGAACTGCGACGCTATATGCAAGACAATCTCTAAATGGGAAAAGATTCTTAGAAAACAATATTCACTTTTAAAACAAAAACGAGATGAAAAAAACAAAGTTTTTCTTGTTGGGACTTGCTGCTCTTGCTATGACAGCTTGTAACAAAGACAACGAGGCAGAACCCGTTGTAGAAACTAACGCTACTGTTAGTTTCATAATTAAGAGCGGTGAGAGCCGCGCTGTAGGCGATGACCTTACAGATGCTAAGATCACAAAGCTCACCGCCATGGTCTATGCAGGTCAAGTTCAAGAAGGTATTAAGACAGTGGAAGAGGACGGCGGAGTCCTTAAAGTAGAAGGAATTCCGTGTAAATCTGGAGCCAACCGTGTCCTCGTCGTTGTAGCCAATCACAATTATGAGCTTACCGGTAAAAGTTTGAATGAGGTTGAGGCCTTGACGACTTCTTTGACAGCTGAAAACCAAAATGCCAAAAACTTGATCATGACAGGTAAGTCAGCAGCTTTTACAATCAAACCGGGCTCCAACCACTATGGCTATCCTGGTGGGACTGCATCCGACAACCTTGTTTCTGCTGGAACTCCTCTTGCCGTTACTCGCGTGCATGCCGGTATCTCATTCGCAGGAGTAGAGGTAAATATGGCTACACAGTATCAAAACTACTATTCTTTTAAACCAGCTGACGCTAAAATCGCAGCCCTTGTCGCAAAGAAAGATTCTAAGATTTTCGGCAATTCTTTGGTCTCAAACACTAATGCATATTTGTATGGAGTCCAAACGCCTGCCGGTCTTTACACTCCGGATGCTGCAGAGAAACATACGAATTGGAGGCGTCTTTGAATACGAATTATGCTGTAGGTGCCCGGCTTCTATGTGCT</t>
    <phoneticPr fontId="3"/>
  </si>
  <si>
    <t>GCCGTCCCGCCCTCATGGTCAGTGCGGAGCAAACACATCTGAACGAAATGCGACGCTATATGCAAGACAATCTCTAAATGGAAAAAGATTCGTTTAAAACATATTCAATTTTATTACATAAAAGAGATGAAATGACCGAGTTTTTCTTGTTGGGACTTGATGCGCTGGCCTTGACATGTTGTATTGAAGACAACAAGGCAAAACCCATTACGTAACGTAATGCCACGCTCACCTTGGCATGGAATACCAGACCACCGAATCGAGCTTTGGGATTGGGCGAGGACGAATCAAAGGTGGCTAGGTTGACCTGAATGGTTTGGTTTGTAAAACAGAACGAAGCGATCCCATCAACCGAAACTGCAATGAAAGTTGAGTACATCACATGTAATGCAGGGCAAGGCACGCTGGTCTGATTGGAATGTACGGGTGCGATGGAACGGGTTGGGTTGACTCTTGTCTAGGTAAGGGCATTGCATACTGAACTGACCGGACAGAATCAAAAGGCTACGCGGTTGATCATAACAGCACAGCCAAGAACAATCCTTTTGAAGGCAGGGCAGAACTACATTGCATACAATGGAAACGAAGAGGGTAATCTCATTGCAAATGATCCGCTCCACATCACACGTGTCCATGCTCTGATGGCTTTCATTTAAATGAAAGTGCAGAGGAGAGCAGCTTATCATATGCTTTACACTTTCGTTTCTGACAAGATATCTGGTCTGCTTGTGTAGATGCAATCTAGTTTGATCTATGCAGCGCTCCCTAGTGCAGACGTGATTATCTGATATGATCGTTTGACCAGATTTAATTGCTGCTTACACTACTGCCCATGTATGCCAATAGTGACTGTTGGACTGAGCCGGAATAACGATTGCAACCTGGCCCCTGCATGCTACCGCACGGCTATCGTATTCTATAGATAATGACAGACCTCTAGCCTAACGAGAGGGAACTATTCCATCTCGCACCAATACTTCGTGTGGTTAAGGCGAACTTCGGACAAAGCGGGATCGCACCTCGCTTGGAGTCCTATTGACGCTACGCTCAGACTCATCCGTGATCGCTAGCCAATATCTACCTCATTGCATGTCGCTACTCTAGCTAGCATCTGCTTGACCGTG</t>
    <phoneticPr fontId="3"/>
  </si>
  <si>
    <t>ACAAAACGACTTCCTCAATCATGTTGAAAGGCTTATCGATTGGCGTCCGATCATGACGCTGATCAACAAGAAATACCCTAAGCGACAAAATGCCCTCGGCGCCCCGGCTTATGACGTGATTCTCTTATTCAAAATGTTGCTTTTGGAGACATGGTACAACCTCAATGATTGTGCTTTGGAGGAACGCATCAATGATTCGATCACCTTTTCCCGATTCCTGGGACTGAAGATGGAAGAGGTATCTCCCGACCACAGCACCATCAGTCGATTTCGTTCGGCACTGACGGAGTTGGGGCTCATGGACAAACTATTGGCGCAGTTTAACAAACAACTTTCCCGCCATCACATTTCGGTAAGGGAAGGGGTGCTTGTCGAT</t>
    <phoneticPr fontId="3"/>
  </si>
  <si>
    <t>There was an intensive band at 1.2 kb.</t>
    <phoneticPr fontId="3"/>
  </si>
  <si>
    <t>ISPg1, transposase</t>
    <phoneticPr fontId="3"/>
  </si>
  <si>
    <t>1b from isolates</t>
    <phoneticPr fontId="3"/>
  </si>
  <si>
    <t>seq-F</t>
    <phoneticPr fontId="3"/>
  </si>
  <si>
    <t>GCCACCATCAGCGTGGTATTGAAGACCAGCAATCCGAATCGTGCTTTTGGAGATGCGGAAGACGAATCAAAGGTGGCTAAGTTGACCGTAATGGTTTATAATGGAGAACAGCAGGAAGCCATCAAATCAGCCGAAAATGCGACTAAGGTTGAAAACATCAAATGTAGTGCAGGCCAACGTACGCTGGTCGTAATGGCCAATACGGGTGCAATGGAACTGGTTGGCAAGACTCTTGCAGAGGTAAAAGCATTGACAACTGAACTGACTGAAGAAAACCAAGAGGCTGCAGGGTTGATCATGACAGCAGAGCCAAAAACAATCGTTTTGAAGGCAGGCAAGAACTACATTGGATACAGTGGAAACGGAGAGGGTAATCACATTGAGAATGCTCCTCTTAAGATCAAGCGTGTACATGCTCGCATGGCTTTCACCGAAATTAAAGTGCAGATGAGCGCAGCCTACGATAACATTTACACATTCGTCCCTGAAAAGATTTATGGTCTCATTGCAAAGAAGCAATCTAATTTGTTCGGGGCAACACTCGTGAATGCAGACGCTAATTATCTGACAGGTTCTTTGACCACATTTAACGGTGCTTACACACCTACCAACTATGCCAATGTGCCTTGGTTGAGCCATGATTACGTTGCACCTACCGCCGATGCTCCTCAGGGTTTCTACGTATTAGAAAATGACTACTCAGCTAACAGTGGAACTATTCATCCGACAATCCTGTGTGTTTATGGCAAACTTCAGAAAAACGGAGCCGACCTTGACGGGAGCCGATTTAGCAGCAGCTCAGCCGCCAATTGGGTGGATGCACAAAGGCAAGACCTATTATCCTGTATTGGTAAACTTCAACAGCAACACTATACTTATGACA</t>
    <phoneticPr fontId="3"/>
  </si>
  <si>
    <t>1b</t>
    <phoneticPr fontId="3"/>
  </si>
  <si>
    <t>CATCAGCGTGGTATTGAAGACCAGCAATCCGAATCGTGCTTTTGGAGTTGGCGAAGACGAATCAAAGGTGGCTAAGTTGACCGTAATGGTTTATAATGGAGAACAGCAGGAAGCCATCAAATCAGCCGAAAATGCGACTAAGGTTGAAGACATCAAATGTAGTGCAGGCCAACGTACGCTGGTCGTAATGGCCAATACGGGTGCAATGGAACTGGTTGGCAAGACTCTTGCAGAGGTAAAAGCATTGACAACTGAACTGACTGCAGAAAATCAAGAGGCTGCAGGTTTGATCATGACAGCAGAGCCAAAAACAATCGTTTTGAAGGCAGGCAAGAACTACATTGGATACAGTGGAAACGGAGAGGGTAATCACATTGAGAATGATCCTCTTAAAATCAAGCGTGTACATGCTCGCATGGCTTTCACCGAAATTAAAGTGCAGATGAGCGCAGCTTACGATAACATTTACACATTCGTCCCTGAAAAGATTTATGGTCTCATTGCAAAGAAGCAATCTAATTTGTTCGGGGCAACACTCGCGAATGCAGACGTTAATTATCTGACAGGTTCTTTGACCACATTTAACGGTGCTTACACACCTGCCAACTATGCCAATGTGCCTTGGCTGAGCCGAAATTACGTTGCACCTGCCGCCGATGCTCCTCAGGGTTTCTACGTATTAGAAAATGACTACTCAGCTAACGGTGGAACTATTCATCCGACAATCCTGTGTGTTTATGGCAAACTTCAGAAAAACGGAGCCGACTTGGCGGGAGCCGATTTAACAGCTGCTCACGCCGCCAATTGGGTGGATGCAGAAGGCAAGACCTATTACCCTGTATTGGTAAACTTCAACAGCAACAACTATACTTATGA</t>
    <phoneticPr fontId="3"/>
  </si>
  <si>
    <t>GCCACCATCAGCGTGGTATTGAAGACCAGCAATCCGAATCGTGCTTTTGGAAATGCGGGAGACGAAGCAAAAGTGGCTAAACTGACCGTAATGGTTTATAATGGAGAACAGCAGGAAGCCATCAAATCAGCCGAAAATGCGACTAAGGTTGAAGACATCAAATGTAGTGCAGGCCAACGTACGCTGGTCGTAATGGCCAATACGGGTGCAATGGAACTGGTTGGCAAGACTCTTGCAGAGGTAAAAGCATTGACAACTGAACTGACTGCAGAAAACCAAGAGGCTGCAGGGTTGATCATGACAGCAGAGCCAAAAACAATCGTTTTGAAGGCAGGCAAGAACTACATTGGATACAGTGGAACCGGAGAGGGTAATCACATTGAGAATGATCCTCTTAAGATCAAGCGTGTACATGCTCGCATGGCTTTCACCGAAATTAAAGTGCAGATGAGCCAGTCTTATGCGAACAAATACAATTTTGCCCCCGAAAACATCTATGCACTTGTGGCTAAAAAGGAGTCTAATCTATTCGGTGCTTCATTGGCAAATAGTGATGATGCTTATTTGACTGGTTCTTTGACGAATTTCAACGGTGCTTATTCCCCTGCAAACTATACTCATGTTGACTGGTTGGGAAGAGACTACACAGAGCCTTCCAATAATGCTCCACAAGGTTTCTATGTTTTGGAGAGCACATACGCTCAGAATGCAGATCTACGTCCTACTATTCTATGTGTAAAAGGCAAGCTGACAAAGCATGATGGTACTCCTTTTGAGTTCTGAGGAAATGACAGCTGCATTCAATGCCGGCTGGATTGTTGCAGACAATAATCCTACGACCTATTACCCTGTATTGGTAAACTTCAACAGCAACAACTATACTTATGACAATGGTTATACGCCTAAGAATAAAATTGAGCGT</t>
    <phoneticPr fontId="3"/>
  </si>
  <si>
    <t>GCTACTGTTAGTTTCATAATTAAGAGCGGAGAGGGGCGTGCTGTAGGCGATGGCCTTGCAGATGCCAAGATCACAAAACTCACCGCCATGGTCTATGCAGGTCAAATTCAAGAAGGGATTAAGACAGTGGAAGAGGCCGACGGAGTTCTTAAAGTAGAAGGAATTCCGTGTAAATCAGGAGCCAACCGTGTCCTCGTCGTTGTAGCTAATCACAATTATGAGCTTACCGGTAAAAGTTTGAATGAGGTTGAGGCCTTGACGACTTCTTTGACAGCTGAAAACCAAAATGCCAAAAACTTGATCATGACAGGTAAGTCAGCAGCTTTTACAATCAAGCCGGGCTCCAACCACTATGGCTATCCTGATGGGACTACATCCGACAACCTTGTTTCTGCTGGAACTCCTCTTGCCGTTACTCGCGTGCATGCCGGTATCTCATTCGCAGGAGTAGAGGTAAATATGGCTACACAGTATCAAAACTACTATTCTTTTAAACCAGCTGACGCTAAAATCGCAGCCCTTGTCGCAAAGAAAGATTCTAAGATTTTCGGCAATTCTTTGGTCTCAAACACTAATGCATATTTGTATGGAGTCCAAACGCCTGCCGGTCTTTACACTCCGGATGCTGCAGGAGAAACATACGAATTGGAGGCGTCTTTGAATACGAATTATGCTGTAGGTGCCGGCTTCTATGTGCTGGAAAGTAAATATGATGCAAGCAACGAGCTTCGTCCGACGATCCTTTGTATCTATGGAAAGCTGCTCGATAAGGACGGCAACCCTCTCACGGAACCAGCCTTGACGGATGCTATAAATGCCGGATTCTGCGACGGAGATGGCACGACTTACTATCCGGTATTGGTGAACTATGATGGCAATGGGCTACATCTATTCAGTGCTATTACCC</t>
    <phoneticPr fontId="3"/>
  </si>
  <si>
    <t>ATGCTACCATCAGCGTGGTATTGAAGACCAGCAATCCGAATCGTGCTTTTGGAGTTGGCGATGACGAATCAAAGGTGGCTAAGTTGACCGTAATGGTTTATAATGGAGAACAGCAGGAAGCCATCAAATCAGCCGAAAATGCGACTAAGGTTGAAGACATCAAATGTAGTGCAGGCCAACGTACGCTGGTCGTAATGGCCAATACGGGTGCAATGGAACTGGTTGGCAAGACTCTTGCAGAGGTAAAAGCATTGACAACTGAACTGACTGCAGAAAATCAAGAGGCTGCAGGTTTGATCATGACAGCAGAGCCAAAAACAATCGTTTTGAAGGCAGGCAAGAACTACATTGGATACAGTGGAAACGGAGAGGGTAATCACATTGAGAATGATCCTCTTAAAATCAAGCGTGTACATGCTCGCATGGCTTTCACCGAAATTAAAGTGCAGATGAGCGCAGCTTACGATAACATTTACACATTCGTCCCTGAAAAGATTTATGGTCTCATTGCAAAGAAGCAATCTAATTTGTTCGGGGCAACACTCGCGAATGTAGACGCTAATTATCTGACAGGTTCTTTGACCACATTTAACGGTGCTTACACACCTGCCAACTATGCCAATGTGCCTTGGCTGAGCCGTAATTACGTTGCACCTGCCGCCGATGCTCCTCAGGGTTTCTACGTATTAGAAAATGACTACTCAGCTAACGGTGGAACTATTCATCCGACAATCCTGTGTGTTTATGGCAAACTTCAGAAAAACGGAGCCGACTTGGCGGGAGCCGATTTAGCAGCAGCTCACGCCGCCCAATTGGGTGGATGGACAAGGCAAGACCTATTATCCTGTATTGGTAAACTTCAACAGCAACAACTATACTTATGACAGCAATTATACGCCTAAGATAAAATTGAGCGTAA</t>
    <phoneticPr fontId="3"/>
  </si>
  <si>
    <t>ATGCTACCATCAGCGTGGTATTGAAGACCAGCAATCCGAATCGTGCTTTTGGAGTTGGCGATGACGAATCAAAGGTGGCTAAGTTGACCGTAATGGTTTATAATGGAGAACAGCAGGAAGCCATCAAATCAGCCGAAAATGCGACTAAGGTTGAAGACATCAAATGTAGTGCAGGCCAACGTACGCTGGTCGTAATGGCCAATACGGGTGCAATGGAACTGGTTGGCAAGACTCTTGCAGAGGTAAAAGCATTGACAACTGAACTGACTGCAGAAAATCAAGAGGCTGCAGGTTTGATCATGACAGCAGAGCCAAAAACAATCGTTTTGAAGGCAGGCAAGAACTACATTGGATACAGTGGAAACGGAGAGGGTAATCACATTGAGAATGATCCTCTTAAAATCAAGCGTGTACATGCTCGCATGGCTTTCACCGAAATTAAAGTGCAGATGAGCGCAGCTTACGATAACATTTACACATTCGTCCCTGAAAAGATTTATGGTCTCATTGCAAAGAAGCAATCTAATTTGTTCGGGGCAACACTCGCGAATGCAGACGCTAATTATCTGACAGGTTCTTTGACCACATTTAACGGTGCTTACACACCTGCCAACTATGCCAATGTGCCTTGGCTGAGCCGTAATTACGTTGCACCTGCCGCCGATGCTCCTCAGGGTTTCTACGTATTAGAAAATGACTACTCAGCTAACGGTGGAACTATTCATCCGACAATCCTGTGTGTTTATGGCAAACTTCAGAAAAACGGAGCCGACTTGGCGGGAGCCGATTTAGCAGCTGCTCAGCCGCCAATTGGGTGGATGCAGAAAGGCAAGACCTATTACCCTGTATTGGTAAACTTCAACAGCAACAACTATACTTATGACAATGGGTTATACGCCTAAGAATAAAATTTGAGCGTAACCCATAAGTATGATATTAAGCTGACATCACAGGCCCCG</t>
    <phoneticPr fontId="3"/>
  </si>
  <si>
    <t>ATGCCACCATCAGCGTGGTATTGAAGACCAGCAATCCGAATCGTGCTTTTGGAGTTGGCGATGACGAATCAAAGGTGGCTAAGTTGACCGTAATGGTTTATAATGGAGAACAGCAGGAAGCCATCAAATCAGCCGAAAATGCGACTAAGGTTGAAGACATCAAATGTAGTGCAGGCCAACGTACGCTGGTCGTAATGGCCAATACGGGTGCAATGGAACTGGTTGGCAAGACTCTTGCAGAGGTAAAAGCATTGACAACTGAACTGACTGCAGAAAATCAAGAGGCTGCAGGTTTGATCATGACAGCAGAGCCAAAAACAATCGTTTTGAAGGCAGGCAAGAACTACATTGGATACAGTGGAAACGGAGAGGGTAATCACATTGAGAATGATCCTCTTAAAATCAAGCGTGTACATGCTCGCATGGCTTTCACCGAAATTAAAGTGCAGATGAGCGCAGCTTACGATAACATTTACACATTCGTCCCTGAAAAGATTTATGGTCTCATTGCAAAGAAGCAATCTAATTTGTTCGGGGCAACACTCGCGAATGCAGACGTTAATTATCTGACAGGTTCTTTGACCACATTTAACGGTGCTTACACACCTGCCAACTATGCCAATGTGCCTTGGCTGAGCCGTAATTACGTTGCACCTGCCGCCGATGCTCCTCAGGGTTTCTACGTATTAGAAAATGACTACTCAGCTAACGGTGGAACTATTCATCCGACAATCCTGTGTGTTTATGGCAAACTTCAGAAAAACGGAGCCGACTTGGCGGGAGCCGATTTAGCAGCTGCTCAGCCGCCCAATTGGGTGGATGCAGAAGCAAGACCTATTACCCTGTATTGGTAAACTTCAACAGCAACAACTATACTTATGACAATGGGTTATACGCCTAAGAATAAAATTGAGCGTAA</t>
    <phoneticPr fontId="3"/>
  </si>
  <si>
    <t>GAGAACAGCAGGAAGCCATCAAATCAGCCGAAAATGCGACTAAGGTTGAAGACATCAAATGTAGTGCAGGCCAACGTACGCTGGTCGTAATGGCCAATACGGGTGCAATGGAACTGGTTGGCAAGACTCTTGCAGAGGTAAAAGCATTGACAACTGAACTGACTGCAGAAAATCAAGAGGCTGCAGGTTTGATCATGACAGCAGAGCCAAAAACAATCGTTTTGAAGGCAGGCAAGAACTACATTGGATACAGTGGAAACGGAGAGGGTAATCACATTGAGAATGATCCTCTTAAAATCAAGCGTGTACATGCTCGCATGGCTTTCACCGAAATTAAAGTGCAGATGAGCGCAGCTTACGATAACATTTACACATTCGTCCCTGAAAAGATTTATGGTCTCATTGCAAAGAAGCAATCTAATTTGTTCGGGGCAACACTCGCGAATGCAGACGTTAATTATCTGACAGGTTCTTTGACCACATTTAACGGTGCTTACACACCTGCCAACTATGCCAATGTGCCTTGGCTGAGCCGTAATTACGTTGCACCTGCCGCCGATGCTCCTCAGGGTTTCTACGTATTAGAAAATGACTACTCAGCTAACGGTGGAACTATTCATCCGACAATCCTGTGTGTTTATGGCAAACTTCAGAAAAACGGAGCCGACTTGGCGGGAGCCGATTTAGCAGCTGCTCAGGCCGCCAATTGGGGTGGGATGCAGAAGGCAAGACCTATTACCCTGGTATTGGGTAAACTTCAACAGCCAACAACTATACTTTATGACAATGGTTTATACGGCCCTAAGAAATAAAAATTTGAGC</t>
    <phoneticPr fontId="3"/>
  </si>
  <si>
    <t>1b</t>
    <phoneticPr fontId="3"/>
  </si>
  <si>
    <t>GTGAGAGCCGCGCTGTAGGCGATGACCTTACAGATGCTAAGATCACAAAGCTCACCGCCATGGTCTATGCAGGTCAAGTTCAAGAAGGTATTAAGACAGTGGAAGAGGACGGCGGAGTCCTTAAAGTAGAAGGAATTCCGTGTAAATCTGGAGCCAACCGTGTCCTCGTCGTTGTAGCCAATCACAATTATGAGCTTACCGGTAAAAGTTTGAATGAGGTTGAGGCCTTGACGACTTCTTTGACAGCTGAAAACCAAAATGCCAAAAACTTGATCATGACAGGTAAGTCAGCAGCTTTTACAATCAAACCGGGCTCCAACCACTATGGCTATCCTGGTGGGACTGCATCCGACAACCTTGTTTCTGCTGGAACTCCTCTTGCCGTTACTCGCGTGCATGCCGGTATCTCATTCGCAGGAGTAGAGGTAAATATGGCTACACAGTATCAAAACTACTATTCTTTTAAACCAGCTGACGCTAAAATCGCAGCCCTTGTCGCAAAGAAAGATTCTAAGATTTTCGGCAATTCTTTGGTCTCAAACACTAATGCATATTTGTATGGAGTCCAAACGCCTGCCGGTCTTTACACTCCGGATGCTGCAGGAGAAACATACGAATTGGAGGCGTCTTTGAATACGAATTATGCTGTAGGTGCCGGCTTCTATGTGCTGGAAAGTAAATATGATGCAAGCAACGAGCTTCGTCCGACGATCCTTTGTATCTATGGAAAGCTGCTCGATAAGGACGGCAACCCTCTCACGGAACCAGCCTTGACGGATGCTATAAATGCCGGATTCTGCGACGGAGATGGCACGACTTACTATCCGGTATTGGTGAACTATGATGGCAATGGCTACATCTATTCAGTGCTATTACCCAAGGACAAAACAAAATCGTTCGCACACCACTACAGATTACG</t>
    <phoneticPr fontId="3"/>
  </si>
  <si>
    <t>mfa1</t>
    <phoneticPr fontId="3"/>
  </si>
  <si>
    <t>Total</t>
    <phoneticPr fontId="3"/>
  </si>
  <si>
    <t>GCCACCATCAGCGTGGTATTGAAGACCAGCAATTCGAATCGTGCTTTTGGAGTTGACGATGACGAATCAGAGGTGGCTAACTTGACCGTTTTGGTTTATAATGGAGAACAGCCCGAAGCCATCAAATCAGCCGAAAATGCGGCTAAGGTTGAAGACATCAAAGGTAGTGCAGGCCAACTTACCCTGGTCGTAATGGCCAATACGGGTGCAATGGAACTGGTTGGCAAGACTCATGCAAAGGTAAAAGCATTGACAACTGAAGTGACTGCAGAAAACCATGAGGGTACGAGTTTGATCATGAAACCAGATCCTGTTGACCTAGCACTTGTCGCCGGCTATAACTATTATGGTTATGATGGATCTCAGGAAGGTAATCAGATTTCGCAAGATACTCCTCTTGAAATCGAACGTGTTCATGCGCCCTTGGCTTTCACCGAAATTAAAATGAATATGACCCAGGCTTATGTGAACAAATACAATTTTGCCCCCGAAAACATCTATGCGCTTGTGGCTAAGACTGATTCTAATCTATTCTGTGCTTCATTGACAAATAATGATGATGCTTATTTGACTGGTTCTTTGATCAATTTCACCGGTGCTTATGCCCCTGCTAATCATGCTCATGGTGACTGGTTAGAAAGAGACTACACTTAAATAAGAGCCGCTACTGTTAATACTCCGAAAGGAATCTATGTCTTGCAGAGCACATACGCTCATAATGCAAGTCTACGTCCTACTAGTCTATGTGTAAAAGGTGAGCTGACAGCTCATGATGCTGCACCTTTGAGTCCTGAGGAAATGACAGCTGCATTCGATGCCGGACTAGATTGTTGCAAACTATGATCC</t>
    <phoneticPr fontId="3"/>
  </si>
  <si>
    <t>GCCACCATCAGCGATGGTATTGAAGACCAGCAATCCGAATCGTGCTTTTGGAGTTGGCGATGACGAATCAAAGGTGGCTAAGTTGACCGTAATGGTTTATAATGGAGAACAGCAGGAAGCCATCAAATCAGCCGAAAATGCGACTAAGGTTGAAGACATCAAATGTAGTGCAGGCCAACGTACGCTGGTCGTAATGGCCAATACGGGTGCAATGGAACTGGTTGGCAAGACTCTTGCAGAGGTAAAAGCATTGACAACTGAACTGACTGCAGAAAATCAAGAGGCTGCAGGTTTGATCATGACAGCAGAGCCAAAAACAATCGTTTTGAAGGCAGGCAAGAACTACATTGGATACAGTGGAAACGGAGAGGGTAATCACATTGAGAATGATCCTCTTAAAATCAAGCGTGTACATGCTCGCATGGCTTTCACCGAAATTAAAGTGCAGATGAGCGCAGCTTACGATAACATTTACACATTCGTCCCTGAAAAGATTTATGGTCTCATTGCAAAGAAGCAATCTAATTTGTTCGGGGCAACACTCGCGAATGCAGACGTTAATTATCTGACAGGTTCTTTGACCACATTTAACGGTGCTTACACACCTGCCAACTATGCCAATGTGCCTTGGCTGAGCCGTAATTACGTTGCACCTGCCGCCGATGCTCCTCAGGGTTTCTACGTATTAGAAAATGACTACTCAGCTAACGGTGGAACTATTCATCCGACAATCCTGTGTGTTTATGGCAAACTTCAGAAAAACGGAGCCGACTTGGCGGGAGCCGATTTAGCAGCTGCTCATGCCGCCAATTGGGTGGATGCAGAAGGCAAGACCTATTACCCTGTATTGGTAAACTTCACAGCAACAACTATACTTATGACAATGGTTATACGCCTAAGAATAAA</t>
    <phoneticPr fontId="3"/>
  </si>
  <si>
    <t>1b</t>
    <phoneticPr fontId="3"/>
  </si>
  <si>
    <t>ATGCCACCATCAGCGTGGTATTGAAGACCAGCAATCCGAATCGTGCTTTTGGAGTTGGCGATGACGAATCAGAGGTGGCTAACTTGACCGTAATGGTTTATAATGGAGAACAGCACGAAGCCATCAAATCAGCCGAAAATGCGACTAAGGATGAAGACATCAAATGTAGTGCAGGCCAACGTACGCTGGTCGTAATGGCCAATACGGGTGCAATGGAACTGGTTGGCAAGACTCTTGCAGAGGTAAAAGCATTGACAACTGAACTGACTGCAGAAAATCAAGAGGCTGCAAGTTTGATCATGACAGCAGAGCCAAAAACAATCGTTTTGAAGGCAGGCAAGAACTACATTGAATACAGTGGAAACGGAAAGGGTAATCACATTGAGAATGATCCTCTTAAAATCAAGCGTGTACATGCTCGCATGGCTTTCACCGAAATTAAAGTGCAGATGAGCGCAGCTTACGATAACATTTACACATTCGTCCCTGAAAAGATTTATGGTCTCATTGCAAAGAAGCAATCTAATTTGTTCGGGGCAACACTCGCGAATGCAGACGTTAATTATCTGACAGGTTCTTTGACCACATTTAACGGTGCTTACACACCTGCCAACTATGCCAATGTGCCGTGGCTGAGCCGTAATTACGTTGCACCTGCCGCCGATGCTCCTCAGGGTTTCTACGTATTAGAAAATGACTACTCAGCTAACGGTGGAACTATTCATCCGACAATCCTGTGTGTGTATGGCGAACTTCAGAAAAACGGATCCGACTTTGTTGTGAGCCGATTTCAGCATCTGCTCACGCCGCCAATTGGGTGGATGCACAATGCAACACCTATCTACCCATGTATTTGATAGACTTCACTAGCCACAACTAT</t>
    <phoneticPr fontId="3"/>
  </si>
  <si>
    <t>TCAGCGTGGTATTGAAGACCAGCAATCCGAATCGTGCTTTTGGAGTTGGCGATGACGAATCAAAGGTGGCTAAGTTGACCGTAATGGTTTATAATGGAGAACAGCAGGAAGCCATCAAATCAGCCGAAAATGCGACTAAGGTTGAAGACATCAAATGTAGTGCAGGCCAACGTACGCTGGTCGTAATGGCCAATACGGGTGCAATGGAACTGGTTGGCAAGACTCTTGCAGAGGTAAAAGCATTGACAACTGAACTGACTGCAGAAAATCAAGAGGCTGCAGGTTTGATCATGACAGCAGAGCCAAAAACAATCGTTTTGAAGGCAGGCAAGAACTACATTGGATACAGTGGAAACGGAGAGGGTAATCACATTGAGAATGATCCTCTTAAAATCAAGCGTGTACATGCTCGCATGGCTTTCACCGAAATTAAAGTGCAGATGAGCGCAGCTTACGATAACATTTACACATTCGTCCCTGAAAAGATTTATGGTCTCATTGCAAAGAAGCAATCTAATTTGTTCGGGGCAACACTCGCGAATGCAGACGTTAATTATCTGACAGGTTCTTTGACCACATTTAACGGTGCTTACACACCTGCCAACTATGCCAATGTGCCTTGGCTGAGCCGTAATTACGTTGCACCTGCCGCCGATGCTCCTCAGGGTTTCTACGTATTAGAAAATGACTACTCAGCTAACGGTGGAACTATTCATCCGACAATCCTGTGTGTTTATGGCAAACTTCAGAAAAACGGAGCCGACTTGGCGGGAGCCGATTTAGCAGCTGCTCAGGCCGCCAATTGGGTGGATGCAGAATGCAAGACCTATTACCCTGTATTGGTAAACTTCAACAGCAACAACTATACTTATGA</t>
    <phoneticPr fontId="3"/>
  </si>
  <si>
    <t>GCCACCATCAGCGTGGTATTGAAGACCAGCAATCCGAATCGTGCTTTTGGAGTTGGCGATGACGAATCGGAGGTGGCTAACTTGACCGTAATGGTTTATAATGGAGAACAGCACGAAGCCATCAAATCAGCCGAAAATGCGACTAAGGATGAAGACATCAAATGTAGTGCAGGCCAACGTACGCTGGTCGTAATGGCCAATACGGGTGCAATGGAACTGGTTGGCAAGACTCTTGCAGAGGTAAAAGCATTGACAACTGAACTGACTGCAGAAAATCAAGAGGCTGCGGGTTTGATCATGACAGCAGAGCCAAAAACAATCGTTTTGAAGGCAGGCAAGAACTACATTGGATACAGTGGAAACGGAGAGGGTAATCACATTGAGAATGATCCTCTTAAAATCAAGCGTGTACATGCTCGCATGGCTTTCACCGAAATTAAAGTGCAGATGAGCGCTCTTACGATAACATTTACACTTTCGCCCCTGAAAAGATTTATGGTCTCGTTGCAAAAAAGCAATCTAATTTGTTCGGGGCTACACTCGCAAATGCAGACGATGCTTATCTGACTGGTTCTTTGACCACTTTTAACGGTGCTTACTCCCCTGCCAACTATGCCCATGTGCCGTGGCTGAGCAGACATTACATAGCCCCTGCCGACGATGCTCCTCAGGGTTTCTATGTTTTAGAGAACGACTACTCACATAACGGGGGTACTATTCATCCTACTATCTGGTGTGTGTATGGCGAGATTCAGAAAGACGGATCCCATTTGACGTGAGCCGATGTAACAGCTGCTCTCGGCGCCGAGTGGATGGATGCACAATGCAACACCTATTACTCTGCCTGGGTAGACTTAAACTGCCAACAACTATATTTATGACTATG</t>
    <phoneticPr fontId="3"/>
  </si>
  <si>
    <t>ATGCCACCATCAGCGTGGTATTGAAGACCAGCAATTCGAATCGTGCTTTTGGAGTTGGCGATGACGAATCAAAGGTGGCTAAGTTGACCGTAATGGTTTATAATGGAGAACAGCAGGAAGCCATCAAATCAGCCGAAAATGCGACTAAGGTTGAAGACATCAAATGTAGTGCAGGCCAACGTACGCTGGTCGTAATGGCCAATACGGGTGCAATGGAACTGGTTGGCAAGACTCTTGCAGAGGTAAAAGCATTGACAACTGAACTGACTGCAGAAAACCAAGAGGCTGCAGGGTTGATCATGACAGCAGAGCCAAAAACAATCGTTTTGAAGGCAGGCAAGAACTACATTGGATACAGTGGAACCGGAGAGGGTAATCACATTGAGAATGATCCTCTTAAGATCAAGCGTGTACATGCTCGCATGGCTTTCACCGAAATTAAAGTGCAGATGAGCGCAGCCTACGATAACATTTACACATTCGTCCCTGAAAAGATTTATGGTCTCATTGCAAAGAAGCAATCTAATTTGTTCGGGGCAACACTCGTGAATGCAGACGCTAATTATCTGACAGGTTCTTTGACCACATTTAACGGTGCTTACACACCTACTAACTATGCCAATGTTCCTTGGTTGAGCCGTGATTACATTGCACCTACCGCCGATGCTCCTCAGGGTTTCTACGTATTAGAAAATGACTACTCAGCTAACAGTGGAACTATTCATCCGACAATCCTGTGTGTTTATGGCAAACTTCAGAAAAACGGAGCCGACCTGACGGGAACCGATTTAGCAGCAGCTCATGCCGCCAATTGGGTGGATGGACAAAGGCAAGACCTATTACCCTGTATTGGTAAACTTCAACAGCAACAACTATACTTATGACAATGGTTATACGCCTAAGATAAAATTTGAGCGTAACCATAAGTATGA</t>
    <phoneticPr fontId="3"/>
  </si>
  <si>
    <t>ATGCCACCATCAGCGTGGTATTGAAGACCAGCAATCCGAATCGTGCTTTTGGAGTTGGCGATGACGAATCAAAGGTGGCTAAGTTGACCGTAATGGTTTATAATGGAGAACAGCAGGAAGCCATCAAATCAGCCGAAAATGCGACTAAGGTTGAAGACATCAAATGTAGTGCAGGCCAACGTACGCTGGTCGTAATGGCCAATACGGGTGCAATGGAACTGGTTGGCAAGACTCTTGCAGAGGTAAAAGCATTGACAACTGAACTGACTGCAGAAAATCAAGAGGCTGCAGGTTTGATCATGACAGCAGAGCCAAAAACAATCGTTTTGAAGGCAGGCAAGAACTACATTGGATACAGTGGAAACGGAGAGGGTAATCACATTGAGAATGATCCTCTTAAAATCAAGCGTGTACATGCTCGCATGGCTTTCACCGAAATTAAAGTGCAGATGAGCGCAGCTTACGATAACATTTACACATTCGTCCCTGAAAAGATTTATGGTCTCATTGCAAAGAAGCAATCTAATTTGTTCGGGGCAACACTCGCGAATGCAGACGTTAATTATCTGACAGGTTCTTTGACCACATTTAACGGTGCTTACACACCTGCCAACTATGCCAATGTGCCTTGGCTGAGCCGTAATTACGTTGCACCTGCCGCCGATGCTCCTCAGGGTTTCTACGTATTAGAAAATGACTACTCAGCTAACGGTGGAACTATTCATCCGACAATCCTGTGTGTTTATGGCAAACTTCAGAAAAACGGAGCCGACTTGGCGGGAGCCGATTTAGCAGCTGCTCAGCCGCCAATTGGGTGGATGCAGAAAGCAAGACCTATTACCCTGTATTGGTAAACTTCAACAGCAACAACTATACTTATGACAATGGGTTATACGCCTAAGAATAAAATTGAGCGTAACCCATAAGTATGATATTAAGCTGACATCACAGGCC</t>
    <phoneticPr fontId="3"/>
  </si>
  <si>
    <t>ATGCTACCATCAGCGTGGTATTGAAGACCAGCAATCCGAATCGTGCTTTTGGAAATGCAGGGAGACGAAGCAAAAGTGGCTAAACTGACCGTAATGGTTTATAATGGAGAACAGCAGGAAGCCATCAAATCAGCCGAAAATGCGACTAAGGTTGAAGACATCAAATGTAGTGCAGGCCAACGTACGCTGGTCGTAATGGCCAATACGGGTGAAATGAAATTGGCTGGCAAGACTCTTGCAGAGGTAAAAGCATTGACAACTGAACTGACTGAAGGAAACCAAGAGGCTGCAGGGTTGATCATGACAGCAGAGCCTGTTGAGGTAACACTTGTCGCCGGCAATAACTATTATGGTTATGATGGATCTCAGGGAGGTAATCAGATTTCGCAAGATACTCCTCTTGAAATCAAACGTGTTCATGCTCGCATGGCTTTCACCGAAATTAAAGTGCAGATGAGTCCGTCTTATGTTAACAAATACAATTTTGCCCCCGAAAACATCTATGCACTTGTGGCTAAAAAGGAGTCTAATCTATTCGGTGCTTCATTGGCAAATAGTGATGATGCTTATTTGACTGGTTCTTTGACGAATTTCAACGGTGCTTATTCCCCTGCAAACTATACTCATGTTGACTGGTTGGGAAGAGACTACACAGAGCCTTCCAATAATGCTCCACAAGGTTTCTATGTTTATGGAGAGCACATACGCTCAGAATGCACGTCTACGTCCTACTATTCTATGTGTAAAAGGCAAGCTGACAAAGCATGATGGTACTCCTTTGAGTTCTGAGGAAATGACAGCTGCATTCAATGCCGGCTGGATTGTTGCAGACAATAATCCTACGACCTATTACCCTGTATTGGTAAACTTCAACAGCAACAACTATACTTATGACATG</t>
    <phoneticPr fontId="3"/>
  </si>
  <si>
    <t>TCAGCGTGGTATTGAAGACCAGCAATCCGAATCGTGCTTTTGGAGAAGACGAATCAAAGGTGGCTAAGTTGACCGTAATGGTTTATAATGGAGAACAGCAGGAAGCCATCGAATCAGTCGAAAATGCGACTAAGGTTGAAAACATCAAATGTAGTGCAGGCCAGCGTACGCTGGTCGTAATGGCCAATACGGGTGAAATGAAATTGGCTGGCAAGACTCTTGCAGAGGTAAAAGCATTGACAACTGAACTGACTGCAGAAAACCAAGGGGCTGCAGGGTTGATCATGACAGCAGAGCCTGTTGTGGTAACACTTGTCGCCGGCAATAACTATTATGGTTATGATGGAACTCAGGGAGGTAATCAGATTTCGCAAAATACTCCTCTTGAAATCAAACGTGTTCATGCTCGCATGGCTTTCACTGAAATTAAAGTGCAGATGAGTCCGTCTTATGTGAACAAATACAATTTTGCCCCCGAAAACATCTATGCACTTGTGGCTAAAAAGGAGTCTAATCTATTCGGTGCTTCATTGGCAAATAGTAATGATGCTTATTTGACTGGTTCTTTGACGGATTTCAACGGTACTTATTCCCCTGCAAACTATACTCATGTTGACTGGTTGGGAAGAGACTACACAGAGCCTTCCAATAATGCTCCACAAGGTTTCTATGTTTTGGAGAGCACATACGCTCAGAATGCAGGTCTACGTCCTACTATTCTATGTGTAAAAGGCAAGCTGACAAAGCATGATGGTACTGCTTTGAGTTCTGAGGAAATGACAGCTGCATTCAATGCCGGCTGGATTGTTGCAGACGATAATCCTACGACCTATTATCCTGTATTGGTAAACTTCAACAGCAACAACTATACTTATGACAATGGTTATACGCCTAAGAATAAAATTGGAGCGTAACCATAAGTATGATATTAAGTTGACA</t>
    <phoneticPr fontId="3"/>
  </si>
  <si>
    <t>ATGCCACCATCAGCGTGGTATTGAAGACCAGCAATCCGAATCGTGCTTTTGGAAATGCGGAAGACGAATCAAAGGTGGCTAAGTTGACCGTAATGGTTTATAATGGAGAACAGCAGGAAGCCATCGAATCAGTCGAAAATGCGACTAAGGTTGAAAACATCAAATGTAGTGCAGGCCAACGTACGCTGGTCGTAATGGCCAATACGGGTGAAATGAAATTGGCTGGCAAGACTCTTGCAGAGGTAAAAGCATTGACAACTGAACTGACTGCAGAAAACCAAGAGGCTGCAGGGTTGATCATGACAGCAGAGCCAAAAACAATCGTTTTGAAGGCAGGCAAGAACTACATTGGATACAGTGGAACCGGAGAGGGTAATCACATTGAGAATGATGCTCTTAAGATCAAGCGTGTACATGCTCGCATGGCTTTCACCGAAATTAAAGTGCAGATGAGTCCGTCTTATGTTAACAAATACAATTTTGCCCCCGAAAACATCTATGCACTTGTGGCTAAAAAGGAGTCTAATCTATTCGGTGCTTCATTGGCAAATAGTGATGATGCTTATTTGACTGGTTCTTTGACGAATTTCAACGGTGCTTATTCCCCTGCAAACTATACTCATGTTGACTGGTTGGGAAGAGACTACACAGAGCCTTCCAATAATGCTCCACAAGGTTTCTATGTTTTGGAGAGCACATACGCTCAAATGCGGTCTACGTCCTACTATTCTATGTGTAAAAGGCAAGCTGACAAAGCATGATGGTACTCCTTTGAGTT</t>
    <phoneticPr fontId="3"/>
  </si>
  <si>
    <t>CGTGGTATTGAAGAACCAGCAATTCCGAATCGTGCTTTTTGGAAATGCGGAAGACGAATCAAAGGTGGCTAAGTTTGACCGTAATAGGTTTATAATGGAGAACAGCAGGAAGCCATCGAATCAGTCGAAAATGCGACTAAGGTTGAAAACATCAAATGTAGTGCAGGCCAACGTACGCTGGTCGTAATGGCCAATACGGGTGAAATGAAATTGGCTGGCAAGACTCTTGCAGAGGTAAAAGCATTCGACAACTGAACTGACTGCAGAAAACCAAGAGGCTGCAGGGTTGATCATGACAGCAGAGCCAAAAACAATCGTTTTGAAGGCAGGCAAGAACTACATTGGATACAGTGGAACCGGAGAGGGTAATCACATTGAGAATGATGCTCTTAAGATCAAGCGTGTACATGCTCGCATGGCTTTCACCGAAATTAAAGTGCAGATGAGTCCGTCTTATGTTAACAAATACAATTTTGCCCCCGAAAACATCTATGCACTTGTGGCTAAAAAGGAGTCTAATCTATTCGGTGCTTCATTGGCAAATAGTGATGATGCTTATTTGACTGGTTCTTTGACGAATTTCAACGGTGCTTATTCCCCTGCAAACTATACTCATGTTGACTGGTTGGGAAGAGACTACACAGAGCCTTCCAATAATGCTCCACAAGGTTTCTATGTTTTGGAGAGCACATACGCTCAGAATGCAGGTCTACGTCCTACTATTCTATGTGTAAAAGGCAAGCTGACAAAGCATGATGGTACTCCTTTGAGTTCTGAGGAAATGACGGCTGCATTCAATGCCGGCTGGATTGTTGCAGACAATAATCCTACGACCTATTACCCTGTATTGGTAAACTTCAACAGCAACAACTATACTTATGACATGGGTTATACGCCTAAGATAAAATTGAGCGTAACCATAGTATGATATTAAGTTGACAGTACAGGCCC</t>
    <phoneticPr fontId="3"/>
  </si>
  <si>
    <t>GTGGTATTGAAGAACCAGCAATTCCGAATCGTGCTTTTGGAAATGCGGAAGAACGAATCAAAGGTGGCTAAGTTTGACCGTAATAGGTTTATAATAGGAGAACAGCAGGAAGCCATCGAATCAGTCGAAAATGCGACTAAGGTTGAAAACATCAAATGTAGTGCAGGCCAACGTACGCTGGTCGTAATGGCCAATACGGGTGAAATGAAATTGGCTGGCAAGACTCTTGCAGAGGTAAAAGCATTGACAACTGAACTGACTGCAGAAAACCAAGAGGCTGCAGGGTTGATCATGACAGCAGAGCCAAAAACAATCGTTTTGAAGGCAGGCAAGAACTACATTGGATACAGTGGAACCGGAGAGGGTAATCACATTGAGAATGATGCTCTTAAGATCAAGCGTGTACATGCTCGCATGGCTTTCACCGAAATTAAAGTGCAGATGAGTCCGTCTTATGTTAACAAATACAATTTTGCCCCCGAAAACATCTATGCACTTGTGGCTAAAAAGGAGTCTAATCTATTCGGTGCTTCATTTGGCAAATAGTGATGATGCTTATTTGACTGGTTCTTTGACGAATTTCAACGGTGCTTATTCCCCTGCAAACTATACTCATGTTGACTGGTTGGGAAGAGACTACACAGAGCCTTCCAATAATGCTCCACAAGGTTTCTATGTTTTGGAGAGCACATACGCTCAGAATGCAGGTCTACGTCCTACTATTCTATGTGTAAAAGGCAAGCTGACAAAGCATGATGGTACTCCTTTGAGTTCTGAGGAAATGACGGCTGCATTCAATGCCGGCTGGATTGTTGCAGACATAATCCTACGACCTATTACCCTGTATTGGTAAACTTCAACAGCACAACTATACTTATGACATGGTTATACGCCTAGATAAATTGAGC</t>
    <phoneticPr fontId="3"/>
  </si>
  <si>
    <t>CCACCATCAGCGTGGTATTGAAGACCAGCAATCCGAATCGTAGCTTTTGGAGTTGGCGATGACGAATCAAAGGTGGCTAAGTTGACCGTAATGGTTTATAATGGAGAACAGCAGGAAGCCATCAAATCAGCCGAAAATGCGACTAAGGTTGAAGACATCAAATGTAGTGCAGGCCAACGTACGCTGGTCGTAATGGCCAATACGGGTGCAATGGAACTGGTTGGCAAGACTCTTGCAGAGGTAAAAGCATTGACAACTGAACTGACTGCAGAAAATCAAGAGGCTGCAGGTTTGATCATGACAGCAGAGCC</t>
    <phoneticPr fontId="3"/>
  </si>
  <si>
    <t>53K-R8/75K-R2</t>
    <phoneticPr fontId="3"/>
  </si>
  <si>
    <t>CAGTCGAGGGGAACGGCATTAAGTGCTTGCACTTTTTGGACGTCGACCGGCGCACGGGTGAGTAACGCGTATCCAACCTTCCCATGACTAAGGGATAACCTGCCGAAAGGCAGACTAATACCTTATGGTCTTCACTGACGGCATCAGATGTGAAGTAAAGATTTATCGGTTATGGATGGGGATGCGTCTGATTAGCTTGTTGGCGGGGTAACGGCCCACCAAGGCAACGATCAGTAGGGGTTCTGAGAGGAAGGTCCCCCACATTGGAACTGAGACACGGTCCAAACTCCTACGGGAGGCAGCAGTGAGGAATATTGGTCAATGGGCGAGAGCCTGAACCAGCCAAGTAGCGTGCAGGATGACGGCCCTATGGGTTGTAAACTGCTTTTGTATGGGGATAAAGTCAATCACGTGTGATTGTTTGCAGGTACCATACGAATAAGGACCGGCTAATTCCGTGCCAGCAGCCGCGGTAATACGGAAGGTCCGGGCGTTATCCGGATTTATTGGGTTTAAAGGGAGCGTAGGCTGGAGATTAAGTGTGTTGTGAAATGTAGACGCTCAACGTCTGACTTGCAGCGCATACTGGTTTCCTTGAGTACGCACAACGTTGGCGGAATTCGTCGTGTAGCGGTGAAATGCTTAGATATGACGAAGAACTCCGATTGCGAAGGCAGCTGACGGGAGCGCAACTGACGCTGAAGCTCGAAGGTGCGGGTATCGAACAGGATTAGATACCCTGGTAGTCCGCACAGTAAACGATGGATGCCCGCTGTTGGTACCTGGTATCAGCGGCTAAGCGAAAGCATTAAGCATCCCACCTGGGGAGTACGCCGGCAACGGTGAAACTCAAAGGAATTTGACGGGGGCCCGCACAAGCGGAGGAACATGTGGTTTAATTTCGATGATACGCGA</t>
    <phoneticPr fontId="3"/>
  </si>
  <si>
    <t xml:space="preserve">Prevotella histicola </t>
    <phoneticPr fontId="3"/>
  </si>
  <si>
    <t>GTCGAGGGGAACGGCATTAAGTGCTTGCACTTTTTGGACGTCGACCGGCGCACGGGTGAGTAACGCGTATCCAACCTTCCCATGACTAAGGGATAACCTGCCGAAAGGCAGACTAATACCTTATGGTCTTCACTGACGGCATCAGATGTGAAGTAAAGATTTATCGGTTATGGATGGGGATGCGTCTGATTAGTTTGTTGGCGGGGTAACGGCCCACCAAGGCAACGATCAGTAGGGGTTCTGAGAGGAAGGTCCCCCACATTGGAACTGAGACACGGTCCAAACTCCTACGGGAGGCAGCAGTGAGGAATATTGGTCAATGGGCGAGAGCCTGAACCAGCCAAGTAGCGTGCAGGACGACGGCCCTATGGGTTGTAAACTGCTTTTGTATGGGGATAAAGTCAATCACGTGTGATTGTTTGCAGGTACCATACGAATAAGGACCGGCTAATTCCGTGCCAGCAGCCGCGGTAATACGGAAGGTCCGGGCGTTATCCGGATTTATTGGGTTTAAAGGGAGCGTAGGCTGGAGATTAAGTGTGTTGTGAAATGTAGACGCTCAACGTCTGACTTGCAGCGCATACTGGTTTCCTTGAGTACGCACAACGTTGGCGGAATTCGTCGTGTAGCGGTGAAATGCTTAGATATGACGAAGAACTCCGATTGCGAAGGCAGCTGACGGGAGCGCAACTGACGCTGAAGCTCGAAGGTGCGGGTATCGAACAGGATTAGATACCCTGGTAGTCCGCACAGTAAACGATGGATGCCCGCTGTTGGTACCTGGTATCAGCGGCTAAGCGAAAGCATTAAGCATCCCACCTGGGGAGTACGCCGGCAACGGTGAAACTCAAGGAATTGACGGGGGCCCGCACAAGCGGAGGAACATGTGGTTTTAATTCGATGATACGCGAGGA</t>
    <phoneticPr fontId="3"/>
  </si>
  <si>
    <t>Prevotella histicola</t>
    <phoneticPr fontId="3"/>
  </si>
  <si>
    <t>GTCGAGGGGAACGGCATTAAGTGCTTGCACTTTTTGGACGTCGACCGGCGCACGGGTGAGTAACGCGTATCCAACCTTCCCATGACTAAGGGATAACCTGCCGAAAGGCAGACTAATACCTTATGGTCTTCACTGACGGCATCAGATGTGAAGTAAAGATTTATCGGTTATGGATGGGGATGCGTCTGATTAGTTTGTTGGCGGGGTAACGGCCCACCAAGGCAACGATCAGTAGGGGTTCTGAGAGGAAGGTCCCCCACATTGGAACTGAGACACGGTCCAAACTCCTACGGGAGGCAGCAGTGAGGAATATTGGTCAATGGGCGAGAGCCTGAACCAGCCAAGTAGCGTGCAGGACGACGGCCCTATGGGTTGTAAACTGCTTTTGTATGGGGATAAAGTCAATCACGTGTGATTGTTTGCAGGTACCATACGAATAAGGACCGGCTAATTCCGTGCCAGCAGCCGCGGTAATACGGAAGGTCCGGGCGTTATCCGGATTTATTGGGTTTAAAGGGAGCGTAGGCTGGAGATTAAGTGTGTTGTGAAATGTAGACGCTCAACGTCTGACTTGCAGCGCATACTGGTTTCCTTGAGTACGCACAACGTTGGCGGAATTCGTCGTGTAGCGGTGAAATGCTTAGATATGACGAAGAACTCCGATTGCGAAGGCAGCTGACGGGAGCGCAACTGACGCTGAAGCTCGAAGGTGCGGGTATCGAACAGGATTAGATACCCTGGTAGTCCGCACAGTAAACGATGGATGCCCGCTGTTGGTACCTGGTATCAGCGGCTAAGCGAAAGCATTAAGCATCCCACCTGGGGAGTACGCCGGCAACGGTGAAACTCAAAGGAATTTGACGGGGGCCCGCACAAGCGGGAGGAACATGTGGGTTT</t>
    <phoneticPr fontId="3"/>
  </si>
  <si>
    <t>Prevotella histicola</t>
    <phoneticPr fontId="3"/>
  </si>
  <si>
    <t>GTCGAGGGGAACGGCATTAAGTGCTTGCACTTTTTGGACGTCGACCGGCGCACGGGTGAGTAACGCGTATCCAACCTTCCCATGACTAAGGGATAACCTGCCGAAAGGCAGACTAATACCTTATGGTCTTCACTGACGGCATCAGATGTGAAGTAAAGATTTATCGGTTATGGATGGGGATGCGTCTGATTAGTTTGTTGGCGGGGTAACGGCCCACCAAGGCAACGATCAGTAGGGGTTCTGAGAGGAAGGTCCCCCACATTGGAACTGAGACACGGTCCAAACTCCTACGGGAGGCAGCAGTGAGGAATATTGGTCAATGGGCGAGAGCCTGAACCAGCCAAGTAGCGTGCAGGACGACGGCCCTATGGGTTGTAAACTGCTTTTGTATGGGGATAAAGTCAATCACGTGTGATTGTTTGCAGGTACCATACGAATAAGGACCGGCTAATTCCGTGCCAGCAGCCGCGGTAATACGGAAGGTCCGGGCGTTATCCGGATTTATTGGGTTTAAAGGGAGCGTAGGCTGGAGATTAAGTGTGTTGTGAAATGTAGACGCTCAACGTCTGACTTGCAGCGCATACTGGTTTCCTTGAGTACGCACAACGTTGGCGGAATTCGTCGTGTAGCGGTGAAATGCTTAGATATGACGAAGAACTCCGATTGCGAAGGCAGCTGACGGGAGCGCAACTGACGCTGAAGCTCGAAGGTGCGGGTATCGAACAGGATTAGATACCCTGGTAGTCCGCACAGTAAACGATGGATGCCCGCTGTTGGTACCTGGTATCAGCGGCTAAGCGAAAGCATTAAGCATCCCACCTGGGGAGTACGCCGGCAACGGTGAAACTCAAAGGAATTTGACGGGGGCCCGCACAAGCGGAG</t>
    <phoneticPr fontId="3"/>
  </si>
  <si>
    <t>GTCGCGGGGCAGCATGGGGGTTGCTTGCAATCCCTGATGGCGACCGGCGCACGGGTGAGTAACGCGTATCCAACCTGCCCTTCACCACGGGATAACCCGGCGAAAGTCGGACTAATACCGTATGTTGTCCATTGACGGCATCCGATTTGGACGAAAGGCTTAGCGGTGAGGGATGGGGATGCGTCCGATTAGCTCGACGGCGGGGTAACGGCCCACCGTGGCAACGATCGGTAGGGGTTCTGAGAGGAAGGTCCCCCACACTGGAACTGAGACACGGTCCAGACTCCTACGGGAGGCAGCAGTGAGGAATATTGGTCAATGGGCGGAAGCCTGAACCAGCCAAGTAGCGTGCAGGATGACGGCCCTATGGGTTGTAAACTGCTTTTATGCGGGGATAAAGGGACTCACGTGTGGGTTTTTGCAGGTACCGCATGAATAAGGACCGGCTAATTCCGTGCCAGCAGCCGCGGTAATACGGAAGGTCCGGGCGTTATCCGGATTTATTGGGTTTAAAGGGAGCGTAGGCCGCCCCTTAAGCGTGTTGTGAAATGCGGGTGCTCAACATCCGACTTGCAGCGCGAACTGGGGGGCTTGAGTGCGCCGAAAGTAGGCGGAATTCGTGGTGTAGCGGTGAAATGCTTAGATATCACGAAGAACTCCGATTGCGAAGGCAGCTTACTGTAGCGCAACTGACGCTGATGCTCGAAAGCGTGGGTATCGAACAGGATTAGATACCCTGGTAGTCCACGCGGTAAACGATGGATGCTCGTTGTCGGCCTTTGTGGTCGGTGACCAAGCGAAAGCGTTAAGCATCCCACCTGGGGAGTACGCCGGCAACGGTGAAACTCAAAGGAAATTGACGGGGGCCCGCACAAGCGGAGGAACATGTGGTTTTAATTTCGATGATACG</t>
    <phoneticPr fontId="3"/>
  </si>
  <si>
    <t>Prevotella conceptionensis</t>
    <phoneticPr fontId="3"/>
  </si>
  <si>
    <t>GTCGTGGGGCAGCGGATACTTAGCTTGCTAAGTATGCCGGCGACCGGCGCACGGGTGAGTAACGCGTACCGAACCTGCCCATCACACAGGGATAGGCTTGCGAAAGCAAGATTAATATCTGATGGTCTCAGTTGTATGCATGTATGATTGAGTAAAGCCTTCGGGCGGTGATGGATGGCGGTGCGTCCCATTAGGAAGTTGGCGGGGTAACGGCCCACCAATCCTTCGATGGGTAGGGGTTCTGAGAGGAAGGTCCCCCACATTGGAACTGAGATACGGTCCAAACTCCTACGGGAGGCAGCAGTGAGGAATATTGGTCAATGGGCGAGAGCCTGAACCAGCCAAGTAGCGTGCGGGATGAAGGCCCTTGTGGTCGTAAACCGCTTTTATCAGTGAATAAAGTGCATCACGTGTGGTGTCATTGCAGGTAGCTGAAGAAAAAGGACCGGCTAATTCCGTGCCAGCAGCCGCGGTAATACGGAAGGTCCGGGCGTTATCCGGAATTATTGGGTTTAAAGGGAGCGCAGGCGGGAGTGTAAGTCAGCTGTTAAATATCAGGGCCCAACTCTGTTATGCAGTTGAAACTATATTTCTTGAGTACGCACAGGGATGGCGGAATTCAGGGTGTAGCGGTGAAATGCTTAGATATCCTGAAGAACTCCGATCGCGAAGGCAGCCATCCGGAGCGTAACTGACGCTGAGGCTCGAAGGTGCGGGTATCGAACAGGATTAGATACCCTGGTAGTCCGCACGGTAAACGATGAATACTCGCAGTTCGGTCATTATGATTGAGTTGTCCAGCGAAAGCGTTAAGTATTCCACCTGGGGAGTACGCCGGCAACGGTGAAACTCAAAGGAATTTGACGGGGGCCCGCACAAGC</t>
    <phoneticPr fontId="3"/>
  </si>
  <si>
    <t>Prevotella tannerae</t>
    <phoneticPr fontId="3"/>
  </si>
  <si>
    <t>GTCGTGGGGCAGCGGATACTTAGCTTGCTAAGTATGCCGGCGACCGGCGCACGGGTGAGTAACGCGTACCGAACCTGCCCATCACACAGGGATAGGCTTGCGAAAGCAAGATTAATATCTGATGGTCTCAGTTGTATGCATGTATGATTGAGTAAAGCCTTCGGGCGGTGATGGATGGCGGTGCGTCCCATTAGGAAGTTGGCGGGGTAACGGCCCACCAATCCTTCGATGGGTAGGGGTTCTGAGAGGAAGGTCCCCCACATTGGAACTGAGATACGGTCCAAACTCCTACGGGAGGCAGCAGTGAGGAATATTGGTCAATGGGCGAGAGCCTGAACCAGCCAAGTAGCGTGCGGGATGAAGGCCCTTGTGGTCGTAAACCGCTTTTATCAGTGAATAAAGTGCATCACGTGTGGTGTCATTGCAGGTAGCTGAAGAAAAAGGACCGGCTAATTCCGTGCCAGCAGCCGCGGTAATACGGAAGGTCCGGGCGTTATCCGGAATTATTGGGTTTAAAGGGAGCGCAGGCGGGAGTGTAAGTCAGCTGTTAAATATCAGGGCCCAACTCTGTTATGCAGTTGAAACTATATTTCTTGAGTACGCACAGGGATGGCGGAATTCAGGGTGTAGCGGTGAAATGCTTAGATATCCTGAAGAACTCCGATCGCGAAGGCAGCCATCCGGAGCGTAACTGACGCTGAGGCTCGAAGGTGCGGGTATCGAACAGGATTAGATACCCTGGTAGTCCGCACGGTAAACGATGAATACTCGCAGTTCGGTCATTATGATTGAGTTGTCCAGCGAAAGCGTTAAGTATTCCACCTGGGGAGTACGCCGGCAACGGTGAAACTCAAAGGAATTTGACGGGGGCCCGCACAAGCGGAGG</t>
    <phoneticPr fontId="3"/>
  </si>
  <si>
    <t>GTCGTGGGGCAGCGGATACTTAGCTTGCTAAGTATGCCGGCGACCGGCGCACGGGTGAGTAACGCGTACCGAACCTGCCCATCACACAGGGATAGGCTTGCGAAAGCAAGATTAATATCTGATGGTCTCAGTTGTATGCATGTATGATTGAGTAAAGCCTTCGGGCGGTGATGGATGGCGGTGCGTCCCATTAGGAAGTTGGCGGGGTAACGGCCCACCAATCCTTCGATGGGTAGGGGTTCTGAGAGGAAGGTCCCCCACATTGGAACTGAGATACGGTCCAAACTCCTACGGGAGGCAGCAGTGAGGAATATTGGTCAATGGGCGAGAGCCTGAACCAGCCAAGTAGCGTGCGGGATGAAGGCCCTTGTGGTCGTAAACCGCTTTTATCAGTGAATAAAGTGCATCACGTGTGGTGTCATTGCAGGTAGCTGAAGAAAAAGGACCGGCTAATTCCGTGCCAGCAGCCGCGGTAATACGGAAGGTCCGGGCGTTATCCGGAATTATTGGGTTTAAAGGGAGCGCAGGCGGGAGTGTAAGTCAGCTGTTAAATATCAGGGCCCAACTCTGTTATGCAGTTGAAACTATATTTCTTGAGTACGCACAGGGATGGCGGAATTCAGGGTGTAGCGGTGAAATGCTTAGATATCCTGAAGAACTCCGATCGCGAAGGCAGCCATCCGGAGCGTAACTGACGCTGAGGCTCGAAGGTGCGGGTATCGAACAGGATTAGATACCCTGGTAGTCCGCACGGTAAACGATGAATACTCGCAGTTCGGTCATTATGATTGAGTTGTCCAGCGAAAGCGTTAAGTATTCCACCTGGGGAGTACGCCGGCAACGGTGAAACTCAAAGGAATTTGACGGGGGCCCGCACAAGCGGA</t>
    <phoneticPr fontId="3"/>
  </si>
  <si>
    <t>GTCGTGGGGCAGCGGATACTTAGCTTGCTAAGTATGCCGGCGACCGGCGCACGGGTGAGTAACGCGTACCGAACCTGCCCATCACACAGGGATAGGCTTGCGAAAGCAAGATTAATATCTGATGGTCTCAGTTGTATGCATGTATGATTGAGTAAAGCCTTCGGGCGGTGATGGATGGCGGTGCGTCCCATTAGGAAGTTGGCGGGGTAACGGCCCACCAATCCTTCGATGGGTAGGGGTTCTGAGAGGAAGGTCCCCCACATTGGAACTGAGATACGGTCCAAACTCCTACGGGAGGCAGCAGTGAGGAATATTGGTCAATGGGCGAGAGCCTGAACCAGCCAAGTAGCGTGCGGGATGAAGGCCCTTGTGGTCGTAAACCGCTTTTATCAGTGAATAAAGTGCATCACGTGTGGTGTCATTGCAGGTAGCTGAAGAAAAAGGACCGGCTAATTCCGTGCCAGCAGCCGCGGTAATACGGAAGGTCCGGGCGTTATCCGGAATTATTGGGTTTAAAGGGAGCGCAGGCGGGAGTGTAAGTCAGCTGTTAAATATCAGGGCCCAACTCTGTTATGCAGTTGAAACTATATTTCTTGAGTACGCACAGGGATGGCGGAATTCAGGGTGTAGCGGTGAAATGCTTAGATATCCTGAAGAACTCCGATCGCGAAGGCAGCCATCCGGAGCGTAACTGACGCTGAGGCTCGAAGGTGCGGGTATCGAACAGGATTAGATACCCTGGTAGTCCGCACGGTAAACGATGAATACTCGCAGTTCGGTCATTATGATTGAGTTGTCCAGCGAAAGCGTTAAGTATTCCACCTGGGGAGTACGCCGGCAACGGTGAAACTCAAAGGAATTTGACGGGGGCCCGCACAAGCGGA</t>
    <phoneticPr fontId="3"/>
  </si>
  <si>
    <t>TGGGGAACGGCATTATGTGCTTGCACATTCTGGACGTCGACCGGCGCACGGGTGAGTATCGCGTATCCAACCTGCCCCTTACTTGGGGATACCCCGTTGAAAGACGGCCTAATACCCGATGTGTTTCATTGACGGCATCCGATATGAAACAAAGGTTTTCCGGGAAGGGATGGGGATGCGTCTGATTAGCTAGGTGGGGGGGCAACGGCCCACCAAGGCGACGATCAGTAGGGGTTCTGAAAGGAAGGTCCCCCACATTGGAACTGAA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AGTAAACGATGGATGCCCGCCGTTGGCGCCCTGCGCCTGCGGCCAAGCGAAAGCATTAAGCATCCCACCTGGGGGAGTACGCCGGCAACGGTGAAACTCAAAGGAATTGACGGGGCCTGCACAAGCGGAGGAACATGTGGTTTAATTCGATGA</t>
    <phoneticPr fontId="3"/>
  </si>
  <si>
    <t>Prevotella nigrescens</t>
    <phoneticPr fontId="3"/>
  </si>
  <si>
    <t>GTCGTGGGGAACGGCATTATGTGCTTGCACATTCTGGACGTCGACCGGCGCACGGGTGAGTATCGCGTATCCAACCTGCCCCTTACTTGGGGATACCCCGTTGAAAGACGGCCTAATACCCGATGTGTTTCATTGACGGCATCCGATATGAAACAAAGGTTTTCCGGGAAGGGATGGGGATGCGTCTGATTAGCTAGGTGGGGGGGCAACGGCCCACCAAGGGGACGATCAGTAGGGGTTCTGAAAGGAAGGTCCCCCACATTGGAACTGAA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AGGCAGCCTGCGGGAGTGTTACTGACGCTTAAGCTCGAAAGTGCGGGTATCGAACAGGATTAGATACCCTGGTAGTCCGCACAGTAAACGATGGATGCCCGCCGTTGGCGCCCTGCGCCTGCGCCAAGCGAAAGCATTAGCATCCCACCTGGGGGAGTA</t>
    <phoneticPr fontId="3"/>
  </si>
  <si>
    <t>AGTCGTGGGGAACGGCATTATGTGCTTGCACATTCTGGACGTCGACCGGCGCACGGGTGAGTATCGCGTATCCAACCTGCCCCTTACTTGGGGATACCCCGTTGAAAGACGGCCTAATACCCGATGTGTTTCATTGACGGCATCCGATATGAAACAAAGGTTTTCCGGTAAGGGATGGGGATGCGTCTGATTAGCTAGTTGGGGGGGCAACGGCCCACCAAGGGGACGATCAGTAGGGGTTCTGAAAGGAAGGTCCCCCACATTGGAACTGAA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AGCAGCCTGCGGGAGTGTTACTGACGCTTAAGCTCGAAAGTGCGGGTATCGAACAGATTAGATACCCTGGTAGTCCGCACAGTAAACGATGGATGCCCGCCGTTGGCGCCCTGCGCCTGCGCCAAGCGAAAGCATTAGCATCCCACCTGGG</t>
    <phoneticPr fontId="3"/>
  </si>
  <si>
    <t>AGTCGTGGGGAACGGCATTATGTGCTTGCACATTCTGGACGTCGACCGGCGCACGGGTGAGTATCGCGTATCCAACCTGCCCCTTACTTGGGGATACCCCGTTGAAAGACGGCCTAATACCCGATGTGTTTCATTGACGGCATCCGATATGAAACAAAGGTTTTTCCGGTAAGGGATGGGGATGCGTCTGATTAGCTTGTTGGCGGGGCAACGGCCCACCAAGGCAACGATCAGTAGGGGTTCTGAGAGGAAGGTCCCCCACATTGGAACTGAGACACGGTCCAAACTCCTACGGGAGGCAGCAGTGAGGAATATTGGTCAATGGACGCAAGTCTGAACCAGCCAAGTAGCGTGCAGGATGACGGCCCTATGGGTTGTAAACTGCTTTTATGTGGGAATAAATTGGCGCACGTGTGCGT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ACCTGGGGAGTACGCCGGCAACGGTGAAACTCAAAGGAATTTGACGGGGGCCCGCACAAGCGGGA</t>
    <phoneticPr fontId="3"/>
  </si>
  <si>
    <t>GTCGAGGGGAAACGGCATTAAGTGCTTGCACTTTTTGGACGTCGACCGGCGCACGGGTGAGTAACGCGTATCCAACCTTCCCATGACTAAGGGATAACCTGCCGAAAGGCAGACTAATACCTTATGGTCTTCACTGACGGCATCAGATGTGAAGTAAAGATTTATCGGTTATGGATGGGGATGCGTCTGATTAGCTTGTTGGCGGGGTAACGGCCCACCAAGGCAACGATCAGTAGGGGTTCTGAGAGGAAGGTCCCCCACATTGGAACTGAGACACGGTCCAAACTCCTACGGGAGGCAGCAGTGAGGAATATTGGTCAATGGGCGAGAGCCTGAACCAGCCAAGTAGCGTGCAGGATGACGGCCCTATGGGTTGTAAACTGCTTTTGTATGGGGATAAAGTCAATCACGTGTGATTGTTTGCAGGTACCATACGAATAAGGACCGGCTAATTCCGTGCCAGCAGCCGCGGTAATACGGAAGGTCCGGGCGTTATCCGGATTTATTGGGTTTAAAGGGAGCGTAGGCTGGAGATTAAGTGTGTTGTGAAATGTAGACGCTCAACGTCTGACTTGCAGCGCATACTGGTTTCCTTGAGTACGCACAACGTTGGCGGAATTCGTCGTGTAGCGGTGAAATGCTTAGATATGACGAAGAACTCCGATTGCGAAGGCAGCTGACGGGAGCGCAACTGACGCTGAAGCTCGAAGGTGCGGGTATCGAACAGGATTAGATACCCTGGTAGTCCGCACAGTAAACGATGGATGCCCGCTGTTGGTACCTGGTATCAGCGGCTAAGCGAAAGCATTAAGCATCCCACCTGGGGAGTACGCCGGCAACGGTGAAACTCAAGGAATTTGACGGGGGCCCGCACAAGCGGAGGAACATGTGGTTTAATTTCGATGATACGCGA</t>
    <phoneticPr fontId="3"/>
  </si>
  <si>
    <t>Prevotella histicola</t>
    <phoneticPr fontId="3"/>
  </si>
  <si>
    <t>GTCGTGGGGAACGGCATTATGTGCTTGCACATTCTGGACGTCGACCGGCGCACGGGTGAGTATCGCGTATCCAACCTGCCCCTTACTTGGGGATACCCCGTTGAAAGACGGCCTAATACCCGATGTGTTTCATTGACGGCATCCGATATGAAACAAAGGTTTTTCCGGTAAGGGATGGGGATGCGTCTGATTAGCTTGTTGGCGGGGCAACGGCCCACCAAGGCAACGATCAGTAGGGGTTCTGAGAGGAAGGTCCCCCACATTGGAACTGAGACACGGTCCAAACTCCTACGGGAGGCAGCAGTGAGGAATATTGGTCAATGGACGCAAGTCTGAACCAGCCAAGTAGCGTGCAGGATGACGGCCCTATGGGTTGTAAACTGCTTTTATGTGGGAATAAATTGGCGCACGTGTGCGT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ACCTGGGGGAGTACGCCGGCAACGGTGAAACTCAAAGGAATTGACGGGGGCCCGCACAAGCGGAGGAACATGTGGTTTAATTTCGATGA</t>
    <phoneticPr fontId="3"/>
  </si>
  <si>
    <t>ACGGCATTATGTGCTTGCACATTTTGGACGTCGACCGGCGCACGGGTGAGTATCGCGTATCCAACCTTCCCTCCACTCGGGGATACCCCGTTGAAAGACGGCCTAATACCCGATGTTGTCCACATATGGCATCTGACGTGGACCAAAGATTCATCGGTGGAGGATGGGGATGCGTCTGATTAGCTTGTTGGTGCGGGTAACGGCCCACCAAGGCAACGATCAGTAGGGGTTCTGAGAGGAAGGTCCCCCACATTGGAACTGAGACACGGTCCAAACTCCTACGGGAGGCAGCAGTGAGGAATATTGGTCAATGGACGGAAGTCTGAACCAGCCAAGTAGCGTGCAGGATTGACGGCCCTATGGGTTGTAAACTGCTTTTGTTGGGGAGTAAAGTGAGGCACGCGTGCCTTTTTGCATTTACCCTTCGAATAAGGACCGGCTAATTCCGTGCCAGCAGCCGCGGTAATACGGAAGGTCCAGGCGTTATCCGGATTTATTGGGTTTAAAGGGAGTGTAGGCGGTCTGTTAAGCGTGTTGTGAAATTTAGGTGCTCAACATCTAACTTGCAGCGCGAACTGGCGGACTTGAGTGCACGCAACGTATGCGGAATTCATGGTGTAGCGGTGAAATGCTTAGATATCATGACGAACTCCGATTGCGAAGGCAGCGTACGGGAGTGTTACTGACGCTTAAGCTCGAAGGTGCGGGTATCGAACAGGATTAGATACCCTGGTAGTCCGCACGGTAAACGATGGATGCCCGCTGTTAGCGCCTGGCGTTAGCGGCTAAGCGAAAGCATTAAGCATCCCACCTGGGGAGTACGCCGGCAACGGTGAAACTCAAAGGAATTTGACGGGGGCCCGCAC</t>
    <phoneticPr fontId="3"/>
  </si>
  <si>
    <t>Prevotella intermedia</t>
    <phoneticPr fontId="3"/>
  </si>
  <si>
    <t>GCATTTATGTGCTTGCACATTTTGGACGTCGACCGGCGCACGGGTGAGTATCGCGTATCCAACCTTCCCTCCACTCGGGGATACCCCGTTGAAAGACGGCCTAATACCCGATGTTGTCCACATATGGCATCTGACGTGGACCAAAGATTCATCGGTGGAGGATGGGGATGCGTCTGATTAGCTTGTTGGTGCGGGTAACGGCCCACCAAGGCAACGATCAGTAGGGGTTCTGAGAGGAAGGTCCCCCACATTGGAACTGAGACACGGTCCAAACTCCTACGGGAGGCAGCAGTGAGGAATATTGGTCAATGGACGGAAGTCTGAACCAGCCAAGTAGCGTGCAGGATTGACGGCCCTATGGGTTGTAAACTGCTTTTGTTGGGGAGTAAAGTGAGGCACGCGTGCCTTTTTGCATTTACCCTTCGAATAAGGACCGGCTAATTCCGTGCCAGCAGCCGCGGTAATACGGAAGGTCCAGGCGTTATCCGGATTTATTGGGTTTAAAGGGAGTGTAGGCGGTCTGTTAAGCGTGTTGTGAAATTTAGGTGCTCAACATCTAACTTGCAGCGCGAACTGGCGGACTTGAGTGCACGCAACGTATGCGGAATTCATGGTGTAGCGGTGAAATGCTTAGATATCATGACGAACTCCGATTGCGAAGGCAGCGTACGGGAGTGTTACTGACGCTTAAGCTCGAAGGTGCGGGTATCGAACAGGATTAGATACCCTGGTAGTCCGCACGGTAAACGATGGATGCCCGCTGTTAGCGCCTGGCGTTAGCGGCTAAGCGAAAGCATTAAGCATCCCACCTGGGGAGTACGCCCGGCAACGGTGAAACTCAAAGGAATTTGACGGGGGGCCCGCAC</t>
    <phoneticPr fontId="3"/>
  </si>
  <si>
    <t>GTGCTTTGCACATTTTTTGGACGTCGACCGGCGCACGGGTGAGTATCGCGTATCCAACCTTTCCCTCCACTCGGGGATACCCCGTTGAAAGACGGCCTAATACCCGATGTTGTCCACATATGGCATCTGACGTGGACCAAAGATTCATCGGTGGAGGATGGGGATGCGTCTGATTAGCTTGTTGGTGCGGGTAACGGCCCACCAAGGCAACGATCAGTAGGGGTTCTGAGAGGAAGGTCCCCCACATTGGAACTGAGACACGGTCCAAACTCCTACGGGAGGCAGCAGTGAGGAATATTGGTCAATGGACGGAAGTCTGAACCAGCCAAGTAGCGTGCAGGATTGACGGCCCTATGGGTTGTAAACTGCTTTTGTTGGGGAGTAAAGTGAGGCACGCGTGCCTTTTTGCATTTACCCTTCGAATAAGGACCGGCTAATTCCGTGCCAGCAGCCGCGGTAATACGGAAGGTCCAGGCGTTATCCGGATTTATTGGGTTTAAAGGGAGTGTAGGCGGTCTGTTAAGCGTGTTGTGAAATTTAGGTGCTCAACATCTAACTTGCAGCGCGAACTGGCGGACTTGAGTGCACGCAACGTATGCGGAATTCATGGTGTAGCGGTGAAATGCTTAGATATCATGACGAACTCCGATTGCGAAGGCAGCGTACGGGAGTGTTACTGACGCTTAAGCTCGAAGGTGCGGGTATCGAACAGGATTAGATACCCTGGTAGTCCGCACGGTAAACGATGGATGCCCGCTGTTAGCGCCTGGCGTTAGCGGCTAAGCGAAAGCATTAAGCATCCCACCTGGGGAGTACGCCCGGCAACGGTGAAACTCAAAGGAATTTGACGGGGGCCCGCACAAGCGGAGGAACATGTGGTTTAATTTCGATGATACGCGA</t>
  </si>
  <si>
    <t>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TGTAAACGATGGATGCCCGCCGTTGGCGCCCTGCGCCTGCGGCCAAGCGAAAGCATTAAGCATCCCACCTGGGGAGTACGCCGGCAACGGTGAAACTCAAAGGAATTGACGGGGGCCCGCACAAGC</t>
    <phoneticPr fontId="3"/>
  </si>
  <si>
    <t>GTCGAGGGGAACGGCATTATGTGCTTGCACATTCTGGACGTCGACCGGCGCACGGGTGAGTATCGCGTATCCAACCTTCCCTCCACTCGGGGATACCCCGTTGAAAGACGGCCTAATACCCGATGTTGTCCACATATGGCATCTGACGTGGACCAAAGATTCATCGGTGGAGGATGGGGATGCGTCTGATTAGCTTGTTGGTGCGGGTAACGGCCCACCAAGGCGACGATCAGTAGGGGTTCTGAGAGGAAGGTCCCCCACATTGGAACTGAGACACGGTCCAAACTCCTACGGGAGGCAGCAGTGAGGAATATTGGTCAATGGACGTAAGTCTGAACCAGCCAAGTAGCGTGCAGGATTGACGGCCCTATGGGTTGTAAACTGCTTTTGTTGGGGAGTAAAGTGGGGCACGCGTGCCTT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TCCTGGCGTTAGCGGCTAAGCGAAAGCATTAAGCATCCCACCTGGGGAGTACGCCGGCAACGGTGAAACTCAAAGGAATTTGACGGGGGCCCGCACAAGCGGGA</t>
  </si>
  <si>
    <t>AGGGGAAACGGCATTATGTGCTTGCACATTCTGGACGTCGACCGGCGCACGGGTGAGTATCGCGTATCCAACCTTCCCTCCACTCGGGGATACCCCGTTGAAAGACGGCCTAATACCCGATGTTGTCCACATATGGCATCTGACGTGGACCAAAGATTCATCGGTGGAGGATGGGGATGCGTCTGATTAGCTTGTTGGTGCGGGTAACGGCCCACCAAGGCGACGATCAGTAGGGGTTCTGAGAGGAAGGTCCCCCACATTGGAACTGAGACACGGTCCAAACTCCTACGGGAGGCAGCAGTGAGGAATATTGGTCAATGGACGTAAGTCTGAACCAGCCAAGTAGCGTGCAGGATTGACGGCCCTATGGGTTGTAAACTGCTTTTGTTGGGGAGTAAAGTGGGGCACGCGTGCCTT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TCCTGGCGTTAGCGGCTAAGCGAAAGCATTAAGCATCCCACCTGGGGAGTACGCCGGCAACGGTGAAACTCAAAGGAAATTGACGGGGGCCCGCACAAGCGG</t>
    <phoneticPr fontId="3"/>
  </si>
  <si>
    <t>AGGGGAAACGGCATTATGTGCTTGCACATTCTGGACGTCGACCGGCGCACGGGTGAGTATCGCGTATCCAACCTTCCCTCCACTCGGGGATACCCCGTTGAAAGACGGCCTAATACCCGATGTTGTCCACATATGGCATCTGACGTGGACCAAAGATTCATCGGTGGAGGATGGGGATGCGTCTGATTAGCTTGTTGGTGCGGGTAACGGCCCACCAAGGCGACGATCAGTAGGGGTTCTGAGAGGAAGGTCCCCCACATTGGAACTGAGACACGGTCCAAACTCCTACGGGAGGCAGCAGTGAGGAATATTGGTCAATGGACGTAAGTCTGAACCAGCCAAGTAGCGTGCAGGATTGACGGCCCTATGGGTTGTAAACTGCTTTTGTTGGGGAGTAAAGTGGGGCACGCGTGCCTT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AGTACGCCGGCAACGGTGAAACTCAAAGGAATTTGACGGGGGCCCGCACAAGCG</t>
  </si>
  <si>
    <t>TGGGGAACGGCATTTATGTGCTTGCACATTCTGGACGTCGACCGGCGCACGGGTGAGTATCGCGTATCCAACCTGCCCCTTACTTGGGGATACCCCGTTGAAAGACGGCCTAATACCCGATGTGTTTCATTGACGGCATCCGATATGAAACAAAGGTTTTCCGGTAAGGGATGGGGATGCGTCTGATTAGCTAGTTGGCGGGGCAACGGCCCACCAAGGCGACGATCAGTAGGGGTTCTGAGAGGAAGGTCCCCCACATTGGAACTGAG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AGTAAACGATGGATGCCCGCCGTTGGCGCCCTGCGCCTGCGGCCAAGCGAAAGCATTAAGCATCCCACCTGGGGAGTACGCCGGCAACGGTGAAACTCAAAGGAATTTGACGGGGGCCCGCACAAGCGGAGGA</t>
  </si>
  <si>
    <t>GTCGTGGGGAACGGCATTATGTGCTTGCACATTCTGGACGTCGACCGGCGCACGGGTGAGTATCGCGTATCCAACCTGCCCCTTACTTGGGGATACCCCGTTGAAAGACGGCCTAATACCCGATGTGTTTCATTGACGGCATCCGATATGAAACAAAGGTTTTCCGGTAAGGGATGGGGATGCGTCTGATTAGCTA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AGTAAACGATGGATGCCCGCCGTTGGCGCCCTGCGCCTGCGGCCAAGCGAAAGCATTAAGCATCCCACCTGGGGAGTACGCCGGCAACGGTGAAACTCAAAGGAATTTGACGGGGGCCCGCACAAGC</t>
  </si>
  <si>
    <t>AGTCGTGGGGAACGGCATTATGTGCTTGCACATTCTGGACGTCGACCGGCGCACGGGTGAGTATCGCGTATCCAACCTGCCCCTTACTTGGGGATACCCCGTTGAAAGACGGCCTAATACCCGATGTGTTTCATTGACGGCATCCGATATGAAACAAAGGTTTTCCGGTAAGGGATGGGGATGCGTCTGATTAGCTAGTTGGCGGGGCAACGGCCCACCAAGGCGACGATCAGTAGGGGTTCTGAGAGGAAGGTCCCCCACATTGGAACTGAGACACGGTCCAAACTCCTACGGGAGGCAGCAGTGAGGAATATTGGTCAATGGACGCAAGTCTGAACCAGCCAAGTAGCGTGCAGGATGACGGCCCTATGGGTTGTAAACTGCTTTTATGTGGGAATAAAT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AGTAAACGATGGATGCCCGCCGTTGGCGCCCTGCGCCTGCGGCCAAGCGAAAGCATTAAGCATCCCACCTGGGGAGTACGCCGGCAACGGTGAAACTCAAAGGAATTTGACGGGGGCCCGCACAAGC</t>
  </si>
  <si>
    <t>GTCGAGGGGAACGGCATTATGTGCTTGCACATTCTGGACGTCGACCGGCGCACGGGTGAGTATCGCGTATCCAACCTTCCCTCCACTCGGGGATACCCCGTTGAAAGACGGCCTAATACCCGATGTTGTCCACATATGGCATCTGACGTGGACCAAAGATTCATCGGTGGAGGATGGGGATGCGTCTGATTAGCTTGTTGGTGCGGGTAACGGCCCACCAAGGCAACGATCAGTAGGGGTTCTGAGAGGAAGGTCCCCCACATTGGAACTGAGACACGGTCCAAACTCCTACGGGAGGCAGCAGTGAGGAATATTGGTCAATGGACGTAAGTCTGAACCAGCCAAGTAGCGTGCAGGATTGACGGCCCTATGGGTTGTAAACTGCTTTTGTTGGGGAGTAAAGTGAGGCACGCGTGCCTT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AGTACGCCGGCAACGGTGAAACTCAAAGGAATTGACGGGGGGCCCGCACAGGCGGAGG</t>
  </si>
  <si>
    <t>GTCGAGGGGAACGGCATTATGTGCTTGCACATTCTGGACGTCGACCGGCGCACGGGTGAGTATCGCGTATCCAACCTTCCCTCCACTCGGGGATACCCCGTTGAAAGACGGCCTAATACCCGATGTTGTCCACATATGGCATCTGACGTGGACCAAAGATTCATCGGTGGAGGATGGGGATGCGTCTGATTAGCTTGTTGGTGCGGGTAACGGCCCACCAAGGCAACGATCAGTAGGGGTTCTGAGAGGAAGGTCCCCCACATTGGAACTGAGACACGGTCCAAACTCCTACGGGAGGCAGCAGTGAGGAATATTGGTCAATGGACGTAAGTCTGAACCAGCCAAGTAGCGTGCAGGATTGACGGCCCTATGGGTTGTAAACTGCTTTTGTTGGGGAGTAAAGTGAGGCACGCGTGCCTT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AGTACGCCGGCAACGGGTGAAACTCAAAGGAATTGACGGGGGCCCGCAC</t>
  </si>
  <si>
    <t>GTCGAGGGGAACGGCATTATGTGCTTGCACATTCTGGACGTCGACCGGCGCACGGGTGAGTATCGCGTATCCAACCTTCCCTCCACTCGGGGATACCCCGTTGAAAGACGGCCTAATACCCGATGTTGTCCACATATGGCATCTGACGTGGACCAAAGATTCATCGGTGGAGGATGGGGATGCGTCTGATTAGCTTGTTGGTGCGGGTAACGGCCCACCAAGGCAACGATCAGTAGGGGTTCTGAGAGGAAGGTCCCCCACATTGGAACTGAGACACGGTCCAAACTCCTACGGGAGGCAGCAGTGAGGAATATTGGTCAATGGACGTAAGTCTGAACCAGCCAAGTAGCGTGCAGGATTGACGGCCCTATGGGTTGTAAACTGCTTTTGTTGGGGAGTAAAGTGAGGCACGCGTGCCTT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AGTACGCCGGCAACGGTGAAACTCAAAGGGAATTTGACGGGGGGCCCGCACAAGC</t>
    <phoneticPr fontId="3"/>
  </si>
  <si>
    <t>GTCGAGGGGAACGGCATTATGTGCTTGCACATTCTGGACGTCGACCGGCGCACGGGTGAGTATCGCGTATCCAACCTTCCCTCCACTCGGGGATACCCCGTTGAAAGACGGCCTAATACCCGATGTTGTCCACATATGGCATCTGACGTGGACCAAAGATTCATCGGTGGAGGATGGGGATGCGTCTGATTAGCTTGTTGGTGCGGGTAACGGCCCACCAAGGCGACGATCAGTAGGGGTTCTGAGAGGAAGGTCCCCCACATTGGAACTGAGACACGGTCCAAACTCCTACGGGAGGCAGCAGTGAGGAATATTGGTCAATGGACGTAAGTCTGAACCAGCCAAGTAGCGTGCAGGATTGACGGCCCTATGGGTTGTAAACTGCTTTTGTTGGGGAGTAAAGTGAGGCACGCGTGCCTT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GAGTACGCCGGCAACGGTGAAACTCAAAAGGAAATTGACGGGGGCCCGCACAAGCGGA</t>
  </si>
  <si>
    <t>GTCGAGGGGAACGGCATTATGTGCTTGCACATTCTGGACGTCGACCGGCGCACGGGTGAGTATCGCGTATCCAACCTTCCCTCCACTCGGGGATACCCCGTTGAAAGACGGCCTAATACCCGATGTTGTCCACATATGGCATCTGACGTGGACCAAAGATTCATCGGTGGAGGATGGGGATGCGTCTGATTAGCTTGTTGGTGCGGGTAACGGCCCACCAAGGCGACGATCAGTAGGGGTTCTGAGAGGAAGGTCCCCCACATTGGAACTGAGACACGGTCCAAACTCCTACGGGAGGCAGCAGTGAGGAATATTGGTCAATGGACGTAAGTCTGAACCAGCCAAGTAGCGTGCAGGATTGACGGCCCTATGGGTTGTAAACTGCTTTTGTTGGGGAGTAAAGTGAGGCACGCGTGCCTT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GAGTACGCCGGCAACGGTGAAACTCAAAGGAATTTGACGGGGGGCCCGCACAAGCGGAG</t>
  </si>
  <si>
    <t>GTCGAGGGGAACGGCATTATGTGCTTGCACATTCTGGACGTCGACCGGCGCACGGGTGAGTATCGCGTATCCAACCTTCCCTCCACTCGGGGATACCCCGTTGAAAGACGGCCTAATACCCGATGTTGTCCACATATGGCATCTGACGTGGACCAAAGATTCATCGGTGGAGGATGGGGATGCGTCTGATTAGCTTGTTGGTGCGGGTAACGGCCCACCAAGGCGACGATCAGTAGGGGTTCTGAGAGGAAGGTCCCCCACATTGGAACTGAGACACGGTCCAAACTCCTACGGGAGGCAGCAGTGAGGAATATTGGTCAATGGACGTAAGTCTGAACCAGCCAAGTAGCGTGCAGGATTGACGGCCCTATGGGTTGTAAACTGCTTTTGTTGGGGAGTAAAGTGAGGCACGCGTGCCTTTTTGCATTTACCCTTCGAATAAGGACCGGCTAATTCCGTGCCAGCAGCCGCGGTAATACGGAAGGTCCAGGCGTTATCCGGATTTATTGGGTTTAAAGGGAGTGTAGGCGGTCTGTTAAGCGTGTTGTGAAATTTAGGTGCTCAACATCTACCTTGCAGCGCGAACTGGCGGACTTGAGTGCACGCAACGTATGCGGAATTCATGGTGTAGCGGTGAAATGCTTAGATATCATGACGAACTCCGATTGCGAAGGCAGCGTACGGGAGTGTTACTGACGCTTAAGCTCGAAGGTGCGGGTATCGAACAGGATTAGATACCCTGGTAGTCCGCACGGTAAACGATGGATGCCCGCTGTTAGCGCCTGGCGTTAGCGGCTAAGCGAAAGCATTAAGCATCCCACCTGGGGAGTACGCCGGCAACGGTGAAACTCAAAGGAATTTGACGGGGGCCCGCACAAGC</t>
  </si>
  <si>
    <t>AGTCGAGGGGAACGGCATTGAGTGCTTGCACTGAATGGACGTCGACCGGCGCACGGGTGAGTAACGCGTATCCAACCTTCCCGTTACTGCGGGATAACCTGCCGAAAGGCAGACTAATACCGCATGTTCTTCGATGACGGCATCAGATTCGAAGCAAAGATTTATCGGTAATGGAGGGGGATGCGTCTGATTAGCTGGTTGGCGGGGCGACGGCCCACCAAGGCGACGATCAGTAGGGGTTCTGAGAGGAAGGTCCCCCACATTGGAACTGAGACACGGTCCAAACTCCTACGGGAGGCAGCAGTGAGGAATATTGGTCAATGGGCGGAAGCCTGAACCAGCCAAGTAGCGTGCAGGAGGACGGCCCTACGGGTTGTAAACTGCTTTTATGCGGGGATAAAGTGAGGGACGTGTCCCTTTTTGCAGGTACCGCATGAATAAGGACCGGCTAATTCCGTGCCAGCAGCCGCGGTAATACGGAAGGTCCGGGCGTTATCCGGATTTATTGGGTTTAAAGGGAGCGTAGGCCGGGGATTAAGTGTGTTGTGAAATGTAGGCGCCCAACGTCTGACTTGCAGCGCATACTGGTTCCCTTGAGTACGCGCAACGCCGGCGGAATTCGTCGTGTAGCGGTGAAATGCTTAGATATGACGAAGAACCCCGATTGCGAAGGCAGCCGGCGGGAGCGCAACTGACGCTGAAGCTCGAAGGTGCGGGTATCGAACAGGATTAGATACCCTGGTAGTCCGCACGGTAAACGATGGATGCCCGCTGTCGGCGCCTTGCGCCGGCGGCCAAGCGAAAGCGTTAAGCATCCCACCTGGGGAGTACGCCGGCAACGGTGAAACTCAAAGGAATTTGACGGGGGCCCGCACAAGC</t>
  </si>
  <si>
    <t>GTCGTGGGGAACGGCATTATGTGCTTGCACATTCTGGACGTCGACCGGCGCACGGGTGAGTATCGCGTATCCAACCTGCCCCTTACTTGGGGATACCCCGTTGAAAGACGGCCTAATACCCGATGTGTTTCATTGACGGCATCCGATATGAAACAAAGGTTTTCCGGTAAGGGATGGGGATGCGTCTGATTAGCTTGTTGGCGGGGCAACGGCCCACCAAGGCGACGATCAGTAGGGGTTCTGAGAGGAAGGTCCCCCACATTGGAACTGAGACACGGTCCAAACTCCTACGGGAGGCAGCAGTGAGGAATATTGGTCAATGGACGCAAGTCTGAACCAGCCAAGTAGCGTGCAGGATGACGGCCCTATGGGTTGTAAACTGCTTTTATGTGGGAATAAAGTGGCGCACGTGTGCGCCATTGCATGTACCTCATGAATAAGGACCGGCTAATTCCGTGCCAGCAGCCGCGGTAATACGGAAGGTCCGGGCGTTATCCGGATTTATTGGGTTTAAAGGGAGTGTAGGCGGTCTGTTAAGCGTGTTGTGAAATTTAGGTGCTCAACATTTAACTTGCAGCGCGAACTGTCAGACTTGAGTACACGCAGCGCAGGCGGAATTCATGGTGTAGCGGTGAAATGCTTAGATATCATGAGGAACTCCGATCGCGAAGGCAGCCTGCGGGAGTGTTACTGACGCTTAAGCTCGAAGGTGCGGGTATCGAACAGGATTAGATACCCTGGTAGTCCGCACAGTAAACGATGGATGCCCGCCGTTGGCGCGCTGCGCCTGCGGCCAAGCGAAAGCATTAAGCATCCCA</t>
  </si>
  <si>
    <t>AGTCGAGGGGAACGGCATTGAGTGCTTGCACTGAATGGACGTCGACCGGCGCACGGGTGAGTAACGCGTATCCAACCTTCCCGTTACTGCGGGATAACCTGCCGAAAGGCAGACTAATACCGCATGTTCTTCGATGACGGCATCAGATTCGAAGCAAAGATTTATCGGTAATGGAGGGGGATGCGTCTGATTAGCTGGTTGGCGGGGCGACGGCCCACCAAGGCGACGATCAGTAGGGGTTCTGAGAGGAAGGTCCCCCACATTGGAACTGAGACACGGTCCAAACTCCTACGGGAGGCAGCAGTGAGGAATATTGGTCAATGGGCGGAAGCCTGAACCAGCCAAGTAGCGTGCAGGAGGACGGCCCTACGGGTTGTAAACTGCTTTTATGCGGGGATAAAGTGAGGGACGTGTCCCTTTTTGCAGGTACCGCATGAATAAGGACCGGCTAATTCCGTGCCAGCAGCCGCGGTAATACGGAAGGTCCGGGCGTTATCCGGATTTATTGGGTTTAAAGGGAGCGTAGGCCGGGGATTAAGTGTGTTGTGAAATGTAGGCGCCCAACGTCTGACTTGCAGCGCATACTGGTTCCCTTGAGTACGCGCAACGCCGGCGGAATTCGTCGTGTAGCGGTGAAATGCTTAGATATGACGAAGAACCCCGATTGCGAAGGCAGCCGGCGGGAGCGCAACTGACGCTGAAGCTCGAAGGTGCGGGTATCGAACAGGATTAGATACCCTGGTAGTCCGCACGGTAAACGATGGATGCCCGCTGTCGGCGCCTTGCGCCGGCGGCCAAGCGAAAGCGTTAAGCATCCCACCTGGGGAGTACGCCGGCAACGGGTGAAACTCAAAGGAATTGACGGGGGCCCGCACAAGC</t>
  </si>
  <si>
    <t>Prevotella denticola</t>
    <phoneticPr fontId="3"/>
  </si>
  <si>
    <t>AGTCAAAGGTTGGTCTGTCTGAGCGTAGTCGGTCCATCGTCGGAGAGGAGCAGGAGGCCATCAAATCAGCCGAGAACGCGACTAGGGTTCGAGGAGATCAAATGTAGTGCAGGCCAACGTACGCTGGTCGTAACGGCCAACACGGGTGCAACGGAACCGGCCGGCAAGACTCTTGCAGCGGTAAAAGCACCGACAACCGAACCGACTGCAGAAAATCAAGAGGCCGCAGGTTTCGATCATGACAGCAGAGCCAAAAACAATCGTTTTCGAAGGCAGGCAAGAGCTACACCGGATACAGTGGAAACGGAGAGGGTAATCACATTCGAGAACGATCCTCTTAAAATCAAGCGTGTACACGCTCGCATGGCTTTTCACCGAAATTAAAGTTGCAGATTGAGGCGCAGCTTACGATAACATTTACACATTTCGTTCCCTGAAAAAGAATTATTGGTCTTCATTTGCAAAGAAAGCAATTCTAATTTTGTTTCGGGGCAACACTTCGCGAAATGCAGACGTTTAATTAATCTGACAGGTTTCTTTGACCCACATTTTAACGGTGCTTACACACCCTGCCCAACTATGCCCAATTGTGCCTTTGGCTGAGCCCGTAATTACGTTTGCACCTTGCCGCCGATGCTTCCTCAGGGTTCTCTACGTATTTAGAAAATGACTACTCAGCTAACGGTGGAACTATTCATCCGACAATCCTGTGTGTTTTATGGCAAACTTTCAGAAAAACGGAGCCGACTTGGCGGGAGCCGATTTTAGCAGCTGCTCAGCCGCCCATTGGGTGGATGCAGAAGGCAAGACCTATTACCCTGTATTGGTAACTTCACAGCACACTATACTTATGACATGGTTATACGCCTAGAATAAATTGAGCGTACCATAGTATGATATTAGCTGACATCACAGCCCGGACGATACCCAGAGATCCTATCACAGAGTCTGCTCACTTGATGTACATGCACTGTAGCCTGAGTGGTTCTTCGTTGGTCCGATGCTACTTTGTTATCGACCCGTCACGACTAACTATCTTA</t>
    <phoneticPr fontId="3"/>
  </si>
  <si>
    <t>1b</t>
    <phoneticPr fontId="3"/>
  </si>
  <si>
    <t>GTATGCTACCATCAGCGTGGTTTTGAAGACCAGCAATCCGAATCGTGCTTTTGGAGAAGACGAATCAAAGGTGGCTAAGTTGACCGTAATGGTTTATAATGGAGAACAGCAGGAAGCCATCAAATCAGCCGAAAATGCGACTAAGGTTGAAGACATCAAATGTAGTGCAGGCCAACGTACGCTGGTCGTAATGGCCAATACGGGTGCAATGGAACTGGTTGGCAAGACTCTTGCAGAGGTAAAAGCATTGACAACTGAACTGACTGCAGAAAACCAAGAGGCTACAGGTTTGATCATGACAGCAGAGCCTGTTGACGTAACACTTGTCGCCGGCAATAACTATTATGGTTATGATGGATCTCAGGGAGGTAATCAGATTTCGCAAGATACTCCTCTTGAAATCAAACGTGTTCATGCTCGTATTGCGTTCACCAAGATTGAAGTGACGATGAGCCAGTCTTATGCGAACAAATACAATTTTGCCCCCGAAAACATCTATGCACTTGTGGCTAAAAAGGAGTCTAATCTATTCGGTGCTTCATTGGCAAATAGTGATGATGCTTATTTGACTGGTTCTTTGACGAATTTCAACGGTGCTTATTCCCCTGCAAACTATACTCATGTTGACTGGTTGGGAAGAGACTACACAGAGCCTTCCAATAATGCTCCACAAGGTTTCTATGTTTTGGAGAGCACATACGCTCAGAATGCAGGTCTACGTCCTACTATTCTATGTGTAAAAGGCAAGCTGACAAAGCATGATGGTACTCCTTTGAGTTCTGAGGAAATGACAGCTGCATTCAATGCCCGGCTGGGATTGTTGCAGACATAATCCTACGACCTATTACCCTGTATTGGTAAACTTCAACAGCAACAACTATACTTATGACAATGGTTATACGCCTAAGAATAAAATTGAGCGTAACCATAAGTATGATATTAAGTTGA</t>
  </si>
  <si>
    <t>AATGCCACCATTCAGCGTGGTATTTCGAAGAACGCAGCAATTTCCGAATTCGTGCTTTTTTTTGGAAGTTTGGCGATGACGAATCAAAGGTTGGCTTAAGTTTTGACCGTAATTGGTTTATAATGGAGAACAGCAGGAAGCCATCAAATCAGCCGAAAATGCGACTAAGGTTGAAGACATCAAATGTAGTGCAGGCCAACGTACGCTGGTCGTAATGGCCAATACGGGTGCAATGGAACTGGTTGGCAAGACTCTTGCAGAGGTAAAAGCATTGACAACTGAACTGACTGCAGAAAACCAAGAGGCTGCAGGGTTGATCATGACAGCAGAGCCAAAAACAATCGTTTTGAAGGCAGGCAAGAACTACATTGGATACAGTGGAACCGGAGAGGGTAATCACATTGAGAATGATCCTCTTAAGATCAAGCGTGTACATGCTCGCATGGCTTTCACCGAAATTAAAGTGCAGATGAGCCAGTCTTATGCGAACAAATACAATTTTGCCCCCGAAAACATCTATGCACTTGTGGCTAAAAAGGAGTCTAATCTATTCGGTGCTTCATTGGCAAATAGTGATGATGCTTATTTGACTGGTTCTTTGACGAATTTCAACGGTGCTTATTCCCCTGCAAACTATACTCATGTTGACTGGTTGGGAAGAGACTACACAGAGCCTTCCAATAATGCTCCACAAGGTTTCTATGTTTTGGAGAGCACATACGCTCAGAATGCAGATCTACGTCCTACTATTCTATGTGTAAAAGGCAAGCTGACAAAGCATGATGGTACTCCTTTGAGTTCTGAGGAAATGACAGCTGCATTCAATGCCGGCTGGATTGTTGCAGACAATAATCCTACGACCTATTACCCTGTATTGGTAAACTTCAACAGCAACAACTATACTTATGACAATGGGTTATACGCCCTAAGAATAAATTGAGCGTAACCCATAAGTATGATATTAGTGACATTACAGGCCCCGG</t>
  </si>
  <si>
    <t>GCTACCATCAGCGTGGTATTGAAGACCAGCAATCCGAATCGTGCTTTTGGAAATGCGGGAGACGAAGCAAAAGTGGCTAAACTGACCGTAATGGTTTATAATGGAGAACAGCAGGAAGCCATCAAATCAGCCGAAAATGCGACTAAGGTTGAAGACATCAAATGTAGTGCAGGCCAACGTACGCTGGTCGTAATGGCCAATACGGGTGAAATGAAATTGGCTGGCAAGACTCTTGCAGAGGTAAAAGCATTGACAACTGAACTGACTGAAGGAAACCAAGAGGCTGCAGGGTTGATCATGACAGCAGAGCCTGTTGAGGTAACACTTGTCGCCGGCAATAACTATTATGGTTATGATGGATCTCAGGGAGGTAATCAGATTTCGCAAGATACTCCTCTTGAAATCAAACGTGTTCATGCTCGCATGGCTTTCACCGAAATTAAAGTGCAGATGAGTCCGTCTTATGTTAACAAATACAATTTTGCCCCCGAAAACATCTATGCACTTGTGGCTAAAAAGGAGTCTAATCTATTCGGTGCTTCATTGGCAAATAGTGATGATGCTTATTTGACTGGTTCTTTGACGAATTTCAACGGTGCTTATTCCCCTGCAAACTATACTCATGTTGACTGGTTGGGAAGAGACTACACAGAGCCTTCCAATAATGCTCCACAAGGTTTCTATGTTTTGGAGAGCACATACGCTCAGAATGCAGGTCTACGTCCTACTATTCTATGTGTAAAAGGCAAGCTGACAAAGCATGATGGTACTCCTTTGAGTTCTGAGGAAATGACAGCTGCATTCAATGCCGGCTGGATTGTTGCAGACAATAATCCTACGACCTATTACCCTGTATTGGTAAACTTCAACAGCAACAACTATACTTATGACAATGGGTTATACGCCTAAGAATAAAATTGAGCGTAACCCATAAGTATGATATTAAG</t>
  </si>
  <si>
    <t>CGTGGTTTTGAAGAACCAGCAATCCGAATCGTGCTTTTGGAGAAGAACGAATCAAAGGTGGCTAAGTTCGACCGTAATGGTTTATAATGGAGAACAGCAGGAAGCCATCAAATCAGCCGAAAATGCGACTAAGGTTGAAGACATCAAATGTAGTGCAGGCCAACGTACGCTGGTCGTAATGGCCAATACGGGTGCAATGGAACTGGTTGGCAAGACTCTTGCAGAGGTAAAAGCATTGACAACTGAACTGACTGCAGAAAACCAAGAGGCTACAGGTTTGATCATGACAGCAGAGCCTGTTGACGTAACACTTGTCGCCGGCAATAACTATTATGGTTATGATGGATCTCAGGGAGGTAATCAGATTTCGCAAGATACTCCTCTTGAAATCAAACGTGTTCATGCTCGCATGGCTTTCACCGAAATTAAAGTGCAAATGAGCCAGTCTTATGTGAACAAATACAATTTTGCCCCCGAAAACATCTATGCACTTGTGGCTAAAAAGGAGTCTAATCTATTCGGTGCTTCATTGGCAAATAGTGATGATGCTTATTTGACTGGTTCTTTGACGAATTTCAGCGGTGCTTATACCCCTGCAAACTATACTCATGTTGACTGGTTGGGAAGAGACTACACAGAAATAGGAGCCGCTACTGTTAATACTCCGAAAGGATTCTATGTCTTGGAGAGCACATACGCTCAGAATGCATGTCTACGTCCTACTATTCTATGTGTAAAAGGTAAGCTGACAAAGCATGATGGTGCACCTTTGAGTCCTGAGGAAATGACAGCTGCATTCAATGCCGGCTGGATTGTTGCAGACAATGATCCTACGACCTATTATCCTGTATTGGTAAACTTCAACAGCAACAACTATACTTATGACAATGGGTTATACGCCTAAGAATAAAATTGAGCGTAACCCATAAGTATGATATTAAGCTGACATCACAGGCCCCGGAACGAATAACCCA</t>
  </si>
  <si>
    <t>GTGGTTTTGAAGACCAGCAATCCGAATCGTGCTTTTGGAGAAGACGAATCAAAGGTGGCTAAGTTGACCGTAATGGTTTATAATGGAGAACAGCAGGAAGCCATCAAATCAGCCGAAAATGCGACTAAGGTTGAAGACATCAAATGTAGTGCAGGCCAACGTACGCTGGTCGTAATGGCCAATACGGGTGCAATGGAACTGGTTGGCAAGACTCTTGCAGAGGTAAAAGCATTGACAACTGAACTGACTGCAGAAAATCAAGAGGCTGCAGGTTTGATCATGACAGCAGAGCCAAAAACAATCGTTTTGAAGGCAGGCAAGAACTACATTGGATACAGTGGAAGCGGAGAGGGTAATCACATTGAGAATGATCCTCTTAAGATCAAGCGTGTACATGCTCGCATGGCTTTCACCGAAATTAAAGTGCAGATGAGCCAGTCTTATGCGAACAAATACAATTTTGCCCCCGAAAACATCTATGCACTTGTGGCTAAAAAGGAGTCTAATCTATTCGGTGCTTCATTGGCAAATAGTGATGATGCTTATTTGACTGGTTCTTTGACGAATTTCAACGGTGCTTATTCCCCTGCAAACTATACTCATGTTGACTGGTTGGGAAGAGACTACACAGAGCCTTCCAATAATGCTCCACAAGGTTTCTATGTTTTGGAGAGCACATACGCTCAGAATGCAGATCTACGTCCTACTATTCTATGTGTAAAAGGCAAGCTGACAAAGCATGATGGTACTCCTTTGAGTTCTGAGGAAATGACAGCTGCATTCAATGCCCGGCTGGATTGTTGCAGACAATAATCCTACGACCTATTACCCTGTATTGGTAAACTTCAACAGCAACAACTATACTTATGACAATGGTTATACGCCTAAGAATAAAATTTGAGCGTAACCATAAGTATGAT</t>
  </si>
  <si>
    <t>%</t>
    <phoneticPr fontId="3"/>
  </si>
  <si>
    <t>%</t>
    <phoneticPr fontId="3"/>
  </si>
  <si>
    <t>fimA</t>
    <phoneticPr fontId="3"/>
  </si>
  <si>
    <t>CATCAGCGTGGTATTGAAGACCAGCAATTCGAATCGTGCTTTTGGAGTTGGCGATGACGAATCAAAGGTGGCTAAGTTGACCGTAATGGTTTATAATGGAGAACAGCAGGAAGCCATCAAATCAGCCGAAAATGCGACTAAGGTTGAAGACATCAAATGTAGTGCAGGCCAACGTACGCTGGTCGTAATGGCCAATACGGGTGCAATGGAACTGGTTGGCAAGACTCTTGCAGAGGTAAAAGCATTGACAACTGAACTGACTGCAGAAAACCAAGAGGCTGCAGGGTTGATCATGACAGCAGAGCCAAAAACAATCGTTTTGAAGGCAGGCAAGAACTACATTGGATACAGTGGAACCGGAGAGGGTAATCACATTGAGAATGATCCTCTTAAGATCAAGCGTGTTCATGCTCGCATGGCTTTCACCGAAATTAAAGTGCAAATGAGCGCAGCCTACGATAACATTTACACATTCGTCCCTGAAAAGATTTATGGTCTCATTGCAAAGAAGCAATCTAATTTGTTCGGGGCAACACTCGTAAATGCAGACGCTAATTATCTGACAGGTTCTTTGACCACATTTAACGGTGCTTACACACCTGCCAACTATGCCAATGTGCCTTGGCTGAGCCGTAATTACGTTGCACCTGCCGCCGATGCTCCTCAGGGTTTCTACGTATTAGAAAATGACTACTCAGCTAACGGTGGAACTATTCATCCGACAATCCTGTGTGTTTATGGCAAACTTCAGAAAAACGGAGCCGACTTGGCGGGAGCCGATTTAGCAGCTGCTCAGGCC</t>
    <phoneticPr fontId="3"/>
  </si>
  <si>
    <t>1b</t>
    <phoneticPr fontId="3"/>
  </si>
  <si>
    <t>GCGTGGTTTTGAAGACCAGCAATCCGAATCGTGCTTTTGGAGAAGACGAATCAAAGGTGGCTAAGTTGACCGTAATGGTTTATAATGGAGAACAGCAGGAAGCCATCAAATCAGCCGAAAATGCGACTAAGGTTGAAGACATCAAATGTAGTGCAGGCCAACGTACGCTGGTCGTAATGGCCAATACGGGTGCAATGGAACTGGTTGGCAAGACTCTTGCAGAGGTAAAAGCATTGACAACTGAACTGACTGCAGAAAACCAAGAGGCTACAGGTTTGATCATGACAGCAGAGCCTGTTGACGTAACACTTGTCGCCGGCAATAACTATTATGGTTATGATGGATCTCAGGGAGGTAATCAGATTTCGCAAGATACTCCTCTTGAAATCAAACGTGTTCATGCTCGCATGGCTTTCACCGAAATTAAAGTGCAGATGAGTCCGTCTTATGTTAACAAATACAATTTTGCCCCCGAAAACATCTATGCACTTGTGGCTAAAAAGGAGTCTAATCTATTCGGTGCTTCATTGGCAAATAGTGATGATGCTTATTTGACTGGTTCTTTGACGAATTTCAACGGTGCTTATTCCCCTGCAAACTATACTCATGTTGACTGGTTGGGAAGAGACTACACAGAGCCTTCCAATAATGCTCCACAAGGTTTCTATGTTTTGGAGAGCACATACGCTCAGAATGCAGGTCTACGTCCTACTATTCTATGTGTAAAAGGCAAGCTGACAAAGCATGATGGTACTCCTTTGAGTTCTGAGGAAATGACAGCTGCATTCAATGCCCGGCTGGATTGTTGCAGACAATAATCCTACGACCTATTACCCTGTATTGTAACTTCAACAGCAACAACTATACTTATGA</t>
  </si>
  <si>
    <t>CACCATCAGCGTGGTATTGAAGACCAGCAATCCGAATCGTGCTTTTGGAAATGCGGGAGACGAAGCAAAAGTGGCTAAACTGACCGTAATGGTTTATAATGGAGAACAGCAGGAAGCCATCAAATCAGCCGAAAATGCGACTAAGGTTGAAGACATCAAATGTAGTGCAGGCCAACGTACGCTGGTCGTAATGGCCAATACGGGTGCAATGGAACTGGTTGGCAAGACTCTTGCAGAGGTAAAAGCATTGACAACTGAACTGACTGCAGAAAACCAAGAGGCTGCAGGGTTGATCATGACAGCAGAGCCAAAAACAATCGTTTTGAAGGCAGGCAAGAACTACATTGGATACAGTGGAACCGGAGAGGGTAATCACATTGAGAATGATCCTCTTAAGATCAAGCGTGTACATGCTCGCATGGCTTTCACCGAAATTAAAGTGCAGATGAGCCAGTCTTATGCGAACAAATACAATTTTGCCCCCGAAAACATCTATGCACTTGTGGCTAAAAAGGAGTCTAATCTATTCGGTGCTTCATTGGCAAATAGTGATGATGCTTATTTGACTGGTTCTTTGACGAATTTCAACGGTGCTTATTCCCCTGCAAACTATACTCATGTTGACTGGTTGGGAAGAGACTACACAGAGCCTTCCAATAATGCTCCACAAGGTTTCTATGTTTTGGAGAGCACATACGCTCAGAATGCAGATCTACGTCCTACTATTCTATGTGTAAAAGGCAAGCTGACAAAGCATGATGGTACTCCTTTGAGTTCTGAGGAAATGACAGCTGCATTCAATGCCCGGC</t>
  </si>
  <si>
    <t>CGTGGTATTGAAGACCAGCAATCCGAATCGTGCTTTTGGAGAACGACGAATCAAAGGTGGCTAAGTTGACCGTAATGGTTTATAACCGGAGAACAGCAGGAAGCCATCAAATCAGCCGAAAATGCGACTAAGGTTGAAGGCATCAAATGTAGTGCAGGCCAACGTACGCTGGTCGTAATGGCCAATACGGGTGAAATGAAATTGGCTGGCAAGACTCTTGCAGAGGTAAAAGCATTGACAACTGAACTGACTGCAGAAAACCAAGAGGCTGCAGGGTTGATCATGACAGCAGAGCCTGTTGTGGTAACACTTGTCGCCGGCAATAACTATTATGGTTATGATGGATCTCAGGGAGGTAATCAGATTTCGCAAGATACTCCTCTTGAAATCAAACGTGTACATGCTCGCATGGCTTTCACCGAAATTAAAGTGCAGATGAGCCAGTCTTATGCGAACAAATACAATTTTGCCCCCGAAAACATCTATGCACTTGTGGCTAAAAAGGAGTCTAATCTATTCGGTGCTTCATTGGCAAATAGTGATGATGCTTATTTGACTGGTTCTTTGACGAATTTCAACGGTGCTTATTCCCCTGCAAACTATACTCATGTTGACTGGTTGGGAAGAGACTACACAGAGCCTTTCCAATAATGCTCCACAAGGTTTCTATGTTTTGGAGAGCACATACGCTCAGAATGCAGTCTACGTCCTACTATTCTATGTGTAAAGGCAAGCTGACAAAGCATGATGGTACTCCTTTGAGTTCTGAGGAATGACAGCTGCATTCAATGCCGGCTGGGATTGTTGCA</t>
  </si>
  <si>
    <t>TACCATCAGCGTGGTATTGAAGACCAGCAATCCGAATCGTGCTTTTGGAGTTGGCGATGACGAATCAAAGGTGGCTAAGTTGACCGTAATGGTTTATAATGGAGAACAGCAGGAAGCCATCAAATCAGCCGAAAATGCGACTAAGGTTGAAGACATCAAATGTAGTGCAGGCCAACGTACGCTGGTCGTAATGGCCAATACGGGTGCAATGGAACTGGTTGGCAAGACTCTTGCAGAGGTAAAAGCATTGACAACTGAACTGACTGCAGAAAATCAAGAGGCTGCAGGTTTGATCATGACAGCAGAGCCAAAAACAATCGTTTTGAAGGCAGGCAAGAACTACATTGGATACAGTGGAAACGGAGAGGGTAATCACATTGAGAATGATCCTCTTAAAATCAAGCGTGTACATGCTCGCATGGCTTTCACCGAAATTAAAGTGCAGATGAGCGCAGCTTACGATAACATTTACACATTCGTCCCTGAAAAGATTTATGGTCTCATTGCAAAGAAGCAATCTAATTTGTTCGGGGCAACACTCGCGAATGCAGACGCTAATTATCTGACAGGTTCTTTGACCACATTTAACGGTGCTTACACACCTGCCAACTATGCCAATGTGCCTTGGCTGAGCCGTAATTACGTTGCACCTGCCGCCGATGCTCCTCAGGGTTTCTACGTATTAGAAAATGACTACTCAGCTAACGGTGGAACTATTCATCCGACAATCCTGTGTGTTTATGGCAAACTTCAGAAAAACGGAGCCGACTTGGCGGGAGCCGATTTAGCAGCTGCTCAGGCCGCCAATTGGGTGGATGCAGAAGGCAAGACCTATTACCCTGTATTGGTAAACTTCAACAGCAACAACTATACTTATGACATGG</t>
  </si>
  <si>
    <t>GCGTGGTATTGAAGAACCAGCAATCCCGAATCGTGCTTTTGGAAATGCGGGAGACGAAGCAAAAGTGGCTAAACTCGACCGTAATGGTTTATAATGGAGAACAGCAGGAAGCCATCAAATCAGCCGAAAATGCGACTAAGGTTGAAGACATCAAATGTAGTGCAGGCCAACGTACGCTGGTCGTAATGGCCAATACGGGTGAAATGAAATTGGCTGGCAAGACTCTTGCAGAGGTAAAAGCATTGACAACTGAACTGACTGAAGGAAACCAAGAGGCTGCAGGGTTGATCATGACAGCAGAGCCTGTTGAGGTAACACTTGTCGCCGGCAATAACTATTATGGTTATGATGGATCTCAGGGAGGTAATCAGATTTCGCAAGATACTCCTCTTGAAATCAAACGTGTTCATGCTCGCATGGCTTTCACCGAAATTAAAGTGCAGATGAGTCCGTCTTATGTTAACAAATACAATTTTGCCCCCGAAAACATCTATGCACTTGTGGCTAAAAAGGAGTCTAATCTATTCGGTGCTTCATTGGCAAATAGTGATGATGCTTATTTGACTGGTTCTTTGACGAATTTCAACGGTGCTTATTCCCCTGCAAACTATACTCATGTTGACTGGTTGGGAAGAGACTACACAGAGCCTTCCAATAATGCTCCACAAGGTTTCTATGTTTTGGAGAGCACATACGCTCAGAATGCAGGTCTACGTCCTACTATTCTATGTGTAAAAGGCAAGCTGACAAAGCATGATGGTACTCCTTTGAGTTCTGAGGAAATGACAGCTGCATTCAATGCCCGGCTGGATTGTTGCA</t>
  </si>
  <si>
    <t>GCTTCACGAAAGGTTTTTGCCACCATCAGCGTGGTATTGAAGACCAGCAATTCGAATCGTGCTTTTGGAGTTGGTGATGACAGAATCAAAGGTGGCTAAGTTGACCGTAATGGTCTTATAATGGAGAACAGCAGGAAGCCATCAAATCAGCCGAAAATGCGACTAAGGTTGAAGACATCAAATGTAGTGCAGGCCAACGTACGCTGGTCGTAATGGCCAATACGGGTGCAATGGAACTGGTTGGCAAGACTCTTGCAGAGGTAAAAGCATTGACAACTGAACTGACTGCAGAAAACCAAGAGGCTGCAGGGTTGATCATGACAGCAGAGCCAAAAACAATCGTTTTGAAGGCAGGCAAGAACTACATTGGATACAGTGGAACCGGAGAGGGTAATCACATTGAGAATGATCCTCTTAAGATCAAGCGTGTACATGCTCGCATGGCTTTCACCGAAATTAAAGTGCAGATGAGCCAGTCTTATGCGAACAAATACAATTTTGCCCCCGAAAACATCTATGCACTTGTGGCTAAAAAGGAGTCTAATCTATTCGGTGCTTCATTGGCAAATAGTGATGATGCTTATTTGACTGGTTCTTTGACGAATTTCAACGGTGCTTTTCCCCTGCAACTATACTCATGTTGATTGGTGGGAAAAACTACACAGAAGCCTTCCATAATGCCCACAAGGTTTCTATGGTTTTGGAGATACATACCTCAGAATGCAGGTCTACGTCCTTCTATTCTATGTTTAAAAAGGCAAGCTGAACAAAACCATGGATGGGACTCCCTTTTGAATTCTGGAGGGAAAGGACCGGCTGCCTTTCCAATGGCCCCGGCTGGGATTGGTTTGCCAAACAATAAATTCCTCACCAACCTATTTACCCCTGTGTATTGGGTAAACTTCCCACCGCCC</t>
  </si>
  <si>
    <t>(</t>
    <phoneticPr fontId="3"/>
  </si>
  <si>
    <t>%)</t>
    <phoneticPr fontId="3"/>
  </si>
  <si>
    <t>GCCACCATCCAGCGTGGTATTGAAGAACCAGCAATTTCGAATCGTGCTTTTGGAGTTGGCGATGACGAATCAAAGGTGGCTAAGTTGACCGTAATGGTTTATAATGGAGAACAGCAGGAAGCCATCAAATCAGCCGAAAATGCGACTAAGGTTGAAGACATCAAATGTAGTGCAGGCCAACGTACGCTGGTCGTAATGGCCAATACGGGTGCAATGGAACTGGTTGGCAAGACTCTTGCAGAGGTAAAAGCATTGACAACTGAACTGACTGCAGAAAACCAAGAGGCTGCAGGGTTGATCATGACAGCAGAGCCAAAAACAATCGTTTTGAAGGCAGGCAAGAACTACATTGGATACAGTGGAACCGGAGAGGGTAATCACATTGAGAATGATCCTCTTAAGATCAAGCGTGTACATGCTCGCATGGCTTTCACCGAAATTAAAGTGCAGATGAGCGCAGCCTACGATAACATTTACACATTCGTCCCTGAAAAGATTTATGGTCTCATTGCAAAGAAGCAATCTAATTTGTTCGGGGCAACACTCGTGAATGCAGACGCTAATTATCTGACAGGTTCTTTGACCACATTTAACGGTGCTTACACACCTACTAACTATGCCAATGTTCCTTGGTTGAGCCGTGATTACATTGCACCTACCGCCGATGCTCCTCAGGGTTTCTACGTATTAGAAAATGACTACTCAGCTAACAGTGGAACTATTCATCCGACAATCCTGTGTGTTTATGGCAAACTTCAGAAAAACGGAGCCGACCTGACGGGAACCGATTTAGCAGCAGCTCAGCCGCCCATTGGGTGGATGGACAAGGCAAGACCTATTACCCTGTATTGGTAAACTTCAACAGCAACAACTATATTTATGACATGGGTTATACGCCCTAAGATAAAATTGAGCGTACCATAAGTATGATATTAAGTTGACATTACAGGCCCCGGACGATACCA</t>
    <phoneticPr fontId="3"/>
  </si>
  <si>
    <t>GACCGTAATGGTTTATAATGGAGAACAGCAGGAAGCCATCAAATCAGCCGAAAATGCGACTAAGGTTGAAGACATCAAATGTAGTGCAGGCCAACGTACGCTGGTCGTAATGGCCAATACGGGTGCAATGGAACTGGTTGGCAAGACTCTTGCAGAGGTAAAAGCATTGACAACTGAACTGACTGCAGAAAATCAAGAGGCTGCAGGTTTGATCATGACAGCAGAGCCAAAAACAATCGTTTTGAAGGCAGGCAAGAACTACATTGGATACAGTGGAAACGGAGAGGGTAATCACATTGAGAATGATCCTCTTAAAATCAAGCGTGTACATGCTCGCATGGCTTTCACCGAAATTAAAGTGCAGATGAGCGCAGCTTACGATAACATTTACACATTCGTCCCTGAAAAGATTTATGGTCTCATTTGCAAAGAAGCAATCTAATTTTGTTCGGGGCAACACTCGCGAATGCAGACGCTAATTATCTGACAGGTTCTTTGACCACATTTAACGGTGCTTACACACCTGCCAACTATGCCAATGTGCCTTGGCTGAGCCGTAATTACGTTGCACCTGCCGCCGATGCTCCTCAGGGTTTCTACGTATTAGAAAATGACTACTCAGCTAACGGTGGAACTATTCATCCGACAATCCTGTGTGTTTATGGCAAACTTCAGAAAAACGGAGCCGACTTGGCGGGAGCCGATTTAGCAGCTGCTCAGCCGCCCATTGGGTGGATGCAGAAGCAAGACCTATTACCCTGTATTGGTAAACTTCAACAGCAACAACTATACTTATGA</t>
    <phoneticPr fontId="3"/>
  </si>
  <si>
    <t>GCCACCATCAGCGTGGTATTGAAGACCAGCAATTCGAATCGTGCTTTTGGAGTTGGCGATGACGAATCAAAGGTGGCTAAGTTGACCGTAATGGTTTATAATGGAGAACAGCAGGAAGCCATCAAATCAGCCGAAAATGCGACTAAGGTTGAAGACATCAAATGTAGTGCAGGCCAACGTACGCTGGTCGTAATGGCCAATACGGGTGCAATGGAACTGGTTGGCAAGACTCTTGCAGAGGTAAAAGCATTGACAACTGAACTGACTGCAGAAAACCAAGAGGCTGCAGGGTTGATCATGACAGCAGAGCCAAAAACAATCGTTTTGAAGGCAGGCAAGAACTACATTGGATACAGTGGAACCGGAGAGGGTAATCACATTGAGAATGATCCTCTTAAGATCAAGCGTGTACATGCTCGCATGGCTTTCACCGAAATTAAAGTGCAGATGAGCCAGTCTTATGCGAACAAATACAATTTTGCCCCCGAAAACATCTATGCACTTGTGGCTAAAAAGGAGTCTAATCTATTCGGTGCTTCATTGGCAAATAGTGATGATGCTTATTTGACTGGTTCTTTGACGAATTTCAACGGTGCTTATTCCCCTGCAAACTATACTCATGTTGACTGGTTGGGAAGAGACTACACAGAGCCTTCCAATAATGCTCCACAAGGTTTCTATGTTTTGGAGAGCACATACGCTCAGAATGCAGATCTACGTCCTACTATTCTATGTGTAAAAGGCAAGCTGACAAAGCATGATGGTACTCCTTTGAGTTCTGAGGAAATGACAGCTGCATTCAATGCCGGCTGGATTGTTGCAGACAATAATCCTACGACCTATTACCCTGTATTGGTAAACTTCAACAGCAACAACTATACTTATGACATGGGTTATACGCCCTAAGAATAAAATTGAGCGTAACCCATAAGTATGATATTAAGTTGACATTACAGG</t>
    <phoneticPr fontId="3"/>
  </si>
  <si>
    <t>CCACCATTCCAGCGTGGTTTTTCGAAGAACCAGCAATTTTCCGAATCCGTGGCTTTTTGGAGTTTGGCGATGACGAATCAAAGGTGGCTAAGTCCGACCGTAATGGTTTATAATGGAGAACAGCAGGAAGCCATCAAATCAGCCGAAAATGCGACTAAGGTTGAAGACATCAAATGTAGTGCAGGCCAACGTACGCTGGTCGTAACGGCCAATACGGGTGCAATGGAACTGGTTGGCAAGACTCTTGCAGAGGTAAAAGCATCGACAACTGAACTGACTGCAGAAAACCAAGAGGCTACAGGTTTGATCATGACAGCAGAGCCTGTTGACGTAACACTTGTCGCCGGCAATAACTATTATGGTTATGATGGATCTCAGGGAGGTAATCAGATTTCGCAAGATACTCCTCTTGAAATCAAACGTGTTCATGCTCGCATGGCTTTCACCGAAATTTAAAGTGCAAATGAGCCAGTCTTATGTGAACAAATACAATTTTTGCCCCCGAAAACATCTATGCACTTTGTGGCTAAAAGGAGTCTAATCTATTCGGTGCTTTCATTTGGCAAATAGTGATGATGCTTATTTTGACTGGTTCTTTGACGAATTTCAGCGGTGCTTTATACCCCCTGCAAACTATACTCATGTTGACTGGTTGGGAAGAGACTACACAGAAATAGGAGCCGCTACTGTTAATACTCCGAAAGGATTCTATGTCTTGGAGAGCACATACGCTCAGAATGCATGTCTACGTCCTACTATTCTATGTGTAAAAGGTAAGCTGACAAAGCATGATGGTGCACCTTTGAGTCCTGAGGAAATGACAGCTGCATTCAATGCCCGGCTGGATTGTTGCAGACATGATCCTACGACCTATTATCCTGTATTGGTAAACTTCACAGCACACTATACTTATGACATGGTATACGCCTAGATAAATTGAGCGTACCATAGTATGATATAGCTGAC</t>
    <phoneticPr fontId="3"/>
  </si>
  <si>
    <t>1b</t>
    <phoneticPr fontId="3"/>
  </si>
  <si>
    <t>PPD</t>
    <phoneticPr fontId="3"/>
  </si>
  <si>
    <t>mean</t>
    <phoneticPr fontId="3"/>
  </si>
  <si>
    <t>1b</t>
    <phoneticPr fontId="3"/>
  </si>
  <si>
    <t>-</t>
    <phoneticPr fontId="3"/>
  </si>
  <si>
    <t>-</t>
    <phoneticPr fontId="3"/>
  </si>
  <si>
    <t>Type</t>
    <phoneticPr fontId="3"/>
  </si>
  <si>
    <t>GATGCTCATGCTTCCACAAAGCAAGTCGTGGGGCAGCGGATACTTAGCTTGCTAAGTATGCCGGCGACCGGCGCACGGGTGAGTAACGCGTACCGAACCTGCCCATCACACAGGGATAGGCTTGCGAAAGCAAGATTAATATCTGATGGTCTCAATTTTATGCATGTATGATTGAGTAAAGCCTTCGGGCGGTGATGGATGGCGGTGCGTCCCATTAGGAAGTTGGCGGGGTAACGGCCCACCAATCCTTCGATGGGTAGGGGTTCTGAGAGGAAGGTCCCCCACATTGGAACTGAGATACGGTCCAAACTCCTACGGGAGGCAGCAGTGAGGAATATTGGTCAATGGGCGAGAGCCTGAACCAGCCAAGTAGCGTGCGGGATGAAGGCCCTTGTGGTCGTAAACCGCTTTTATCAGTGAATAAAGTGCACCACGTGTGGTGTCATTGCAGGTAGCTGAAGAAAAAGGACCGGCTAATTCCGTGCCAGCAGCCGCGGTAATACGGAAGGTCCGGGCGTTATCCGGAATTATTGGGGTTTAAAGGGCCCCCCAAATTGG</t>
    <phoneticPr fontId="3"/>
  </si>
  <si>
    <t>AGGCTTAACATTTCTGTGTACCGTAGGCAGTCGTGGGGCAGCGGAAATTAGCTTGGTAAGTCCGCCGAACGACCGGCGCACGGGTGAGTAACGCGTACCGAACCTGCCCATCACACAGGGATAGGCTTGCGAAAGCAAGATTAATACCTGATGGTCTCAGTTGTATGCATGTATGATTGAATAAAGCCTTCGGGCGGTGAGGGATGGCGGTGCGTCCCATTAGGAAGTTGGCGGGGTAACGGCCCACCAATCCTTCGATGGGTAGGGGTTCTGAGACGAAGGTCCCGCCTATTGGGAGA</t>
    <phoneticPr fontId="3"/>
  </si>
  <si>
    <t>TGGATGTGGAGCTCGTACTCGCAGTCGTGGGGCAGCGGATACTTAGCTTGCTAAGTATGCCGGCGACCGGCGCACGGGTGAGTAACGCGTACCGAACCTGCCCATCACACAGGGATAGGCTTGCGAAAGCAAGATTAATACCTGGATGGTCTCAGTTGTATGCATGTATAATTGAGTAAAGCCTTCGGGCGGTGATGGATGGCGGTGCGTCCCATTAGGAAGTTGGCGGGGTAACGGCCCACCATCCCTTTCGAGGGGGAA</t>
    <phoneticPr fontId="3"/>
  </si>
  <si>
    <t>TATCGCTCATGCTTCCCGTAGCAGTCGAGGGGAAACGGCATTGAGTGCTTGCACTCTTTGGACGTCGACCGGCGCACGGGTGAGTAACGCGTATCCAACCTTCCCGTTACTGCGGGATAACCTGCCGAAAGGCAGACTAATACCGCATGTTCTTCGATGACGGCATCAGATTCGAAGCAAAGATTCTTCGGTAACGGAGGGGGATGCGTCTGATTAGCTAGTTGGCGGGGCGACGGCCCACCAAGGCGACGATCAGTAGGGGTTCTGAGAGGAAGGTCCCCCACATTGGAACTGAGACACGGTCCAAACTCCTACGGGAGGCAGCAGTGAGGAATATTGGTCAATGGGCGGAAGCCTGAACCAGCCAAGTAGCGTGCAGGATGACGGCCCTACGGGTTGTAGGGGGCTTTTATGCGGGGATAAAGTGAGGGACGCGTCCCTTTTTGCAGGTACCGCATGAATAGGGGACCGGCTAATTCCGTGCCAGCAGCCGCGGTAATACGGAAGGTCCGGGCGTTATCCGGATTTTTGGGGTTAAAGGGAACCAAGGCCGGGAATAAGGGGTTTTGAAAGGGGGCCCCCAGGGGGAATTGGAAGCAATCCGGTTTCCCTTAAAACCGAAAACCCC</t>
    <phoneticPr fontId="3"/>
  </si>
  <si>
    <t>PESA</t>
    <phoneticPr fontId="3"/>
  </si>
  <si>
    <t>Max</t>
    <phoneticPr fontId="3"/>
  </si>
  <si>
    <t>PISA</t>
    <phoneticPr fontId="3"/>
  </si>
  <si>
    <t>Fimbrial type</t>
    <phoneticPr fontId="3"/>
  </si>
  <si>
    <t>Mean PD</t>
    <phoneticPr fontId="3"/>
  </si>
  <si>
    <t>Mean</t>
    <phoneticPr fontId="3"/>
  </si>
  <si>
    <t>SD</t>
    <phoneticPr fontId="3"/>
  </si>
  <si>
    <t>SEM</t>
    <phoneticPr fontId="3"/>
  </si>
  <si>
    <t>Count</t>
    <phoneticPr fontId="3"/>
  </si>
  <si>
    <t>Max PD</t>
    <phoneticPr fontId="3"/>
  </si>
  <si>
    <t>PISA</t>
    <phoneticPr fontId="3"/>
  </si>
  <si>
    <t>I+Ib</t>
    <phoneticPr fontId="3"/>
  </si>
  <si>
    <t>t-test</t>
    <phoneticPr fontId="3"/>
  </si>
  <si>
    <t>r =</t>
    <phoneticPr fontId="3"/>
  </si>
  <si>
    <t>untyped</t>
    <phoneticPr fontId="3"/>
  </si>
  <si>
    <t>data within table</t>
  </si>
  <si>
    <t>H=</t>
  </si>
  <si>
    <t>other data</t>
  </si>
  <si>
    <t>Result of Non-repeated Measures ANOVA</t>
  </si>
  <si>
    <t>F=</t>
  </si>
  <si>
    <t>Result of Kruskal Wallis H-test</t>
    <phoneticPr fontId="8"/>
  </si>
  <si>
    <t>BOP%</t>
    <phoneticPr fontId="3"/>
  </si>
  <si>
    <t>BOP%</t>
    <phoneticPr fontId="3"/>
  </si>
  <si>
    <t>Age</t>
    <phoneticPr fontId="3"/>
  </si>
  <si>
    <t>Genotype</t>
    <phoneticPr fontId="3"/>
  </si>
  <si>
    <t>Gender</t>
  </si>
  <si>
    <t>Age</t>
  </si>
  <si>
    <t>PPD mean</t>
  </si>
  <si>
    <t>PPD max</t>
  </si>
  <si>
    <t>BOP (%)</t>
  </si>
  <si>
    <t>PISA</t>
  </si>
  <si>
    <t>PESA</t>
  </si>
  <si>
    <t/>
  </si>
  <si>
    <t>one-tail   P=0.00112155310896753</t>
  </si>
  <si>
    <t>P&lt;0.05  significant difference*</t>
  </si>
  <si>
    <t>P&lt;0.01  significant difference**</t>
  </si>
  <si>
    <t>two-tail   P=0.00224310621793506</t>
  </si>
  <si>
    <t>Result of Kruskal Wallis H-test</t>
  </si>
  <si>
    <t>one-tail   P=0.0327358849270341</t>
  </si>
  <si>
    <t>P&lt;0.01  no significant difference</t>
  </si>
  <si>
    <t>two-tail   P=0.0654717698540683</t>
  </si>
  <si>
    <t>P&lt;0.05  no significant difference</t>
  </si>
  <si>
    <t>one-tail   P=0.100217370274336</t>
  </si>
  <si>
    <t>two-tail   P=0.200434740548671</t>
  </si>
  <si>
    <t>one-tail   P=0.0236428952029286</t>
  </si>
  <si>
    <t>two-tail   P=0.0472857904058572</t>
  </si>
  <si>
    <t>one-tail   P=0.293314053993572</t>
  </si>
  <si>
    <t>two-tail   P=0.586628107987143</t>
  </si>
  <si>
    <t>one-tail   P=0.121827517954033</t>
  </si>
  <si>
    <t>two-tail   P=0.243655035908065</t>
  </si>
  <si>
    <t>one-tail   P=0.306375834878397</t>
  </si>
  <si>
    <t>two-tail   P=0.612751669756794</t>
  </si>
  <si>
    <t>one-tail   P=0.188959242166435</t>
  </si>
  <si>
    <t>two-tail   P=0.37791848433287</t>
  </si>
  <si>
    <t>16S rRNA sequencing</t>
    <phoneticPr fontId="3"/>
  </si>
  <si>
    <t>Result of BLAST</t>
    <phoneticPr fontId="3"/>
  </si>
  <si>
    <t>PCR</t>
    <phoneticPr fontId="3"/>
  </si>
  <si>
    <t>* Band intensity in PCR; 0, negative; 1, faint positive; 2, strong positive</t>
    <phoneticPr fontId="3"/>
  </si>
  <si>
    <t>Mfa1</t>
    <phoneticPr fontId="3"/>
  </si>
  <si>
    <t>FimA</t>
    <phoneticPr fontId="3"/>
  </si>
  <si>
    <t>Band</t>
    <phoneticPr fontId="3"/>
  </si>
  <si>
    <t>F</t>
    <phoneticPr fontId="3"/>
  </si>
  <si>
    <t>R</t>
    <phoneticPr fontId="3"/>
  </si>
  <si>
    <t>Sequencing</t>
    <phoneticPr fontId="3"/>
  </si>
  <si>
    <t>CAGGGGGAATACCTCTACACGCCCCTTGCGGTTACGCTCTTCAGGTACTCCCAACTTCCATGGCTTGACGGGCGGTGTGTACAAGGCCCGGGAACGTATTCACCGCGCCATGGCTGATGCGCGATTACTAGCGAATCCAGCTTCACGGAGTCGAGTTGCAGACTCCGATCCGAACTGGGACAGGGTTTGGAGATCCGCTTCATGTCACCATGTCGCTTCCCTTTGTCCCTGCCATTGTAACACGTGTGTCGCCCCGGATGTAAGGGCCGTGCTGATTTGACGTCATCCGCCCCTTCCTCTCGTCTTACGACGGCTGTCTCGATAGAGTCCTCAGCATGACCTGTTAGTAACTATCGACGCGGGTTGCGCTCGTTATGGCACTTAAGCCGACACCTCACGGCACGAGCTGACGACAACCATGCAGCACCTACTTAGATGTCCCGAAGGAAAGCAAACTCTCATCTGCCGCCATCTAAATTTCAATCCCGGGTAAGGTTCCTCGCGTATCATCGAATTAAACCACATGTTCCTCCGCTTGTGCGGGCCCCCGTCAATTCCTTTGAGTTTCACCGTTGCCGGCGTACTCCCCAGGTGGAATACTTATCGCTTTCGCTTAGACTCTTACACTATATCGCAAAAATCTAGTATTCATCGTTTACTGCGTGGACTACCAGGGTATCTAATCCTGTTTGATCCCCACGCTTTCGTGCTTCAGTGTCAGACGGAGCCTGGTACGCTGCCTTCGCAATCGGCGTTCTGTGTGATATCTATGCATTTCACCGCTACACCACACATTCCGCATACCTCGTCTCCTCTCTAGCATATCAGTTTCAACGGCAAGACTACAGTTGAGCTGCAGCTTTTCACCACTGACTTAATACGGCCACCTACGCACCCTTTAAACCCAATAATTCCGGATAACGCTCGTATCCTCCGTATTACGCGGCTGCTGGCACGGAGTAGCGATACTTATTCGTAGAAGTACATGCATCTCAGCTACACGTAGCTGCATTATTCCTCTACAAAGTAGTTACGATCCATAGACCGGTCGTCGTCACGGCACTGCTAGTCAGCTCTCGATCATTGGACTAATATT</t>
    <phoneticPr fontId="3"/>
  </si>
  <si>
    <t>GGGCCGGCATCACCTCAGTCACGCCCCTTGCGGTTACGCCCTTCAGGTACCCCCGACTCCCATGGCTTGACGGGCGGTGTGTACAAGGCCCGGGAACGTATTCACCGCGCCATGGCTGATGCGCGATTACTAGCGAATCCAGCTTCACGGAGTCGAGTTGCAGACTCCGATCCGAACTGGGGAAGGGTTTAGAGATTCGCATCCGGTCGCCCGGTAGCTGCCCTTTGTCCCTCCCATTGTAACACGTGTGTCGCCCCGGATGTAAGGGCCGTGCTGATTTGACGTCATCCACACCTTCCTCACGCCTTACGACGGCAGTCTCGGTAGAGTCCTCAGCGAAAACTGTTAGCAACTACCGATGTGGGTTGCGCTCGTTATGGCACTTAAGCCGACACCTCACGGCACGAGCTGACGACAACCATGCAGCACCTACATAGACGCCCCGAAGGGAAGACGGTTTTCACCATCCGTCATCTACATTTCAATCCCGGGTAAGGTTCCTCGCGTATCATCGAATTAAACCACATGTTCCTCCGCTTGTGCGGGCCCCCGTCAATTCCTTTGAGTTTCACCGTTGCCGGCGTACTCCCCAGGTGGATTACTTAACGCTTTCGCTGTGGAAGCTTGACGGTATATCGCAAACTCCTAGTAATCATCGTTTACTGCGTGGACTACCAGGGTATCTAATCCTGTTTGATACCCACGCCTTCGTGCTTCAGTGTCAGTCGCAGTATGGCAAGCTGCCTTCGCAATCGGAGTTCCTCGTGATATCTATGCATTTCACCGCTACACCACGAATTCCGCCTGCCGCCACTGAACTCAAGCCCGGCAGTTTCAACGGCAGGCTGAACGTTGAGCGCTCAGTTTCACCGCTGACTTACCGAACAACCCTACGCACCCCTTTAAACCCAATAAATCCGGATAACGCTCGCATTCCTCCGTATTACCGCGGCTGCTGGCACGAGTAGCGATGCTTATTCTTACGTACATTCAATGCAATACTCGTATCGCCGATATCCCGTATAAAAGAAGTTACATCGTAAGGAACTGTCCTTCGTCACGCGACTGTCTGTCAGCTCTCATGATTGAACAATAATTGCT</t>
    <phoneticPr fontId="3"/>
  </si>
  <si>
    <t>TCGGGGCATCACTCAGTCACGCCCCTTGCGGTTACGCCCTTCAGGTACCCCCGACTCCCATGGCTTGACGGGCGGTGTGTACAAGGCCCGGGAACGTATTCACCGCGCCATGGCTGATGCGCGATTACTAGCGAATCCAGCTTCACGGAGTCGAGTTGCAGACTCCGATCCGAACTGGGGAAGGGTTTAGAGATTCGCATCCGGTCGCCCGGTAGCTGCCCTTTGTCCCTCCCATTGTAACACGTGTGTCGCCCCGGATGTAAGGGCCGTGCTGATTTGACGTCATCCACACCTTCCTCACGCCTTACGACGGCAGTCTCGGTAGAGTCCTCAGCGAAAACTGTTAGCAACTACCGATGTGGGTTGCGCTCGTTATGGCACTTAAGCCGACACCTCACGGCACGAGCTGACGACAACCATGCAGCACCTACATAGACGCCCCGAAGGGAAGACGGTTTTCACCATCCGTCATCTACATTTCAATCCCGGGTAAGGTTCCTCGCGTATCATCGAATTAAACCACATGTTCCTCCGCTTGTGCGGGCCCCCGTCAATTCCTTTGAGTTTCACCGTTGCCGGCGTACTCCCCAGGTGGATTACTTAACGCTTTCGCTGTGGAAGCTTGACGGTATATCGCAAACTCCTAGTAATCATCGTTTACTGCGTGGACTACCAGGGTATCTAATCCTGTTTGATACCCACGCCTTCGTGCTTCAGTGTCAGTCGCAGTATGGCAAGCTGCCTTCGCAATCGGAGTTCCTCGTGATATCTATGCATTTCACCGCTACACCACGAATTCCGCCTGCCGCCACTGAACTCAAGCCCGGCAGTTTCAACGGCAGGCTGAACGTTGAGCGCTCAGGTTTCACCGCTGACTTACCGAACAACCTACGCACCCTTTTAAACCCAATAAATCCGGGATAACGCTCGCATCCTCCGTATTACCGCGGCTGCTGGCACGGGAGTAAGCCGATGCTTATTTCTTACGGTACATTTCATGCATACTCGTATCGCCCGTTATTCCGTATAAAGAAGTTACCATCCGTAAGGACTGTCTTCCGTCAGCGACTGTCTGGTCAGCCTCTCGATGATGACCACATTTCCTCCAG</t>
    <phoneticPr fontId="3"/>
  </si>
  <si>
    <t>CCGGGGGCATTACCTAGTCACGCCCCTTGCGGTTACGCCCTTCAGGTACCCCCGACTCCCATGGCTTGACGGGCGGTGTGTACAAGGCCCGGGAACGTATTCACCGCGCCATGGCTGATGCGCGATTACTAGCGAATCCAGCTTCACGGAGTCGAGTTGCAGACTCCGATCCGAACTGGGGAAGGGTTTAGAGATTCGCATCCGGTCGCCCGGTAGCTGCCCTTTGTCCCTCCCATTGTAACACGTGTGTCGCCCCGGATGTAAGGGCCGTGCTGATTTGACGTCATCCACACCTTCCTCACGCCTTACGACGGCAGTCTCGGTAGAGTCCTCAGCGAAAACTGTTAGCAACTACCGATGTGGGTTGCGCTCGTTATGGCACTTAAGCCGACACCTCACGGCACGAGCTGACGACAACCATGCAGCACCTACATAGACGCCCCGAAGGGAAGACGGTTTTCACCATCCGTCATCTACATTTCAATCCCGGGTAAGGTTCCTCGCGTATCATCGAATTAAACCACATGTTCCTCCGCTTGTGCGGGCCCCCGTCAATTCCTTTGAGTTTCACCGTTGCCGGCGTACTCCCCAGGTGGATTACTTAACGCTTTCGCTGTGGAAGCTTGACGGTATATCGCAAACTCCTAGTAATCATCGTTTACTGCGTGGACTACCAGGGTATCTAATCCTGTTTGATACCCACGCCTTCGTGCTTCAGTGTCAGTCGCAGTATGGCAAGCTGCCTTCGCAATCGGAGTTCCTCGTGATATCTATGCATTTCACCGCTACACCACGAATTCCGCCTGCCGCCACTGAACTCAAGCCCGGCAGTTTCAACGGCAGGCTGAACGTTGAGCGCTCAGGTTTCACCGCTGACTTACCGAACAACCTACGCACCCTTTAAACCCAATAAATCCGGATAACGCTCGCATCCTCCGTATTACCGCGGCTGCTGGCACGGAAGTAGGCGAATGCTTATTCTTACGGTACATTCCATGCCATACTCGTATCGCCGTTAATCCGTATAAAGGAGTTACATCGTAGGACTGTCTTCCGTCAGCGACTGTCTGTCAGGCTCTCGTCGAATGCTACGAGTATTTCCTTCA</t>
    <phoneticPr fontId="3"/>
  </si>
  <si>
    <t>TTGAATCTTGCGTGGGCACGCTCCTCGCTTGCACTAAGGTTAACTACTTCCGGTTTTCCGACTCCCATGGTGTGACGGGCGGTGTGTACAAAACCCGGGAACGTATTCTGCGCGACATGCTGATCCGCGATTACTAGCGATTCCGACTTCACGGTTGCGAGTTGCAGACTGCGAGCCGGACTACGATCGGATTGCTGGGATTGTGTCCTCCTCCGGCCTTGTGTACCCTCTGTTGCGACCATTGTGTGACCTGTGAAGCCCTGGCCGTGCTGACCATGAGGACTTGACGTCTTCCCCACCTTCCTCCGGGTTGTCGCCGGCAGACTGCTTAGAATGCCCTTACGGAAACTGTAATGAGGGGGGGCGCTCTCTATGCGAGTTATACCCACACCTCTCAGGACGCGATGAGAACACCGACGTGCCACCTTCGTGTTCCGGTTCTCTTGAAGCCACTTCCTCTTTGCTTCGGAATTGCAAACCTGGCCCGGGTAAGGATGGTTTTGTACGTTGCATTTAAACTAATCCACATCATCCCTTGTGCGGTGCCCCCGTCAATTCCTTTGATTTGAGTTTTAATCTTGCGTACTCCCCTCCCCAGGATGGTCAACTGTCACTCGCTTGGCTGCGCTACTAAGGCCCCAACGGCGGAACATCCTATCGTTACATCGTGTTAGACTAGTGGACTATCTAATCATGTTCTCCTAGTCTGCTCTTCACGCTTTCGTGCATGAGCCTCTCTGTTATGCTGCGATCCTGCGTTCAGCATCTCAGGATATCTACATATCTACGCGTTACACTGTGACATCCCGCCATGTCCAGCTCGCTCTCACATACTGATAGCTCGGTCTGTAAGTATAGCTGTTGCAGCAGCTAAGCTTCTCGCGACTTTGCACTATACTATTATCTTCCGTAACACCTCCCTGCTTCAACGCCTATTAACGACTCCAGGTATATCGCATTGGAACGCTTACGGCTACTCTAACCGCAGTTCTGCTGCGACCCTGCCTAGTCACCGTAGTCAGTTCATGTCAGCGTAGTACTGTGGCGATAGGCCGTCAGATTTCGACGCGCTATTGATCCCAGGATGATTGCCATGTTCCTAGCCACACCATAGCGTTTCAGTACTCGTAGCGCCTACCTGGCCATGCGTTCCGA</t>
    <phoneticPr fontId="3"/>
  </si>
  <si>
    <t xml:space="preserve">TGACGGGCACGAACTCAGTGCTCGCTCCTCGCGGTCACGAACTTCAGGCACCCCCGGCTTTCATGGCTTGACGGGCGGTGTGTACAAGGCCCGGGAACGTATTCACCGCGCCATGGCTGATGCGCGATTACTAGCGAATCCAGCTTCGTGGGGTCGGGTTGCAGACCCCAGTCCGAACTGGGACCGGATTTCAAGATTGGATGCAACTTGCATTGCACCGTCCCTCTGTACCGGCCATTGTAACACGTGTGTAGCCCCGGACGTAAGGGCCGTGCTGATTTGACGTCATCCCCACCTTCCTCGCACCTTGCGGTGGCAGTGTCCCCAGAGTGCCCGGCATCACCCGATGGCAACTGGGAAAGGGGGTTGCGCTCGTTATGGCACTTAAGCCGACACCTCACGGCACGAGCTGACGACAACCATGCAGCACCTTCACAGACGCCCCGAAGGGAAGCCCACGTCTCTGTGGGCAGCGACTGCAATTCAAGCCCGGGTAAGGTTCCTCGCGTATCATCGAATTAAACCACATGTTCCTCCGCTTGTGCGGGCCCCCGTCAATTCCTTTGAGTTTCACCGTTGCCGGCGTACTCCCCAGGTGGGATGCTTAATGCTTTCGCTTGGCCGCAGGCGCAGGGCGCCAACGGCGGGCATCCATCGTTTACAGTGCGGACTACCAGGGTATCTAATCCTGTTCGATACCCGCACCTTCGAGCTTAAGCGTCAGTAACACTCCCGCAGGCTGCCTTCGCGATCGGAGTTCCTCATGATATCTAAGCATTTCACCGCTACACCATGAATTCCGCCTGCGCTGCGTGTACTCAAGTCTGACAGTTCGCGCTGCAAGTTAAATGTTGAGCACCTAAATTTCACAACACGCTTAACAGACCGCCTACACTCCCTTTAAACCCAATAAATCCCGGATACGCCCGGGACCTTTCCGTATTACGCGGGCTGCTGCACGAGTAGCCGTCTTATTCATGAGTACATGCATGCGCCAACACGTGCGCACTTTAATTCCCACATAAAAAGGCAGGTTACCACCGATAGTCGTTCAATCTGCACGCTACTGCTGATCGACTGCGTCATTTGAACCTGAACATC
</t>
    <phoneticPr fontId="3"/>
  </si>
  <si>
    <t xml:space="preserve">AGGAACGGGGCATTGGACTCAGTGCACGCTCCTCGCGGTCACGAACTTCAGGCACCCCCGGCTTTCATGGCTTGACGGGCGGTGTGTACAAGGCCCGGGAACGTATTCACCGCGCCATGGCTGATGCGCGATTACTAGCGAATCCAGCTTCGTGGGGTCGGGTTGCAGACCCCAGTCCGAACTGGGACCGGATTTCAAGATTGGATGCAACTTGCATTGCACCGTCCCTCTGTACCGGCCATTGTAACACGTGTGTAGCCCCGGACGTAAGGGCCGTGCTGATTTGACGTCATCCCCACCTTCCTCGCACCTTGCGGTGGCAGTGTCCCCAGAGTGCCCGGCATCACCCGATGGCAACTGGGAAAGGGGGTTGCGCTCGTTATGGCACTTAAGCCGACACCTCACGGCACGAGCTGACGACAACCATGCAGCACCTTCACAGACGCCCCGAAGGGAAGCCCACGTCTCTGTGGGCAGCGACTGCAATTCAAGCCCGGGTAAGGTTCCTCGCGTATCATCGAATTAAACCACATGTTCCTCCGCTTGTGCGGGCCCCCGTCAATTCCTTTGAGTTTCACCGTTGCCGGCGTACTCCCCAGGTGGGATGCTTAATGCTTTCGCTTGGCCGCAGGCGCAGGGCGCCAACGGCGGGCATCCATCGTTTACAGTGCGGACTACCAGGGTATCTAATCCTGTTCGATACCCGCACCTTCGAGCTTAAGCGTCAGTAACACTCCCGCAGGCTGCCTTCGCGATCGGAGTTCCTCATGATATCTAAGCATTTCACCGCTACACCATGAATTCCGCCTGCGCTGCGTGTACTCAAGTCTGACAGTTCGCGCTGCAAGTTAAATGTTGAGCACCTAAATTTCACAACACGCTTAACAGACCGCCTACACTCCCTTTAACCAATAAATCCGGATACGCCCCGGGACCTTCGTATTACCGCGCTGCTGGCACGGAATTAGTGTCTTATTCATGAGTACATGCAATGCGCACACGTGCGCAACTTTATTCCACATTAAAGCCAGTTACCACCATAGGCTCGTCATCTGCACGCTTACTTGCTGGTTCGAACTGCGTCATGACTATATTCTTCACTGCTGCT
</t>
    <phoneticPr fontId="3"/>
  </si>
  <si>
    <t xml:space="preserve">CGGACCGGTCATCGACCCTCCTATGCCCGCTCCTCGCGGTCACGACTTCAGGCACCCCCGGCTTTCATGGCTTGACGGGGGGGTGAACAAGGCCCGGGAACGTATTCACCGCGCCCTGGCTGATGCGCGATTACTAGCGAATCCAGCTTCGTGGGGTCGGGTTGCAGACCCCAGTCCGAACTGGGACCGGATTTCAAGATTGGATGCAACTTGCATTGCACCGTCCCTCTGTACCGGCCATTGTAACACGTGTGTAGCCCCGGACGTAAGGGCCGTGCTGATTTGACGTCATCCCCACCTTCCTCGCACCTTGCGGTGGCAGTGTCCCCAGAGTGCCCGGCATAACCCGATGGCAACTGGGAAAGGGGGTTGCGCTCGTTATGGCACTTAAGCCGACACCTCACGGCACGAGCTGACGACAACCATGCAGCACCTTCACAGACGCCCCGAAGGGAAGCCCACGTCTCTGTGGGCAGCGACTGCAATTCAAGCCCGGGTAAGGTTCCTCGCGTATCATCGAATTAAACCACATGTTCCTCCGCTTGTGCGGGCCCCCGTCAATTCCTTTGAGTTTCACCGTTGCCGGCGTACTCCCCAGGTGGGATGCTTAATGCTTTCGCTTGGCCGCAGGCGCAGGGCGCCAACGGCGGGCATCCATCGTTTACAGTGCGGACTACCAGGGTATCTAATCCTGTTCGATACCCGCACCTTCGAGCTTAAGCGTCAGTAACACTCCCGCAGGCTGCCTTTCGCGATCGGAGTTCCTCATGATATCTAAGCATTTTCACCGCTACACCATGAATTCCGCCTGCGCTGCGTGTACTCAAGTCTGAACAGTTCGCGCTGCAAGTTAAATGGTCGAGGCACCCTAAAATTTTCACCAACACCGCTTTAACAGAACCGGCCTACCACTTCCCTTTAAAACCCACATAAATCCGGGGAATACGGCCGGGACCTTTCCCGGTATTTACCGGCGGCTGGCTGGGCCACGGGAATTTAGCCGGGTCCTTTATTCCATGGAGGTACATGGCAAATGGGCGGCACACGTGTGGCGCACATTTTATTTTCCCCACTATAAAAAAGCTAGTTTACCAACCCCCATTAAGGGGGTCGGTCTATCTTGGCCAGCGGCTGACTTGGGCTGGGATTCAGGACCGTTGCGGTTCCATTGTTGAACCAATTATTTTCCCTCTCACTCGGTGGCGCTGACGT
</t>
    <phoneticPr fontId="3"/>
  </si>
  <si>
    <t xml:space="preserve">TGAACCAGTCATCGACCTCATTGCACGCTCCTCGCGGTCACGAACTTCAGGCACCCCCGGCTTTCATGGCTTGACGGGCGGTGTGTACAAGGCCCGGGAACGTATTCACCGCGCCATGGCTGATGCGCGATTACTAGCGAATCCAGCTTCGTGGGGTCGGGTTGCAAACCCCAGTCCGAACTGGGACCGGATTTCAAGATTGGATGCAACTTGCATTGCACCGTCCCTCTGTACCGGCCATTGTAACACGTGTGTAGCCCCGGACGTAAGGGCCGTGCTGATTTGACGTCATCCCCACCTTCCTCGCACCTTGCGGTGGCAGTGTCCCCAGAGTGCCCGGAATAACCCGATGGAAACTGGGAAAGGGGGTTGCGCTCGTTATGGCACTTAAGCCGACACCTCACGGCACGAGCTGACGACAACCATGCAGCACCTTCGCAGACGCCCCGAAGGGAAGCCCACGTCTCTGTGGGCAGCGACTGCAATTCTGGCCCGGGTAAGGTTCCTCGCGTATCATCGAATTAAACCACATGTTCCTCCGCTTGTGCGGGCCCCCGTCAATTCCTTTGAGTTTCACCGTTGCCGGCGTACTCCCCAGGTGGGATGCTTAATGCTTTCGCTTGGCCGCACGCGCAGGGCGCCAACGGCGGGCATCCATCGTTTACAGTGCGGACTACCGGGGTATCTAATCCTGTTCGATACCCGCATCTTCGAGCTTAAGCGTCAGTAACACTCCCGCATGCTGCCTTCGCGATCGGAGTTCCTCATGATATCTAAGCATTTCACCGCTACACTATGAATTCCGCCTGCGCTGCGTGCTACTCACGTCTGACAGTTCGCGCTGCAAGATTAAATGTTGAGCACCTAAGATTACACAACACGACTTAACTATACTTGACCTACACCTCCCTTTCAGACCCGATAAATCCGGGATAATCGCTCTGGACTTCCGTATTACGGCGGCTAGCTAGCACTGAGTCAGGCAGTTCAGTATTCATGAGGTACATGCGATGGCGCACACGTAGCGCAAATTGATCCACATAAATGCAGTCTAGCAACCATTAGTCGTTATCTAGCAAGCTTACTGCTAGAATCAGGACCTGCGTCATGAACGAAGTGCGCTGCATG
</t>
    <phoneticPr fontId="3"/>
  </si>
  <si>
    <t xml:space="preserve">CGGGGGCTTGACTAGTGCACGCTCCTCGCGGTCACGAACTTCAGGCACCCCCGGCTTTCATGGCTTGACGGGCGGTGTGTACAAGGCCCGGGAACGTATTCACCGCGCCATGGCTGATGCGCGATTACTAGCGAATCCAGCTTCGTGGGGTCGGGTTGCAGACCCCAGTCCGAACTGGGACCGGATTTCAAGATTGGATGCAACTTGCATTGCACCGTCCCTCTGTACCGGCCATTGTAACACGTGTGTAGCCCCGGACGTAAGGGCCGTGCTGATTTGACGTCATCCCCACCTTCCTCGCACCTTGCGGTGGCAGTGTCCCCAGAGTGCCCGGCATAACCCGATGGCAACTGGGAAAGGGGGTTGCGCTCGTTATGGCACTTAAGCCGACACCTCACGGCACGAGCTGACGACAACCATGCAGCACCTTCACAGACGCCCCGAAGGGAAGCCCACGTCTCTGTGGGCAGCGACTGCAATTCAAGCCCGGGTAAGGTTCCTCGCGTATCATCGAATTAAACCACATGTTCCTCCGCTTGTGCGGGCCCCCGTCAATTCCTTTGAGTTTCACCGTTGCCGGCGTACTCCCCAGGTGGGATGCTTAATGCTTTCGCTTGGCCGCAGGCGCAGGGCGCCAACGGCGGGCATCCATCGTTTACAGTGCGGACTACCAGGGTATCTAATCCTGTTCGATACCCGCACCTTCGAGCTTAAGCGTCAGTAACACTCCCGCAGGCTGCCTTCGCGATCGGAGTTCCTCATGATATCTAAGCATTTCACCGCTACACCATGAATTCCGCCTGCGCTGCGTGTACTCAAGTCTGACAGTTCGCGCTGCAAGTTAAATGTTGAGCACCTAAATTTCACAACACGCTTAACAGACCGCCTACACTCCCTTTAACCCAATAAATCCGGATAACGCCCGGGACCTTTCCGTATTACCGCGGCTGCTGCACGAATTAGCCGGTCTTATTCATGAGGTACATGCATTGCGGCACACGTGCGCAATTATTCCACATTAAAGCCAGTTACACCGATAGTCGTCATCTGGCAGCTACTGCTGATCAGAACTGCGTCATTGACGATATTCTTCG
</t>
    <phoneticPr fontId="3"/>
  </si>
  <si>
    <t xml:space="preserve">TGGGGGCATGCTTCAGTGCACGCTCCTCGCGGTCACGAACTTCAGGCACCCCCGGCTTTCATGGCTTGACGGGCGGTGTGTACAAGGCCCGGGAACGTATTCACCGCGCCATGGCTGATGCGCGATTACTAGCGAATCCAGCTTCGTGGGGTCGGGTTGCAGACCCCAGTCCGAACTGGGACCGGATTTCAAGATTGGATGCAACTTGCATTGCACCGTCCCTCTGTACCGGCCATTGTAACACGTGTGTAGCCCCGGACGTAAGGGCCGTGCTGATTTGACGTCATCCCCACCTTCCTCGCACCTTGCGGTGGCAGTGTCCCCAGAGTGCCCGGCATAACCCGATGGCAACTGGGAAAGGGGGTTGCGCTCGTTATGGCACTTAAGCCGACACCTCACGGCACGAGCTGACGACAACCATGCAGCACCTTCACAGACGCCCCGAAGGGAAGCCCACGTCTCTGTGGGCAGCGACTGCAATTCAAGCCCGGGTAAGGTTCCTCGCGTATCATCGAATTAAACCACATGTTCCTCCGCTTGTGCGGGCCCCCGTCAATTCCTTTGAGTTTCACCGTTGCCGGCGTACTCCCCAGGTGGGATGCTTAATGCTTTCGCTTGGCCGCAGGCGCAGGGCGCCAACGGCGGGCATCCATCGTTTACAGTGCGGACTACCAGGGTATCTAATCCTGTTCGATACCCGCACCTTCGAGCTTAAGCGTCAGTAACACTCCCGCAGGCTGCCTTCGCGATCGGAGTTCCTCATGATATCTAAGCATTTCACCGCTACACCATGAATTCCGCCTGCGCTGCGTGTACTCAAGTCTGACAGTTCGCGCTGCAAGTTAAATGTTGAGCACCTAAATTTCACAACACGCTTAACAGACCGCCTACACTCCCTTTAAACCCAATAAATCCGGGATACGCTCGGGACCTTCCGTATTACCGCGGCTGCTGGCACGGAAGTAGCCGGTCATATGCATGAGTACATGCGATGGCGCACACGTGCGCATTTATTCCCACATAAATGCAGTCTACCACCCAGTAGGTCCGTCATCTGGCACGCTTACTGCCTGATCCGACCTTGGCGTCATGACCGATATTCGCTCATGAC
</t>
    <phoneticPr fontId="3"/>
  </si>
  <si>
    <t xml:space="preserve">TGGCAGTATGACTCTTCAGATCCTCGCGGTCACGGACTTCAGGCACCCCCGGCTTTCATGGCTTGACGGGCGGTGTGTACAAGGCCCGGGAACGTATTCACCGCGCCGTGGCTGATGCGCGATTACTAGCGAATCCAGCTTCGTGGGGTCGGGTTGCAGACCCCAGTCCGAACTGAGACCGGTTTTCAAGATTGGATGCGGCTCGCGCCGCACCGGCACTCTGTGCCGGCCATTGTAACACGTGTGTAGCCCCGGACGTAAGGGCCGTGCTGATTTGACGTCATCCCCGCCTTCCTCGCACCTTGCGGCGGCAGTGTCCCCGGAGTGCCCGGCATCACCCGATGGCAACTGGGGAGAGGGGTTGCGCTCGTTATGGCACTTAAGCCGACACCTCACGGCACGAGCTGACGACAACCATGCAGCACCTTCACAGGAGTCCCGAAGGACCTCAACATCTCTGTATCGTTCTCCTGCAATTCAAGCCCGGGTAAGGTTCCTCGCGTATCATCGAATTAAACCACATGTTCCTCCGCTTGTGCGGGCCCCCGTCAATTCCTTTGAGTTTCACCGTTGCCGGCGTACTCCCCAGGTGGGATGCTTAACGCTTTCGCTTGGCCGCCGGCGCAAGGCGCCGACAGCGGGCATCCATCGTTTACCGTGCGGACTACCAGGGTATCTAATCCTGTTCGATACCCGCACCTTCGAGCTTCAGCGTCAGTTGCGCTCCCGCCGGCTGCCTTCGCAATCGGGGTTCTTCGTCATATCTAAGCATTTCACCGCTACACGACGAATTTCCGCCGGCGTTGCGCGTACTCAAGGGAAACCAGTATGCGCTGCAAGTCAGACGTTGGGCGCCTACATTTCACAACACACTTAATCCCCGGGCCTACGCTCCCTTTAAACCCAATAAATCCGGATACGCCGGGACTTTCGTATTACGCGCTGCTGCACGGAATTAGCGGTCATTATCATGCGTACTGCAAAAGGGACGCGTCCCTCACTTTATCCCCGCATAAAGCAAGTTACACCGTAAGTCGTCTCATGCACGCTTACTTGCTGATTCAGCGTCGCATTGACCGATATGCTCAATG
</t>
    <phoneticPr fontId="3"/>
  </si>
  <si>
    <t xml:space="preserve">AGGGACAGCATCAGCTCTGCGCATCCTCGCGGTCGGGACTTACCGACTCCCCGTTGTTTCCCGGTCTGACGGCGGGAGGGGAGGTGTGTACGAGGCCCATTCAACGTATTCGCGGCGGAATTCTGATTAACAATTACTACAGCTTCCGACTTCCTGGATGCAAACCCCAGACTCAACTGAGACCGGCTTTCAAGATTGGAAGCGGCTCTTGCTCTCCGGGGTCTGTCTCTTTGTTGCAACATTGTAGTACGTGTGTACCCCTGGCCGTGCTGATTTGATGACTTGCCGCCTTCCCCACCTTCTGCCAGTTTATCGTGGCGGATCCTTTGAGTTCCCCGATGGACCGTGGGGAGAGGGGGAGCGCTCGTGATGTCGCTGAGGGACATACCCCACGGTTTCAGCTGACGACCTGACTACAGCCCTGTCACACCAGTCTCAAAGGACCTCAACGTCTCTGCATCTCTCTCATGACTTTCGTGGATGGCAAAAGCTCGTCACGTATCTCCCAATTAAACCAAATGTTCCTCCTGTTGTGCCGCTTGCGGGCAATTCCTTTGATTTTTTTGAGTGTTGACCTAGTCCCCGTACTCCATGCGTAACGCTTTTACTTCGTCACCTGCGCAAGGCACCCATCACGGGCATCCCTTCCTTATCGAGATCACTACCAGCGTGTACTATCATGTTATCTACTCGCGCTTGCTCCCTACACTGTCACATGCGATCCCCAGTCTTCCCCCTCGGGAAGCCGGGGTTCTTCACCGGAATCTCATCCAGATCATCTACTACATTTACACAGTTCCACCGTGCGATTTCGCACCACCCCTCTGACAACACTCATGCTCTGCCAGTATACACATGTCAGTTCCCTAGGATTTACACCACGACGACTTTACACCCTCTGGACTTACGCATACCTGTCCTACGCGAGCATATACCGGCATAAGCACCTCGACTCTATACCGCTATTCACCCGCTGCCGTGACTAGCGCGGGATTTCAGCGAGTGCATTTATGCCTGGCTGGCTATCTGCTGACAAGGTGAACGTCGACTGCATCCAAATGTATATCTCAGCTATACATGCCAGTTCCTACCACGCCGTGAAGTACGTTCATCACATTGCCGACGTACTTGGCTCAGTATCCAGGCGTTACTGCAGTGGTGAACCAGAGGATGTGCCCTCCATAT
</t>
    <phoneticPr fontId="3"/>
  </si>
  <si>
    <t>No significant similarity found</t>
    <phoneticPr fontId="3"/>
  </si>
  <si>
    <t xml:space="preserve">TGGCGGTTTGAACTCTGCCGATCCTTGCGGTCACGGACTTCAGGCACCCCCGGCTTTCATGGCTTGACGGGCGGTGTGTACAAGGCCCGGGAACGTATTCACCGCGCCATGGCTGATGCGCGATTACTAGCGAATCCAGCTTCGTGGGGTCGGGTTGCAGACCCCAGTCCGAACTGGGACCGGCTTTCAAGATTGGATGCAATTTACATTACACCGTCCCTCTGTACCGGCCATTGTAACACGTGTGTAGCCCCGGACGTAAGGGCCGTGCTGATTTGACGTCATCCCCACCTTCCTCACACCTTACGGTGGCAGTATCTCCAGAGTGCCCAGCTTAACCTGATGGCAACTAAAGACAGGGGTTGCGCTCGTTATGGCACTTAAGCCGACACCTCACGGCACGAGCTGACGACAACCATGCAGCACCTTCACAGAGACCCCGAAGGGCGTCATTATCTCTAAATCCTTCCTCTGCAATTCAAGCCCGGGTAAGGTTCCTCGCGTATCATCGAATTAAACCACATGTTCCTCCGCTTGTGCGGGCCCCCGTCAATTCCTTTGAGTTTCACCGTTGCCGGCGTACTCCCCAGGTGGGATGCTTAATGCTTTCGCTTAGCCGCTGATACCAGGTACCAACAGCGGGCATCCATCGTTTACTGTGCGGACTACCAGGGTATCTAATCCTGTTCGATACCCGCACCTTCGAGCTTCAGCGTCAGTTGCGCTCCCGTCAGCTGCCTTCGCAATCGGAGTTCTTCGTCATATCTAAGCATTTCACCGCTACACGACGAATTTCCGCCAACGTTGTGCGTACTCAAGGAAACCAGTATGCGCTGCAAGTCAGACGTTGAGCGTCTACATTTCACAACACACTTAATCTCCAGCCTACGCTCCCTTTAACCCAATAATCCGGGATACGCCCGGGACCTTTCGTATTACCGCGGCTGCTGGCACGGAATTAGCCGGTCTTATTCGTATGGTACCTGCAACATCACACGTGAATGACTTTAATCCCATACCAAAGCAGTTTACACCCATACGCCGTCATCTGGCAGCCTAACTTGCTGATTCAGCTTCAGCATTGACCGATATCGTTCACATGC
</t>
    <phoneticPr fontId="3"/>
  </si>
  <si>
    <t>27F primer</t>
    <phoneticPr fontId="3"/>
  </si>
  <si>
    <t>1492R primer</t>
    <phoneticPr fontId="3"/>
  </si>
  <si>
    <t xml:space="preserve">ACGGGAAATACCCTAGTGCGCCCCTTGCGGTTACGCCCTTCAGGTACCCCCGACTCCCATGGCTTGACGGGCGGTGTGTACAAGGCCCGGGAACGTATTCACCGCGCCATGGCTGATGCGCGATTACTAGCGAATCCAGCTTCACGGAGTCGAGTTGCAGACTCCGATCCGAACTGGGGAAGGGTTTAGAGATTCGCATCCGGTCGCCCGGTAGCTGCCCTTTGTCCCTCCCATTGTAACACGTGTGTCGCCCCGGATGTAAGGGCCGTGCTGATTTGACGTCATCCACACCTTCCTCGCGCCTTACGACGGCAGTCTCGGTAGAGTCCTCAGCGAAAACTGTTAGCAACTACCGATGTGGGTTGCGCTCGTTATGGCACTTAAGCCGACACCTCACGGCACGAGCTGACGACAACCATGCAGCACCTACATAGACGCCCCGAAGGGAAGACGGTTTTCACCATCCGTCATCTACATTTCAATCCCGGGTAAGGTTCCTCGCGTATCATCGAATTAAACCACATGTTCCTCCGCTTGTGCGGGCCCCCGTCAATTCCTTTGAGTTTCACCGTTGCCGGCGTACTCCCCAGGTGGATTACTTAACGCTTTCGCTGTGGAAGCTTGACGGTATATCGCAAACTCCTAGTAATCATCGTTTACTGCGTGGACTACCAGGGTATCTAATCCTGTTTGATACCCACGCCTTCGTGCTTCAGTGTCAGTCGCAGTATGGCAAGCTGCCTTCGCAATCGGAGTTCCTCGTGATATCTATGCATTTCACCGCTACACCACGAATTCCGCCTGCCGCCACTGAACTCAAGCCCGGCAGTTTCAACGGCAGGCTGAACGTTGAGCGCTCAGGTTTCACCGCTGACTTACCGAACAACCCTACGCACCCTTTAAACCCAATAAATCCGGATAACGCTCGCATCCTCGTATTACGCGGCTGCTGGCACGGAGTAGCGATGCTTATTCTTACGGTACATTCATGCATACTCGTATCGCCGTTATTCCGGTATAAAGGAGTTACATCGTTAAGACGTCTCCGTCAGCGAACTTGTCTGGTCAGGCTCTCGCATGACTAACTTCTGCTGCTGAC
</t>
    <phoneticPr fontId="3"/>
  </si>
  <si>
    <t xml:space="preserve">CGGGGATTACCTAGTCACGCCCCTTGCGGTTACGCCCTTCAGGTACCCCCGACTCCCATGGCTTGACGGGCGGTGTGTACAAGGCCCGGGAACGTATTCACCGCGCCATGGCTGATGCGCGATTACTAGCGAATCCAGCTTCACGGAGTCGAGTTGCAGACTCCGATCCGAACTGGGGAAGGGTTTAGAGATTCGCATCCGGTCGCCCGGTAGCTGCCCTTTGTCCCTCCCATTGTAACACGTGTGTCGCCCCGGATGTAAGGGCCGTGCTGATTTGACGTCATCCACACCTTCCTCGCGCCTTACGACGGCAGTCTCGGTAGAGTCCTCAGCGAAAACTGTTAGCAACTACCGATGTGGGTTGCGCTCGTTATGGCACTTAAGCCGACACCTCACGGCACGAGCTGACGACAACCATGCAGCACCTACATAGACGCCCCGAAGGGAAGACGGTTTTCACCATCCGTCATCTACATTTCAATCCCGGGTAAGGTTCCTCGCGTATCATCGAATTAAACCACATGTTCCTCCGCTTGTGCGGGCCCCCGTCAATTCCTTTGAGTTTCACCGTTGCCGGCGTACTCCCCAGGTGGATTACTTAACGCTTTCGCTGTGGAAGCTTGACGGTATATCGCAAACTCCTAGTAATCATCGTTTACTGCGTGGACTACCAGGGTATCTAATCCTGTTTGATACCCACGCCTTCGTGCTTCAGTGTCAGTCGCAGTATGGCAAGCTGCCTTCGCAATCGGAGTTCCTCGTGATATCTATGCATTTCACCGCTACACCACGAATTCCGCCTGCCGCCACTGAACTCAAGCCCGGCAGTTTCAACGGCAGGCTGAACGTTGAGCGCTCAGGTTTCACCGCTGACTTACCGAACAACCCTACGCACCCTTTAAACCCCAATAAATCCGGATAACGCTCGCATCCTCCGTATTACCGCGGCTGCTGGCACGGAGTAGCGATGCTTATTCTTACGGTACATTTCATGCATACTCGGTATCGCCGGTTATCCGGTATAAAGGAGGTTACATCGTTAGACGTCTCCGTCCGCGACCTGACCTGATCCAGACTTTCTCGCCCAATG
</t>
    <phoneticPr fontId="3"/>
  </si>
  <si>
    <t xml:space="preserve">CCGGGGACATACCTAGTCACGCCCCTTGCGGTTACGCCCTTCAGGTACCCCCGACTCCCATGGCTTGACGGGCGGTGTGTACAAGGCCCGGGAACGTATTCACCGCGCCATGGCTGATGCGCGATTACTAGCGAATCCAGCTTCACGGAGTCGAGTTGCAGACTCCGATCCGAACTGGGGAAGGGTTTAGAGATTCGCATCCGGTCGCCCGGTAGCTGCCCTTTGTCCCTCCCATTGTAACACGTGTGTCGCCCCGGATGTAAGGGCCGTGCTGATTTGACGTCATCCACACCTTCCTCGCGCCTTACGACGGCAGTCTCGGTAGAGTCCTCAGCGAAAACTGTTAGCAACTACCGATGTGGGTTGCGCTCGTTATGGCACTTAAGCCGACACCTCACGGCACGAGCTGACGACAACCATGCAGCACCTACATAGACGCCCCGAAGGGAAGACGGTTTTCACCATCCGTCATCTACATTTCAATCCCGGGTAAGGTTCCTCGCGTATCATCGAATTAAACCACATGTTCCTCCGCTTGTGCGGGCCCCCGTCAATTCCTTTGAGTTTCACCGTTGCCGGCGTACTCCCCAGGTGGATTACTTAACGCTTTCGCTGTGGAAGCTTGACGGTATATCGCAAACTCCTAGTAATCATCGTTTACTGCGTGGACTACCAGGGTATCTAATCCTGTTTGATACCCACGCCTTCGTGCTTCAGTGTCAGTCGCAGTATGGCAAGCTGCCTTCGCAATCGGAGTTCCTCGTGATATCTATGCATTTCACCGCTACACCACGAATTCCGCCTGCCGCCACTGAACTCAAGCCCGGCAGTTTCAACGGCAGGCTGAACGTTGAGCGCTCAGTTTCACCGCTGACTTACCGAACAACCCTACGCACCCTTTAAACCCAATAAATCCGGATAACGCTCGCATCCTCCGTATTACCGCGGCTGCTGGCACGGAGTTAGCCGGATGCTTATTCTTACGGTACATTCATGGCAATACTCGTATCGCCCGTATCCGGTATAAAGGAGTTACATTCCATAGACGTCTCCGTCAAGCGACTGTCTGGTCAGTCTCTCGGCGAATGGACCGAATAATTCG
</t>
    <phoneticPr fontId="3"/>
  </si>
  <si>
    <t>No black-pigmented colony</t>
    <phoneticPr fontId="3"/>
  </si>
  <si>
    <t>Untyped</t>
    <phoneticPr fontId="3"/>
  </si>
  <si>
    <t>Ib</t>
    <phoneticPr fontId="3"/>
  </si>
  <si>
    <t>I</t>
    <phoneticPr fontId="3"/>
  </si>
  <si>
    <t>I</t>
    <phoneticPr fontId="3"/>
  </si>
  <si>
    <t>Ib</t>
    <phoneticPr fontId="3"/>
  </si>
  <si>
    <t>II</t>
    <phoneticPr fontId="3"/>
  </si>
  <si>
    <t>III</t>
    <phoneticPr fontId="3"/>
  </si>
  <si>
    <t>IV</t>
    <phoneticPr fontId="3"/>
  </si>
  <si>
    <t>V</t>
    <phoneticPr fontId="3"/>
  </si>
  <si>
    <t>Gender; 0, female; 1, male</t>
    <phoneticPr fontId="3"/>
  </si>
  <si>
    <t>Data 3  Statistical analysis.</t>
    <phoneticPr fontId="3"/>
  </si>
  <si>
    <t>one-tail   P=0</t>
  </si>
  <si>
    <t>two-tail   P=</t>
  </si>
  <si>
    <t>Chi square test</t>
  </si>
  <si>
    <t>FimA-I</t>
  </si>
  <si>
    <t>observ</t>
  </si>
  <si>
    <t>expect</t>
  </si>
  <si>
    <t>differ</t>
  </si>
  <si>
    <t>differ2</t>
  </si>
  <si>
    <t>differ2/expect</t>
  </si>
  <si>
    <t>sum</t>
  </si>
  <si>
    <t>df=1</t>
  </si>
  <si>
    <t>Result of Chi square test</t>
  </si>
  <si>
    <t>one-tail   P=0.5</t>
  </si>
  <si>
    <t>Chi=0</t>
  </si>
  <si>
    <t>two-tail   P=1</t>
  </si>
  <si>
    <t>one-tail   P=0.058592543599069</t>
  </si>
  <si>
    <t>Chi=2.4545</t>
  </si>
  <si>
    <t>two-tail   P=0.117185087198138</t>
  </si>
  <si>
    <t>FimA-II</t>
    <phoneticPr fontId="3"/>
  </si>
  <si>
    <t>one-tail   P=0.0786496035251426</t>
  </si>
  <si>
    <t>Chi=2</t>
  </si>
  <si>
    <t>two-tail   P=0.157299207050285</t>
  </si>
  <si>
    <t>FimA-III</t>
    <phoneticPr fontId="3"/>
  </si>
  <si>
    <t>FimA-IV</t>
    <phoneticPr fontId="3"/>
  </si>
  <si>
    <t>Data 2  All data including patient information (gender, age), fimbrial type, and clinical parameters.</t>
    <phoneticPr fontId="3"/>
  </si>
  <si>
    <t>*fimA genotype was determined by DNA sequencing and BLAST</t>
    <phoneticPr fontId="3"/>
  </si>
  <si>
    <t>*mfa1 genotype was determined by PCR with genotype-specific primers; 0, negative; 1, faint positive; 2, strong positive</t>
    <phoneticPr fontId="3"/>
  </si>
  <si>
    <t>*Faint positive bands (score 0) were further analyzed by DNA sequencing</t>
    <phoneticPr fontId="3"/>
  </si>
  <si>
    <t>Data 1  Identification for black-pigmented colony on a blood agar plate.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</si>
</sst>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);[Red]\(0.0\)"/>
    <numFmt numFmtId="177" formatCode="0_);[Red]\(0\)"/>
    <numFmt numFmtId="178" formatCode="0.00_);[Red]\(0.00\)"/>
    <numFmt numFmtId="179" formatCode="0.000_);[Red]\(0.000\)"/>
    <numFmt numFmtId="180" formatCode="0.000"/>
    <numFmt numFmtId="181" formatCode="0.0"/>
  </numFmts>
  <fonts count="11" x14ac:knownFonts="1">
    <font>
      <sz val="11"/>
      <color theme="1"/>
      <name val="ＭＳ Ｐゴシック"/>
      <family val="2"/>
      <charset val="128"/>
      <scheme val="minor"/>
    </font>
    <font>
      <sz val="8"/>
      <color rgb="FF212121"/>
      <name val="Arial"/>
      <family val="2"/>
    </font>
    <font>
      <sz val="8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8"/>
      <color rgb="FFFF0000"/>
      <name val="Arial"/>
      <family val="2"/>
    </font>
    <font>
      <sz val="9"/>
      <color rgb="FF222222"/>
      <name val="Arial"/>
      <family val="2"/>
    </font>
    <font>
      <sz val="8"/>
      <name val="Arial"/>
      <family val="2"/>
    </font>
    <font>
      <sz val="6"/>
      <color theme="1"/>
      <name val="Arial"/>
      <family val="2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8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quotePrefix="1" applyFont="1" applyAlignment="1">
      <alignment horizontal="center" vertical="center" shrinkToFit="1"/>
    </xf>
    <xf numFmtId="0" fontId="2" fillId="0" borderId="0" xfId="0" quotePrefix="1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 shrinkToFit="1"/>
    </xf>
    <xf numFmtId="11" fontId="2" fillId="0" borderId="0" xfId="0" applyNumberFormat="1" applyFont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quotePrefix="1" applyFont="1" applyFill="1" applyBorder="1" applyAlignment="1">
      <alignment horizontal="center" vertical="center" shrinkToFit="1"/>
    </xf>
    <xf numFmtId="0" fontId="2" fillId="0" borderId="0" xfId="0" quotePrefix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11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2" borderId="0" xfId="0" quotePrefix="1" applyFont="1" applyFill="1" applyBorder="1" applyAlignment="1">
      <alignment vertical="center" shrinkToFit="1"/>
    </xf>
    <xf numFmtId="0" fontId="2" fillId="3" borderId="0" xfId="0" applyFont="1" applyFill="1" applyAlignment="1">
      <alignment vertical="center" shrinkToFit="1"/>
    </xf>
    <xf numFmtId="0" fontId="2" fillId="3" borderId="0" xfId="0" applyFont="1" applyFill="1" applyBorder="1" applyAlignment="1">
      <alignment vertical="center" shrinkToFit="1"/>
    </xf>
    <xf numFmtId="0" fontId="4" fillId="0" borderId="0" xfId="0" quotePrefix="1" applyFont="1" applyAlignment="1">
      <alignment horizontal="center" vertical="center" shrinkToFit="1"/>
    </xf>
    <xf numFmtId="0" fontId="2" fillId="4" borderId="0" xfId="0" applyFont="1" applyFill="1" applyAlignment="1">
      <alignment vertical="center" shrinkToFit="1"/>
    </xf>
    <xf numFmtId="0" fontId="2" fillId="5" borderId="0" xfId="0" applyFont="1" applyFill="1" applyAlignment="1">
      <alignment vertical="center" shrinkToFit="1"/>
    </xf>
    <xf numFmtId="0" fontId="6" fillId="5" borderId="0" xfId="0" applyFont="1" applyFill="1" applyAlignment="1">
      <alignment vertical="center" shrinkToFit="1"/>
    </xf>
    <xf numFmtId="0" fontId="2" fillId="8" borderId="0" xfId="0" quotePrefix="1" applyFont="1" applyFill="1" applyBorder="1" applyAlignment="1">
      <alignment vertical="center" shrinkToFit="1"/>
    </xf>
    <xf numFmtId="0" fontId="2" fillId="8" borderId="0" xfId="0" applyFont="1" applyFill="1" applyAlignment="1">
      <alignment vertical="center" shrinkToFit="1"/>
    </xf>
    <xf numFmtId="0" fontId="2" fillId="11" borderId="0" xfId="0" quotePrefix="1" applyFont="1" applyFill="1" applyBorder="1" applyAlignment="1">
      <alignment vertical="center" shrinkToFit="1"/>
    </xf>
    <xf numFmtId="0" fontId="2" fillId="11" borderId="0" xfId="0" applyFont="1" applyFill="1" applyAlignment="1">
      <alignment vertical="center" shrinkToFit="1"/>
    </xf>
    <xf numFmtId="0" fontId="2" fillId="12" borderId="0" xfId="0" applyFont="1" applyFill="1" applyAlignment="1">
      <alignment vertical="center" shrinkToFit="1"/>
    </xf>
    <xf numFmtId="0" fontId="2" fillId="13" borderId="0" xfId="0" applyFont="1" applyFill="1" applyAlignment="1">
      <alignment vertical="center" shrinkToFit="1"/>
    </xf>
    <xf numFmtId="0" fontId="5" fillId="12" borderId="0" xfId="0" applyFont="1" applyFill="1" applyAlignment="1">
      <alignment vertical="center" shrinkToFit="1"/>
    </xf>
    <xf numFmtId="0" fontId="2" fillId="14" borderId="0" xfId="0" applyFont="1" applyFill="1" applyAlignment="1">
      <alignment vertical="center" shrinkToFit="1"/>
    </xf>
    <xf numFmtId="0" fontId="2" fillId="9" borderId="0" xfId="0" applyFont="1" applyFill="1" applyAlignment="1">
      <alignment vertical="center" shrinkToFit="1"/>
    </xf>
    <xf numFmtId="0" fontId="2" fillId="10" borderId="0" xfId="0" applyFont="1" applyFill="1" applyAlignment="1">
      <alignment vertical="center" shrinkToFit="1"/>
    </xf>
    <xf numFmtId="0" fontId="2" fillId="13" borderId="0" xfId="0" quotePrefix="1" applyFont="1" applyFill="1" applyBorder="1" applyAlignment="1">
      <alignment vertical="center" shrinkToFit="1"/>
    </xf>
    <xf numFmtId="0" fontId="2" fillId="15" borderId="0" xfId="0" applyFont="1" applyFill="1" applyAlignment="1">
      <alignment vertical="center" shrinkToFit="1"/>
    </xf>
    <xf numFmtId="0" fontId="2" fillId="16" borderId="0" xfId="0" applyFont="1" applyFill="1" applyAlignment="1">
      <alignment vertical="center" shrinkToFit="1"/>
    </xf>
    <xf numFmtId="180" fontId="2" fillId="0" borderId="0" xfId="0" applyNumberFormat="1" applyFont="1" applyAlignment="1">
      <alignment vertical="center" shrinkToFit="1"/>
    </xf>
    <xf numFmtId="0" fontId="7" fillId="0" borderId="0" xfId="0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5" borderId="0" xfId="0" applyFont="1" applyFill="1" applyAlignment="1">
      <alignment horizontal="right" vertical="center" shrinkToFit="1"/>
    </xf>
    <xf numFmtId="0" fontId="4" fillId="5" borderId="0" xfId="0" applyFont="1" applyFill="1" applyAlignment="1">
      <alignment horizontal="right" vertical="center" shrinkToFit="1"/>
    </xf>
    <xf numFmtId="0" fontId="2" fillId="0" borderId="0" xfId="0" applyFont="1" applyBorder="1">
      <alignment vertical="center"/>
    </xf>
    <xf numFmtId="177" fontId="2" fillId="0" borderId="0" xfId="0" applyNumberFormat="1" applyFont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181" fontId="2" fillId="0" borderId="0" xfId="0" applyNumberFormat="1" applyFont="1" applyAlignment="1">
      <alignment vertical="center" shrinkToFit="1"/>
    </xf>
    <xf numFmtId="0" fontId="2" fillId="0" borderId="0" xfId="0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0" fontId="2" fillId="6" borderId="0" xfId="0" applyFont="1" applyFill="1" applyBorder="1" applyAlignment="1">
      <alignment vertical="center" shrinkToFit="1"/>
    </xf>
    <xf numFmtId="0" fontId="2" fillId="6" borderId="0" xfId="0" applyFont="1" applyFill="1" applyBorder="1" applyAlignment="1">
      <alignment horizontal="center" vertical="center" shrinkToFit="1"/>
    </xf>
    <xf numFmtId="0" fontId="2" fillId="6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181" fontId="2" fillId="0" borderId="0" xfId="0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2" fillId="6" borderId="0" xfId="0" applyFont="1" applyFill="1" applyAlignment="1">
      <alignment vertical="center" shrinkToFit="1"/>
    </xf>
    <xf numFmtId="0" fontId="2" fillId="6" borderId="0" xfId="0" applyFont="1" applyFill="1" applyAlignment="1">
      <alignment horizontal="center" vertical="center" shrinkToFit="1"/>
    </xf>
    <xf numFmtId="0" fontId="2" fillId="6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right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5" borderId="0" xfId="0" applyFont="1" applyFill="1" applyAlignment="1">
      <alignment horizontal="center" vertical="center" shrinkToFit="1"/>
    </xf>
    <xf numFmtId="0" fontId="9" fillId="0" borderId="0" xfId="0" applyFont="1">
      <alignment vertical="center"/>
    </xf>
    <xf numFmtId="0" fontId="2" fillId="7" borderId="0" xfId="0" applyFont="1" applyFill="1" applyAlignment="1">
      <alignment vertical="center" shrinkToFit="1"/>
    </xf>
    <xf numFmtId="0" fontId="2" fillId="7" borderId="0" xfId="0" applyFont="1" applyFill="1" applyAlignment="1">
      <alignment horizontal="center" vertical="center" shrinkToFit="1"/>
    </xf>
    <xf numFmtId="177" fontId="2" fillId="0" borderId="1" xfId="0" applyNumberFormat="1" applyFont="1" applyBorder="1" applyAlignment="1">
      <alignment vertical="center" shrinkToFit="1"/>
    </xf>
    <xf numFmtId="178" fontId="2" fillId="0" borderId="0" xfId="0" applyNumberFormat="1" applyFont="1" applyAlignment="1">
      <alignment vertical="center" shrinkToFit="1"/>
    </xf>
    <xf numFmtId="179" fontId="2" fillId="0" borderId="0" xfId="0" applyNumberFormat="1" applyFont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vertical="center" shrinkToFit="1"/>
    </xf>
    <xf numFmtId="177" fontId="2" fillId="0" borderId="1" xfId="0" applyNumberFormat="1" applyFont="1" applyFill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5645807431965"/>
          <c:y val="5.0925925925925923E-2"/>
          <c:w val="0.82902154993783672"/>
          <c:h val="0.6639582799662948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2'!$V$9:$V$108</c:f>
              <c:numCache>
                <c:formatCode>General</c:formatCode>
                <c:ptCount val="100"/>
                <c:pt idx="0">
                  <c:v>12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5">
                  <c:v>6</c:v>
                </c:pt>
                <c:pt idx="16">
                  <c:v>0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6</c:v>
                </c:pt>
                <c:pt idx="24">
                  <c:v>6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9</c:v>
                </c:pt>
                <c:pt idx="43">
                  <c:v>6</c:v>
                </c:pt>
                <c:pt idx="44">
                  <c:v>0</c:v>
                </c:pt>
                <c:pt idx="45">
                  <c:v>6</c:v>
                </c:pt>
                <c:pt idx="46">
                  <c:v>5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1</c:v>
                </c:pt>
                <c:pt idx="51">
                  <c:v>5</c:v>
                </c:pt>
                <c:pt idx="52">
                  <c:v>5</c:v>
                </c:pt>
                <c:pt idx="53">
                  <c:v>7</c:v>
                </c:pt>
                <c:pt idx="54">
                  <c:v>6</c:v>
                </c:pt>
                <c:pt idx="55">
                  <c:v>5</c:v>
                </c:pt>
                <c:pt idx="56">
                  <c:v>5</c:v>
                </c:pt>
                <c:pt idx="57">
                  <c:v>10</c:v>
                </c:pt>
                <c:pt idx="58">
                  <c:v>9</c:v>
                </c:pt>
                <c:pt idx="59">
                  <c:v>3</c:v>
                </c:pt>
                <c:pt idx="60">
                  <c:v>0</c:v>
                </c:pt>
                <c:pt idx="61">
                  <c:v>2</c:v>
                </c:pt>
                <c:pt idx="62">
                  <c:v>4</c:v>
                </c:pt>
                <c:pt idx="63">
                  <c:v>0</c:v>
                </c:pt>
                <c:pt idx="64">
                  <c:v>0</c:v>
                </c:pt>
                <c:pt idx="65">
                  <c:v>5</c:v>
                </c:pt>
                <c:pt idx="66">
                  <c:v>0</c:v>
                </c:pt>
                <c:pt idx="67">
                  <c:v>0</c:v>
                </c:pt>
                <c:pt idx="68">
                  <c:v>10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4</c:v>
                </c:pt>
                <c:pt idx="73">
                  <c:v>4</c:v>
                </c:pt>
                <c:pt idx="74">
                  <c:v>6</c:v>
                </c:pt>
                <c:pt idx="75">
                  <c:v>0</c:v>
                </c:pt>
                <c:pt idx="76">
                  <c:v>0</c:v>
                </c:pt>
                <c:pt idx="77">
                  <c:v>6</c:v>
                </c:pt>
                <c:pt idx="78">
                  <c:v>6</c:v>
                </c:pt>
                <c:pt idx="79">
                  <c:v>0</c:v>
                </c:pt>
                <c:pt idx="80">
                  <c:v>1</c:v>
                </c:pt>
                <c:pt idx="81">
                  <c:v>6</c:v>
                </c:pt>
                <c:pt idx="82">
                  <c:v>0</c:v>
                </c:pt>
                <c:pt idx="83">
                  <c:v>0</c:v>
                </c:pt>
                <c:pt idx="84">
                  <c:v>6</c:v>
                </c:pt>
                <c:pt idx="85">
                  <c:v>5</c:v>
                </c:pt>
                <c:pt idx="86">
                  <c:v>0</c:v>
                </c:pt>
                <c:pt idx="87">
                  <c:v>6</c:v>
                </c:pt>
                <c:pt idx="88">
                  <c:v>0</c:v>
                </c:pt>
                <c:pt idx="89">
                  <c:v>2</c:v>
                </c:pt>
                <c:pt idx="90">
                  <c:v>0</c:v>
                </c:pt>
                <c:pt idx="91">
                  <c:v>6</c:v>
                </c:pt>
                <c:pt idx="92">
                  <c:v>0</c:v>
                </c:pt>
                <c:pt idx="93">
                  <c:v>4</c:v>
                </c:pt>
                <c:pt idx="94">
                  <c:v>0</c:v>
                </c:pt>
                <c:pt idx="95">
                  <c:v>0</c:v>
                </c:pt>
                <c:pt idx="96">
                  <c:v>2</c:v>
                </c:pt>
                <c:pt idx="97">
                  <c:v>0</c:v>
                </c:pt>
                <c:pt idx="98">
                  <c:v>5</c:v>
                </c:pt>
                <c:pt idx="99">
                  <c:v>0</c:v>
                </c:pt>
              </c:numCache>
            </c:numRef>
          </c:xVal>
          <c:yVal>
            <c:numRef>
              <c:f>'Data 2'!$Q$9:$Q$108</c:f>
              <c:numCache>
                <c:formatCode>General</c:formatCode>
                <c:ptCount val="100"/>
                <c:pt idx="1">
                  <c:v>2.6</c:v>
                </c:pt>
                <c:pt idx="2">
                  <c:v>2.2000000000000002</c:v>
                </c:pt>
                <c:pt idx="3">
                  <c:v>3.8</c:v>
                </c:pt>
                <c:pt idx="4">
                  <c:v>3.6</c:v>
                </c:pt>
                <c:pt idx="5">
                  <c:v>2.7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2.2999999999999998</c:v>
                </c:pt>
                <c:pt idx="12">
                  <c:v>3.7</c:v>
                </c:pt>
                <c:pt idx="13">
                  <c:v>3.3</c:v>
                </c:pt>
                <c:pt idx="15">
                  <c:v>3.5</c:v>
                </c:pt>
                <c:pt idx="16">
                  <c:v>3.4</c:v>
                </c:pt>
                <c:pt idx="17">
                  <c:v>5</c:v>
                </c:pt>
                <c:pt idx="19">
                  <c:v>2.2000000000000002</c:v>
                </c:pt>
                <c:pt idx="20">
                  <c:v>2.5</c:v>
                </c:pt>
                <c:pt idx="21">
                  <c:v>2.4</c:v>
                </c:pt>
                <c:pt idx="22">
                  <c:v>4.0999999999999996</c:v>
                </c:pt>
                <c:pt idx="23">
                  <c:v>3.6</c:v>
                </c:pt>
                <c:pt idx="24">
                  <c:v>4</c:v>
                </c:pt>
                <c:pt idx="25">
                  <c:v>6</c:v>
                </c:pt>
                <c:pt idx="26">
                  <c:v>4.4000000000000004</c:v>
                </c:pt>
                <c:pt idx="27">
                  <c:v>3</c:v>
                </c:pt>
                <c:pt idx="28">
                  <c:v>3.6</c:v>
                </c:pt>
                <c:pt idx="29">
                  <c:v>5.7</c:v>
                </c:pt>
                <c:pt idx="30">
                  <c:v>2.5</c:v>
                </c:pt>
                <c:pt idx="31">
                  <c:v>4.5999999999999996</c:v>
                </c:pt>
                <c:pt idx="32">
                  <c:v>3.5</c:v>
                </c:pt>
                <c:pt idx="33">
                  <c:v>4.4000000000000004</c:v>
                </c:pt>
                <c:pt idx="34">
                  <c:v>3.5</c:v>
                </c:pt>
                <c:pt idx="35">
                  <c:v>2.9</c:v>
                </c:pt>
                <c:pt idx="36">
                  <c:v>4.3</c:v>
                </c:pt>
                <c:pt idx="37">
                  <c:v>4.2</c:v>
                </c:pt>
                <c:pt idx="38">
                  <c:v>2.1</c:v>
                </c:pt>
                <c:pt idx="39">
                  <c:v>2.7</c:v>
                </c:pt>
                <c:pt idx="40">
                  <c:v>3.1</c:v>
                </c:pt>
                <c:pt idx="41">
                  <c:v>3.8</c:v>
                </c:pt>
                <c:pt idx="42">
                  <c:v>1.8</c:v>
                </c:pt>
                <c:pt idx="43">
                  <c:v>3.3</c:v>
                </c:pt>
                <c:pt idx="44">
                  <c:v>3.4</c:v>
                </c:pt>
                <c:pt idx="45">
                  <c:v>4.5</c:v>
                </c:pt>
                <c:pt idx="46">
                  <c:v>3.2</c:v>
                </c:pt>
                <c:pt idx="47">
                  <c:v>2.7</c:v>
                </c:pt>
                <c:pt idx="48">
                  <c:v>3.7</c:v>
                </c:pt>
                <c:pt idx="50">
                  <c:v>2.8</c:v>
                </c:pt>
                <c:pt idx="52">
                  <c:v>2.4</c:v>
                </c:pt>
                <c:pt idx="53">
                  <c:v>2.7</c:v>
                </c:pt>
                <c:pt idx="55">
                  <c:v>2.9</c:v>
                </c:pt>
                <c:pt idx="56">
                  <c:v>2.9</c:v>
                </c:pt>
                <c:pt idx="57">
                  <c:v>2.6</c:v>
                </c:pt>
                <c:pt idx="59">
                  <c:v>3.5</c:v>
                </c:pt>
                <c:pt idx="60">
                  <c:v>2.6</c:v>
                </c:pt>
                <c:pt idx="61">
                  <c:v>2.5</c:v>
                </c:pt>
                <c:pt idx="62">
                  <c:v>2.9</c:v>
                </c:pt>
                <c:pt idx="63">
                  <c:v>5</c:v>
                </c:pt>
                <c:pt idx="65">
                  <c:v>2.2999999999999998</c:v>
                </c:pt>
                <c:pt idx="70">
                  <c:v>2.6</c:v>
                </c:pt>
                <c:pt idx="72">
                  <c:v>2.2000000000000002</c:v>
                </c:pt>
                <c:pt idx="73">
                  <c:v>3.2</c:v>
                </c:pt>
                <c:pt idx="74">
                  <c:v>3.2</c:v>
                </c:pt>
                <c:pt idx="76">
                  <c:v>4</c:v>
                </c:pt>
                <c:pt idx="77">
                  <c:v>2</c:v>
                </c:pt>
                <c:pt idx="78">
                  <c:v>4.0999999999999996</c:v>
                </c:pt>
                <c:pt idx="79">
                  <c:v>1.9</c:v>
                </c:pt>
                <c:pt idx="81">
                  <c:v>3.1</c:v>
                </c:pt>
                <c:pt idx="82">
                  <c:v>3.4</c:v>
                </c:pt>
                <c:pt idx="83">
                  <c:v>3.2</c:v>
                </c:pt>
                <c:pt idx="85">
                  <c:v>6.5</c:v>
                </c:pt>
                <c:pt idx="86">
                  <c:v>2.4</c:v>
                </c:pt>
                <c:pt idx="87">
                  <c:v>2.7</c:v>
                </c:pt>
                <c:pt idx="88">
                  <c:v>4.0999999999999996</c:v>
                </c:pt>
                <c:pt idx="89">
                  <c:v>3.3</c:v>
                </c:pt>
                <c:pt idx="91">
                  <c:v>3.3</c:v>
                </c:pt>
                <c:pt idx="92">
                  <c:v>3</c:v>
                </c:pt>
                <c:pt idx="93">
                  <c:v>3.4</c:v>
                </c:pt>
                <c:pt idx="94">
                  <c:v>3</c:v>
                </c:pt>
                <c:pt idx="95">
                  <c:v>4.3</c:v>
                </c:pt>
                <c:pt idx="96">
                  <c:v>3</c:v>
                </c:pt>
                <c:pt idx="97">
                  <c:v>2.8</c:v>
                </c:pt>
                <c:pt idx="98">
                  <c:v>3.1</c:v>
                </c:pt>
                <c:pt idx="99">
                  <c:v>3.1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72384"/>
        <c:axId val="116367680"/>
      </c:scatterChart>
      <c:valAx>
        <c:axId val="116372384"/>
        <c:scaling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ＭＳ ゴシック" panose="020B0609070205080204" pitchFamily="49" charset="-128"/>
                    <a:cs typeface="Arial" panose="020B0604020202020204" pitchFamily="34" charset="0"/>
                  </a:defRPr>
                </a:pPr>
                <a:r>
                  <a:rPr lang="en-US"/>
                  <a:t>Fimbriae type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45730463692038498"/>
              <c:y val="0.91216676264509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ＭＳ ゴシック" panose="020B0609070205080204" pitchFamily="49" charset="-128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ＭＳ ゴシック" panose="020B0609070205080204" pitchFamily="49" charset="-128"/>
                <a:cs typeface="Arial" panose="020B0604020202020204" pitchFamily="34" charset="0"/>
              </a:defRPr>
            </a:pPr>
            <a:endParaRPr lang="ja-JP"/>
          </a:p>
        </c:txPr>
        <c:crossAx val="116367680"/>
        <c:crosses val="autoZero"/>
        <c:crossBetween val="midCat"/>
        <c:majorUnit val="1"/>
      </c:valAx>
      <c:valAx>
        <c:axId val="11636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ＭＳ ゴシック" panose="020B0609070205080204" pitchFamily="49" charset="-128"/>
                    <a:cs typeface="Arial" panose="020B0604020202020204" pitchFamily="34" charset="0"/>
                  </a:defRPr>
                </a:pPr>
                <a:r>
                  <a:rPr lang="en-US"/>
                  <a:t>Mean PD (mm)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6.6911636045494468E-5"/>
              <c:y val="0.180972492016153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ＭＳ ゴシック" panose="020B0609070205080204" pitchFamily="49" charset="-128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ＭＳ ゴシック" panose="020B0609070205080204" pitchFamily="49" charset="-128"/>
                <a:cs typeface="Arial" panose="020B0604020202020204" pitchFamily="34" charset="0"/>
              </a:defRPr>
            </a:pPr>
            <a:endParaRPr lang="ja-JP"/>
          </a:p>
        </c:txPr>
        <c:crossAx val="116372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>
          <a:solidFill>
            <a:schemeClr val="tx1"/>
          </a:solidFill>
          <a:latin typeface="Arial" panose="020B0604020202020204" pitchFamily="34" charset="0"/>
          <a:ea typeface="ＭＳ ゴシック" panose="020B0609070205080204" pitchFamily="49" charset="-128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Mean PD vs Max PD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506728395061729"/>
                  <c:y val="0.5981628472222222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ja-JP"/>
                </a:p>
              </c:txPr>
            </c:trendlineLbl>
          </c:trendline>
          <c:xVal>
            <c:numRef>
              <c:f>'Data 2'!$Q$9:$Q$108</c:f>
              <c:numCache>
                <c:formatCode>General</c:formatCode>
                <c:ptCount val="100"/>
                <c:pt idx="1">
                  <c:v>2.6</c:v>
                </c:pt>
                <c:pt idx="2">
                  <c:v>2.2000000000000002</c:v>
                </c:pt>
                <c:pt idx="3">
                  <c:v>3.8</c:v>
                </c:pt>
                <c:pt idx="4">
                  <c:v>3.6</c:v>
                </c:pt>
                <c:pt idx="5">
                  <c:v>2.7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2.2999999999999998</c:v>
                </c:pt>
                <c:pt idx="12">
                  <c:v>3.7</c:v>
                </c:pt>
                <c:pt idx="13">
                  <c:v>3.3</c:v>
                </c:pt>
                <c:pt idx="15">
                  <c:v>3.5</c:v>
                </c:pt>
                <c:pt idx="16">
                  <c:v>3.4</c:v>
                </c:pt>
                <c:pt idx="17">
                  <c:v>5</c:v>
                </c:pt>
                <c:pt idx="19">
                  <c:v>2.2000000000000002</c:v>
                </c:pt>
                <c:pt idx="20">
                  <c:v>2.5</c:v>
                </c:pt>
                <c:pt idx="21">
                  <c:v>2.4</c:v>
                </c:pt>
                <c:pt idx="22">
                  <c:v>4.0999999999999996</c:v>
                </c:pt>
                <c:pt idx="23">
                  <c:v>3.6</c:v>
                </c:pt>
                <c:pt idx="24">
                  <c:v>4</c:v>
                </c:pt>
                <c:pt idx="25">
                  <c:v>6</c:v>
                </c:pt>
                <c:pt idx="26">
                  <c:v>4.4000000000000004</c:v>
                </c:pt>
                <c:pt idx="27">
                  <c:v>3</c:v>
                </c:pt>
                <c:pt idx="28">
                  <c:v>3.6</c:v>
                </c:pt>
                <c:pt idx="29">
                  <c:v>5.7</c:v>
                </c:pt>
                <c:pt idx="30">
                  <c:v>2.5</c:v>
                </c:pt>
                <c:pt idx="31">
                  <c:v>4.5999999999999996</c:v>
                </c:pt>
                <c:pt idx="32">
                  <c:v>3.5</c:v>
                </c:pt>
                <c:pt idx="33">
                  <c:v>4.4000000000000004</c:v>
                </c:pt>
                <c:pt idx="34">
                  <c:v>3.5</c:v>
                </c:pt>
                <c:pt idx="35">
                  <c:v>2.9</c:v>
                </c:pt>
                <c:pt idx="36">
                  <c:v>4.3</c:v>
                </c:pt>
                <c:pt idx="37">
                  <c:v>4.2</c:v>
                </c:pt>
                <c:pt idx="38">
                  <c:v>2.1</c:v>
                </c:pt>
                <c:pt idx="39">
                  <c:v>2.7</c:v>
                </c:pt>
                <c:pt idx="40">
                  <c:v>3.1</c:v>
                </c:pt>
                <c:pt idx="41">
                  <c:v>3.8</c:v>
                </c:pt>
                <c:pt idx="42">
                  <c:v>1.8</c:v>
                </c:pt>
                <c:pt idx="43">
                  <c:v>3.3</c:v>
                </c:pt>
                <c:pt idx="44">
                  <c:v>3.4</c:v>
                </c:pt>
                <c:pt idx="45">
                  <c:v>4.5</c:v>
                </c:pt>
                <c:pt idx="46">
                  <c:v>3.2</c:v>
                </c:pt>
                <c:pt idx="47">
                  <c:v>2.7</c:v>
                </c:pt>
                <c:pt idx="48">
                  <c:v>3.7</c:v>
                </c:pt>
                <c:pt idx="50">
                  <c:v>2.8</c:v>
                </c:pt>
                <c:pt idx="52">
                  <c:v>2.4</c:v>
                </c:pt>
                <c:pt idx="53">
                  <c:v>2.7</c:v>
                </c:pt>
                <c:pt idx="55">
                  <c:v>2.9</c:v>
                </c:pt>
                <c:pt idx="56">
                  <c:v>2.9</c:v>
                </c:pt>
                <c:pt idx="57">
                  <c:v>2.6</c:v>
                </c:pt>
                <c:pt idx="59">
                  <c:v>3.5</c:v>
                </c:pt>
                <c:pt idx="60">
                  <c:v>2.6</c:v>
                </c:pt>
                <c:pt idx="61">
                  <c:v>2.5</c:v>
                </c:pt>
                <c:pt idx="62">
                  <c:v>2.9</c:v>
                </c:pt>
                <c:pt idx="63">
                  <c:v>5</c:v>
                </c:pt>
                <c:pt idx="65">
                  <c:v>2.2999999999999998</c:v>
                </c:pt>
                <c:pt idx="70">
                  <c:v>2.6</c:v>
                </c:pt>
                <c:pt idx="72">
                  <c:v>2.2000000000000002</c:v>
                </c:pt>
                <c:pt idx="73">
                  <c:v>3.2</c:v>
                </c:pt>
                <c:pt idx="74">
                  <c:v>3.2</c:v>
                </c:pt>
                <c:pt idx="76">
                  <c:v>4</c:v>
                </c:pt>
                <c:pt idx="77">
                  <c:v>2</c:v>
                </c:pt>
                <c:pt idx="78">
                  <c:v>4.0999999999999996</c:v>
                </c:pt>
                <c:pt idx="79">
                  <c:v>1.9</c:v>
                </c:pt>
                <c:pt idx="81">
                  <c:v>3.1</c:v>
                </c:pt>
                <c:pt idx="82">
                  <c:v>3.4</c:v>
                </c:pt>
                <c:pt idx="83">
                  <c:v>3.2</c:v>
                </c:pt>
                <c:pt idx="85">
                  <c:v>6.5</c:v>
                </c:pt>
                <c:pt idx="86">
                  <c:v>2.4</c:v>
                </c:pt>
                <c:pt idx="87">
                  <c:v>2.7</c:v>
                </c:pt>
                <c:pt idx="88">
                  <c:v>4.0999999999999996</c:v>
                </c:pt>
                <c:pt idx="89">
                  <c:v>3.3</c:v>
                </c:pt>
                <c:pt idx="91">
                  <c:v>3.3</c:v>
                </c:pt>
                <c:pt idx="92">
                  <c:v>3</c:v>
                </c:pt>
                <c:pt idx="93">
                  <c:v>3.4</c:v>
                </c:pt>
                <c:pt idx="94">
                  <c:v>3</c:v>
                </c:pt>
                <c:pt idx="95">
                  <c:v>4.3</c:v>
                </c:pt>
                <c:pt idx="96">
                  <c:v>3</c:v>
                </c:pt>
                <c:pt idx="97">
                  <c:v>2.8</c:v>
                </c:pt>
                <c:pt idx="98">
                  <c:v>3.1</c:v>
                </c:pt>
                <c:pt idx="99">
                  <c:v>3.1</c:v>
                </c:pt>
              </c:numCache>
            </c:numRef>
          </c:xVal>
          <c:yVal>
            <c:numRef>
              <c:f>'Data 2'!$R$9:$R$108</c:f>
              <c:numCache>
                <c:formatCode>General</c:formatCode>
                <c:ptCount val="100"/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7</c:v>
                </c:pt>
                <c:pt idx="7">
                  <c:v>11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2">
                  <c:v>6</c:v>
                </c:pt>
                <c:pt idx="13">
                  <c:v>7</c:v>
                </c:pt>
                <c:pt idx="15">
                  <c:v>11</c:v>
                </c:pt>
                <c:pt idx="16">
                  <c:v>10</c:v>
                </c:pt>
                <c:pt idx="17">
                  <c:v>11</c:v>
                </c:pt>
                <c:pt idx="19">
                  <c:v>3</c:v>
                </c:pt>
                <c:pt idx="20">
                  <c:v>7</c:v>
                </c:pt>
                <c:pt idx="21">
                  <c:v>5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15</c:v>
                </c:pt>
                <c:pt idx="26">
                  <c:v>8</c:v>
                </c:pt>
                <c:pt idx="27">
                  <c:v>12</c:v>
                </c:pt>
                <c:pt idx="28">
                  <c:v>8</c:v>
                </c:pt>
                <c:pt idx="29">
                  <c:v>12</c:v>
                </c:pt>
                <c:pt idx="30">
                  <c:v>6</c:v>
                </c:pt>
                <c:pt idx="31">
                  <c:v>10</c:v>
                </c:pt>
                <c:pt idx="32">
                  <c:v>10</c:v>
                </c:pt>
                <c:pt idx="33">
                  <c:v>11</c:v>
                </c:pt>
                <c:pt idx="34">
                  <c:v>9</c:v>
                </c:pt>
                <c:pt idx="35">
                  <c:v>7</c:v>
                </c:pt>
                <c:pt idx="36">
                  <c:v>12</c:v>
                </c:pt>
                <c:pt idx="37">
                  <c:v>15</c:v>
                </c:pt>
                <c:pt idx="38">
                  <c:v>3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5</c:v>
                </c:pt>
                <c:pt idx="43">
                  <c:v>9</c:v>
                </c:pt>
                <c:pt idx="44">
                  <c:v>6</c:v>
                </c:pt>
                <c:pt idx="45">
                  <c:v>12</c:v>
                </c:pt>
                <c:pt idx="46">
                  <c:v>8</c:v>
                </c:pt>
                <c:pt idx="47">
                  <c:v>8</c:v>
                </c:pt>
                <c:pt idx="48">
                  <c:v>10</c:v>
                </c:pt>
                <c:pt idx="50">
                  <c:v>7</c:v>
                </c:pt>
                <c:pt idx="52">
                  <c:v>13</c:v>
                </c:pt>
                <c:pt idx="53">
                  <c:v>9</c:v>
                </c:pt>
                <c:pt idx="55">
                  <c:v>8</c:v>
                </c:pt>
                <c:pt idx="56">
                  <c:v>8</c:v>
                </c:pt>
                <c:pt idx="57">
                  <c:v>6</c:v>
                </c:pt>
                <c:pt idx="59">
                  <c:v>8</c:v>
                </c:pt>
                <c:pt idx="60">
                  <c:v>7</c:v>
                </c:pt>
                <c:pt idx="61">
                  <c:v>9</c:v>
                </c:pt>
                <c:pt idx="62">
                  <c:v>8</c:v>
                </c:pt>
                <c:pt idx="63">
                  <c:v>13</c:v>
                </c:pt>
                <c:pt idx="65">
                  <c:v>5</c:v>
                </c:pt>
                <c:pt idx="70">
                  <c:v>8</c:v>
                </c:pt>
                <c:pt idx="72">
                  <c:v>5</c:v>
                </c:pt>
                <c:pt idx="73">
                  <c:v>9</c:v>
                </c:pt>
                <c:pt idx="74">
                  <c:v>8</c:v>
                </c:pt>
                <c:pt idx="76">
                  <c:v>9</c:v>
                </c:pt>
                <c:pt idx="77">
                  <c:v>5</c:v>
                </c:pt>
                <c:pt idx="78">
                  <c:v>8</c:v>
                </c:pt>
                <c:pt idx="79">
                  <c:v>5</c:v>
                </c:pt>
                <c:pt idx="81">
                  <c:v>10</c:v>
                </c:pt>
                <c:pt idx="82">
                  <c:v>12</c:v>
                </c:pt>
                <c:pt idx="83">
                  <c:v>8</c:v>
                </c:pt>
                <c:pt idx="85">
                  <c:v>10</c:v>
                </c:pt>
                <c:pt idx="86">
                  <c:v>10</c:v>
                </c:pt>
                <c:pt idx="87">
                  <c:v>11</c:v>
                </c:pt>
                <c:pt idx="88">
                  <c:v>9</c:v>
                </c:pt>
                <c:pt idx="89">
                  <c:v>5</c:v>
                </c:pt>
                <c:pt idx="91">
                  <c:v>11</c:v>
                </c:pt>
                <c:pt idx="92">
                  <c:v>10</c:v>
                </c:pt>
                <c:pt idx="93">
                  <c:v>9</c:v>
                </c:pt>
                <c:pt idx="94">
                  <c:v>7</c:v>
                </c:pt>
                <c:pt idx="95">
                  <c:v>10</c:v>
                </c:pt>
                <c:pt idx="96">
                  <c:v>7</c:v>
                </c:pt>
                <c:pt idx="97">
                  <c:v>12</c:v>
                </c:pt>
                <c:pt idx="98">
                  <c:v>12</c:v>
                </c:pt>
                <c:pt idx="99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45904"/>
        <c:axId val="204147864"/>
      </c:scatterChart>
      <c:valAx>
        <c:axId val="204145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Mean PD (mm)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204147864"/>
        <c:crosses val="autoZero"/>
        <c:crossBetween val="midCat"/>
      </c:valAx>
      <c:valAx>
        <c:axId val="204147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Max PD (mm)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204145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Mean PD vs PISA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652407407407407"/>
                  <c:y val="-0.142466319444444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ja-JP"/>
                </a:p>
              </c:txPr>
            </c:trendlineLbl>
          </c:trendline>
          <c:xVal>
            <c:numRef>
              <c:f>'Data 2'!$Q$9:$Q$108</c:f>
              <c:numCache>
                <c:formatCode>General</c:formatCode>
                <c:ptCount val="100"/>
                <c:pt idx="1">
                  <c:v>2.6</c:v>
                </c:pt>
                <c:pt idx="2">
                  <c:v>2.2000000000000002</c:v>
                </c:pt>
                <c:pt idx="3">
                  <c:v>3.8</c:v>
                </c:pt>
                <c:pt idx="4">
                  <c:v>3.6</c:v>
                </c:pt>
                <c:pt idx="5">
                  <c:v>2.7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2.2999999999999998</c:v>
                </c:pt>
                <c:pt idx="12">
                  <c:v>3.7</c:v>
                </c:pt>
                <c:pt idx="13">
                  <c:v>3.3</c:v>
                </c:pt>
                <c:pt idx="15">
                  <c:v>3.5</c:v>
                </c:pt>
                <c:pt idx="16">
                  <c:v>3.4</c:v>
                </c:pt>
                <c:pt idx="17">
                  <c:v>5</c:v>
                </c:pt>
                <c:pt idx="19">
                  <c:v>2.2000000000000002</c:v>
                </c:pt>
                <c:pt idx="20">
                  <c:v>2.5</c:v>
                </c:pt>
                <c:pt idx="21">
                  <c:v>2.4</c:v>
                </c:pt>
                <c:pt idx="22">
                  <c:v>4.0999999999999996</c:v>
                </c:pt>
                <c:pt idx="23">
                  <c:v>3.6</c:v>
                </c:pt>
                <c:pt idx="24">
                  <c:v>4</c:v>
                </c:pt>
                <c:pt idx="25">
                  <c:v>6</c:v>
                </c:pt>
                <c:pt idx="26">
                  <c:v>4.4000000000000004</c:v>
                </c:pt>
                <c:pt idx="27">
                  <c:v>3</c:v>
                </c:pt>
                <c:pt idx="28">
                  <c:v>3.6</c:v>
                </c:pt>
                <c:pt idx="29">
                  <c:v>5.7</c:v>
                </c:pt>
                <c:pt idx="30">
                  <c:v>2.5</c:v>
                </c:pt>
                <c:pt idx="31">
                  <c:v>4.5999999999999996</c:v>
                </c:pt>
                <c:pt idx="32">
                  <c:v>3.5</c:v>
                </c:pt>
                <c:pt idx="33">
                  <c:v>4.4000000000000004</c:v>
                </c:pt>
                <c:pt idx="34">
                  <c:v>3.5</c:v>
                </c:pt>
                <c:pt idx="35">
                  <c:v>2.9</c:v>
                </c:pt>
                <c:pt idx="36">
                  <c:v>4.3</c:v>
                </c:pt>
                <c:pt idx="37">
                  <c:v>4.2</c:v>
                </c:pt>
                <c:pt idx="38">
                  <c:v>2.1</c:v>
                </c:pt>
                <c:pt idx="39">
                  <c:v>2.7</c:v>
                </c:pt>
                <c:pt idx="40">
                  <c:v>3.1</c:v>
                </c:pt>
                <c:pt idx="41">
                  <c:v>3.8</c:v>
                </c:pt>
                <c:pt idx="42">
                  <c:v>1.8</c:v>
                </c:pt>
                <c:pt idx="43">
                  <c:v>3.3</c:v>
                </c:pt>
                <c:pt idx="44">
                  <c:v>3.4</c:v>
                </c:pt>
                <c:pt idx="45">
                  <c:v>4.5</c:v>
                </c:pt>
                <c:pt idx="46">
                  <c:v>3.2</c:v>
                </c:pt>
                <c:pt idx="47">
                  <c:v>2.7</c:v>
                </c:pt>
                <c:pt idx="48">
                  <c:v>3.7</c:v>
                </c:pt>
                <c:pt idx="50">
                  <c:v>2.8</c:v>
                </c:pt>
                <c:pt idx="52">
                  <c:v>2.4</c:v>
                </c:pt>
                <c:pt idx="53">
                  <c:v>2.7</c:v>
                </c:pt>
                <c:pt idx="55">
                  <c:v>2.9</c:v>
                </c:pt>
                <c:pt idx="56">
                  <c:v>2.9</c:v>
                </c:pt>
                <c:pt idx="57">
                  <c:v>2.6</c:v>
                </c:pt>
                <c:pt idx="59">
                  <c:v>3.5</c:v>
                </c:pt>
                <c:pt idx="60">
                  <c:v>2.6</c:v>
                </c:pt>
                <c:pt idx="61">
                  <c:v>2.5</c:v>
                </c:pt>
                <c:pt idx="62">
                  <c:v>2.9</c:v>
                </c:pt>
                <c:pt idx="63">
                  <c:v>5</c:v>
                </c:pt>
                <c:pt idx="65">
                  <c:v>2.2999999999999998</c:v>
                </c:pt>
                <c:pt idx="70">
                  <c:v>2.6</c:v>
                </c:pt>
                <c:pt idx="72">
                  <c:v>2.2000000000000002</c:v>
                </c:pt>
                <c:pt idx="73">
                  <c:v>3.2</c:v>
                </c:pt>
                <c:pt idx="74">
                  <c:v>3.2</c:v>
                </c:pt>
                <c:pt idx="76">
                  <c:v>4</c:v>
                </c:pt>
                <c:pt idx="77">
                  <c:v>2</c:v>
                </c:pt>
                <c:pt idx="78">
                  <c:v>4.0999999999999996</c:v>
                </c:pt>
                <c:pt idx="79">
                  <c:v>1.9</c:v>
                </c:pt>
                <c:pt idx="81">
                  <c:v>3.1</c:v>
                </c:pt>
                <c:pt idx="82">
                  <c:v>3.4</c:v>
                </c:pt>
                <c:pt idx="83">
                  <c:v>3.2</c:v>
                </c:pt>
                <c:pt idx="85">
                  <c:v>6.5</c:v>
                </c:pt>
                <c:pt idx="86">
                  <c:v>2.4</c:v>
                </c:pt>
                <c:pt idx="87">
                  <c:v>2.7</c:v>
                </c:pt>
                <c:pt idx="88">
                  <c:v>4.0999999999999996</c:v>
                </c:pt>
                <c:pt idx="89">
                  <c:v>3.3</c:v>
                </c:pt>
                <c:pt idx="91">
                  <c:v>3.3</c:v>
                </c:pt>
                <c:pt idx="92">
                  <c:v>3</c:v>
                </c:pt>
                <c:pt idx="93">
                  <c:v>3.4</c:v>
                </c:pt>
                <c:pt idx="94">
                  <c:v>3</c:v>
                </c:pt>
                <c:pt idx="95">
                  <c:v>4.3</c:v>
                </c:pt>
                <c:pt idx="96">
                  <c:v>3</c:v>
                </c:pt>
                <c:pt idx="97">
                  <c:v>2.8</c:v>
                </c:pt>
                <c:pt idx="98">
                  <c:v>3.1</c:v>
                </c:pt>
                <c:pt idx="99">
                  <c:v>3.1</c:v>
                </c:pt>
              </c:numCache>
            </c:numRef>
          </c:xVal>
          <c:yVal>
            <c:numRef>
              <c:f>'Data 2'!$T$9:$T$108</c:f>
              <c:numCache>
                <c:formatCode>General</c:formatCode>
                <c:ptCount val="100"/>
                <c:pt idx="1">
                  <c:v>1409.5</c:v>
                </c:pt>
                <c:pt idx="2">
                  <c:v>1126</c:v>
                </c:pt>
                <c:pt idx="3">
                  <c:v>2324.6</c:v>
                </c:pt>
                <c:pt idx="4">
                  <c:v>1781.3</c:v>
                </c:pt>
                <c:pt idx="5">
                  <c:v>1436.3</c:v>
                </c:pt>
                <c:pt idx="7">
                  <c:v>1404.4</c:v>
                </c:pt>
                <c:pt idx="8">
                  <c:v>1207</c:v>
                </c:pt>
                <c:pt idx="9">
                  <c:v>904.7</c:v>
                </c:pt>
                <c:pt idx="10">
                  <c:v>897.4</c:v>
                </c:pt>
                <c:pt idx="12">
                  <c:v>1079.2</c:v>
                </c:pt>
                <c:pt idx="13">
                  <c:v>409</c:v>
                </c:pt>
                <c:pt idx="15">
                  <c:v>1546.3</c:v>
                </c:pt>
                <c:pt idx="16">
                  <c:v>2280.6999999999998</c:v>
                </c:pt>
                <c:pt idx="17">
                  <c:v>2850</c:v>
                </c:pt>
                <c:pt idx="19">
                  <c:v>1145.0999999999999</c:v>
                </c:pt>
                <c:pt idx="20">
                  <c:v>1268.5</c:v>
                </c:pt>
                <c:pt idx="21">
                  <c:v>1313.3</c:v>
                </c:pt>
                <c:pt idx="22">
                  <c:v>2302.1</c:v>
                </c:pt>
                <c:pt idx="23">
                  <c:v>1912.6</c:v>
                </c:pt>
                <c:pt idx="24">
                  <c:v>2629.1</c:v>
                </c:pt>
                <c:pt idx="25">
                  <c:v>3000.2</c:v>
                </c:pt>
                <c:pt idx="26">
                  <c:v>2618.1</c:v>
                </c:pt>
                <c:pt idx="27">
                  <c:v>1263</c:v>
                </c:pt>
                <c:pt idx="28">
                  <c:v>2134.1</c:v>
                </c:pt>
                <c:pt idx="29">
                  <c:v>3658.3</c:v>
                </c:pt>
                <c:pt idx="30">
                  <c:v>1313</c:v>
                </c:pt>
                <c:pt idx="31">
                  <c:v>2434.6999999999998</c:v>
                </c:pt>
                <c:pt idx="32">
                  <c:v>2191.6</c:v>
                </c:pt>
                <c:pt idx="33">
                  <c:v>985.2</c:v>
                </c:pt>
                <c:pt idx="34">
                  <c:v>1900.9</c:v>
                </c:pt>
                <c:pt idx="35">
                  <c:v>1316.7</c:v>
                </c:pt>
                <c:pt idx="36">
                  <c:v>2252.6</c:v>
                </c:pt>
                <c:pt idx="37">
                  <c:v>2309.1999999999998</c:v>
                </c:pt>
                <c:pt idx="38">
                  <c:v>1114.5999999999999</c:v>
                </c:pt>
                <c:pt idx="39">
                  <c:v>1502.8</c:v>
                </c:pt>
                <c:pt idx="40">
                  <c:v>1350</c:v>
                </c:pt>
                <c:pt idx="41">
                  <c:v>2146.6999999999998</c:v>
                </c:pt>
                <c:pt idx="42">
                  <c:v>917.9</c:v>
                </c:pt>
                <c:pt idx="43">
                  <c:v>1957.3</c:v>
                </c:pt>
                <c:pt idx="44">
                  <c:v>2085</c:v>
                </c:pt>
                <c:pt idx="45">
                  <c:v>2748.2</c:v>
                </c:pt>
                <c:pt idx="46">
                  <c:v>1110.7</c:v>
                </c:pt>
                <c:pt idx="47">
                  <c:v>1335.2</c:v>
                </c:pt>
                <c:pt idx="48">
                  <c:v>2424.9</c:v>
                </c:pt>
                <c:pt idx="50">
                  <c:v>1468.8</c:v>
                </c:pt>
                <c:pt idx="52">
                  <c:v>1380.2</c:v>
                </c:pt>
                <c:pt idx="53">
                  <c:v>1500.4</c:v>
                </c:pt>
                <c:pt idx="55">
                  <c:v>1132.3</c:v>
                </c:pt>
                <c:pt idx="56">
                  <c:v>1582.1</c:v>
                </c:pt>
                <c:pt idx="57">
                  <c:v>1395.2</c:v>
                </c:pt>
                <c:pt idx="59">
                  <c:v>1795.5</c:v>
                </c:pt>
                <c:pt idx="60">
                  <c:v>1344.4</c:v>
                </c:pt>
                <c:pt idx="61">
                  <c:v>1314</c:v>
                </c:pt>
                <c:pt idx="62">
                  <c:v>1602.4</c:v>
                </c:pt>
                <c:pt idx="63">
                  <c:v>1373.7</c:v>
                </c:pt>
                <c:pt idx="65">
                  <c:v>1301.4000000000001</c:v>
                </c:pt>
                <c:pt idx="70">
                  <c:v>1542.4</c:v>
                </c:pt>
                <c:pt idx="72">
                  <c:v>1192.5</c:v>
                </c:pt>
                <c:pt idx="73">
                  <c:v>1571.7</c:v>
                </c:pt>
                <c:pt idx="74">
                  <c:v>1568.8</c:v>
                </c:pt>
                <c:pt idx="76">
                  <c:v>1097.3</c:v>
                </c:pt>
                <c:pt idx="77">
                  <c:v>997.7</c:v>
                </c:pt>
                <c:pt idx="78">
                  <c:v>2419.1</c:v>
                </c:pt>
                <c:pt idx="79">
                  <c:v>835.2</c:v>
                </c:pt>
                <c:pt idx="81">
                  <c:v>1649.4</c:v>
                </c:pt>
                <c:pt idx="82">
                  <c:v>1988.5</c:v>
                </c:pt>
                <c:pt idx="83">
                  <c:v>1586.9</c:v>
                </c:pt>
                <c:pt idx="85">
                  <c:v>4387.7</c:v>
                </c:pt>
                <c:pt idx="86">
                  <c:v>1231.8</c:v>
                </c:pt>
                <c:pt idx="87">
                  <c:v>1068.9000000000001</c:v>
                </c:pt>
                <c:pt idx="88">
                  <c:v>2554.8000000000002</c:v>
                </c:pt>
                <c:pt idx="89">
                  <c:v>450.7</c:v>
                </c:pt>
                <c:pt idx="91">
                  <c:v>1795.8</c:v>
                </c:pt>
                <c:pt idx="92">
                  <c:v>1982.6</c:v>
                </c:pt>
                <c:pt idx="93">
                  <c:v>1729.9</c:v>
                </c:pt>
                <c:pt idx="94">
                  <c:v>1347</c:v>
                </c:pt>
                <c:pt idx="95">
                  <c:v>2978.7</c:v>
                </c:pt>
                <c:pt idx="96">
                  <c:v>1721.4</c:v>
                </c:pt>
                <c:pt idx="97">
                  <c:v>1669.4</c:v>
                </c:pt>
                <c:pt idx="98">
                  <c:v>1940.4</c:v>
                </c:pt>
                <c:pt idx="99">
                  <c:v>1795.4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71600"/>
        <c:axId val="116370424"/>
      </c:scatterChart>
      <c:valAx>
        <c:axId val="11637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Mean PD (mm)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16370424"/>
        <c:crosses val="autoZero"/>
        <c:crossBetween val="midCat"/>
      </c:valAx>
      <c:valAx>
        <c:axId val="11637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PISA (mm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16371600"/>
        <c:crosses val="autoZero"/>
        <c:crossBetween val="midCat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Mean PD vs PESA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260432098765432"/>
                  <c:y val="-0.229862152777777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ja-JP"/>
                </a:p>
              </c:txPr>
            </c:trendlineLbl>
          </c:trendline>
          <c:xVal>
            <c:numRef>
              <c:f>'Data 2'!$Q$9:$Q$108</c:f>
              <c:numCache>
                <c:formatCode>General</c:formatCode>
                <c:ptCount val="100"/>
                <c:pt idx="1">
                  <c:v>2.6</c:v>
                </c:pt>
                <c:pt idx="2">
                  <c:v>2.2000000000000002</c:v>
                </c:pt>
                <c:pt idx="3">
                  <c:v>3.8</c:v>
                </c:pt>
                <c:pt idx="4">
                  <c:v>3.6</c:v>
                </c:pt>
                <c:pt idx="5">
                  <c:v>2.7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2.2999999999999998</c:v>
                </c:pt>
                <c:pt idx="12">
                  <c:v>3.7</c:v>
                </c:pt>
                <c:pt idx="13">
                  <c:v>3.3</c:v>
                </c:pt>
                <c:pt idx="15">
                  <c:v>3.5</c:v>
                </c:pt>
                <c:pt idx="16">
                  <c:v>3.4</c:v>
                </c:pt>
                <c:pt idx="17">
                  <c:v>5</c:v>
                </c:pt>
                <c:pt idx="19">
                  <c:v>2.2000000000000002</c:v>
                </c:pt>
                <c:pt idx="20">
                  <c:v>2.5</c:v>
                </c:pt>
                <c:pt idx="21">
                  <c:v>2.4</c:v>
                </c:pt>
                <c:pt idx="22">
                  <c:v>4.0999999999999996</c:v>
                </c:pt>
                <c:pt idx="23">
                  <c:v>3.6</c:v>
                </c:pt>
                <c:pt idx="24">
                  <c:v>4</c:v>
                </c:pt>
                <c:pt idx="25">
                  <c:v>6</c:v>
                </c:pt>
                <c:pt idx="26">
                  <c:v>4.4000000000000004</c:v>
                </c:pt>
                <c:pt idx="27">
                  <c:v>3</c:v>
                </c:pt>
                <c:pt idx="28">
                  <c:v>3.6</c:v>
                </c:pt>
                <c:pt idx="29">
                  <c:v>5.7</c:v>
                </c:pt>
                <c:pt idx="30">
                  <c:v>2.5</c:v>
                </c:pt>
                <c:pt idx="31">
                  <c:v>4.5999999999999996</c:v>
                </c:pt>
                <c:pt idx="32">
                  <c:v>3.5</c:v>
                </c:pt>
                <c:pt idx="33">
                  <c:v>4.4000000000000004</c:v>
                </c:pt>
                <c:pt idx="34">
                  <c:v>3.5</c:v>
                </c:pt>
                <c:pt idx="35">
                  <c:v>2.9</c:v>
                </c:pt>
                <c:pt idx="36">
                  <c:v>4.3</c:v>
                </c:pt>
                <c:pt idx="37">
                  <c:v>4.2</c:v>
                </c:pt>
                <c:pt idx="38">
                  <c:v>2.1</c:v>
                </c:pt>
                <c:pt idx="39">
                  <c:v>2.7</c:v>
                </c:pt>
                <c:pt idx="40">
                  <c:v>3.1</c:v>
                </c:pt>
                <c:pt idx="41">
                  <c:v>3.8</c:v>
                </c:pt>
                <c:pt idx="42">
                  <c:v>1.8</c:v>
                </c:pt>
                <c:pt idx="43">
                  <c:v>3.3</c:v>
                </c:pt>
                <c:pt idx="44">
                  <c:v>3.4</c:v>
                </c:pt>
                <c:pt idx="45">
                  <c:v>4.5</c:v>
                </c:pt>
                <c:pt idx="46">
                  <c:v>3.2</c:v>
                </c:pt>
                <c:pt idx="47">
                  <c:v>2.7</c:v>
                </c:pt>
                <c:pt idx="48">
                  <c:v>3.7</c:v>
                </c:pt>
                <c:pt idx="50">
                  <c:v>2.8</c:v>
                </c:pt>
                <c:pt idx="52">
                  <c:v>2.4</c:v>
                </c:pt>
                <c:pt idx="53">
                  <c:v>2.7</c:v>
                </c:pt>
                <c:pt idx="55">
                  <c:v>2.9</c:v>
                </c:pt>
                <c:pt idx="56">
                  <c:v>2.9</c:v>
                </c:pt>
                <c:pt idx="57">
                  <c:v>2.6</c:v>
                </c:pt>
                <c:pt idx="59">
                  <c:v>3.5</c:v>
                </c:pt>
                <c:pt idx="60">
                  <c:v>2.6</c:v>
                </c:pt>
                <c:pt idx="61">
                  <c:v>2.5</c:v>
                </c:pt>
                <c:pt idx="62">
                  <c:v>2.9</c:v>
                </c:pt>
                <c:pt idx="63">
                  <c:v>5</c:v>
                </c:pt>
                <c:pt idx="65">
                  <c:v>2.2999999999999998</c:v>
                </c:pt>
                <c:pt idx="70">
                  <c:v>2.6</c:v>
                </c:pt>
                <c:pt idx="72">
                  <c:v>2.2000000000000002</c:v>
                </c:pt>
                <c:pt idx="73">
                  <c:v>3.2</c:v>
                </c:pt>
                <c:pt idx="74">
                  <c:v>3.2</c:v>
                </c:pt>
                <c:pt idx="76">
                  <c:v>4</c:v>
                </c:pt>
                <c:pt idx="77">
                  <c:v>2</c:v>
                </c:pt>
                <c:pt idx="78">
                  <c:v>4.0999999999999996</c:v>
                </c:pt>
                <c:pt idx="79">
                  <c:v>1.9</c:v>
                </c:pt>
                <c:pt idx="81">
                  <c:v>3.1</c:v>
                </c:pt>
                <c:pt idx="82">
                  <c:v>3.4</c:v>
                </c:pt>
                <c:pt idx="83">
                  <c:v>3.2</c:v>
                </c:pt>
                <c:pt idx="85">
                  <c:v>6.5</c:v>
                </c:pt>
                <c:pt idx="86">
                  <c:v>2.4</c:v>
                </c:pt>
                <c:pt idx="87">
                  <c:v>2.7</c:v>
                </c:pt>
                <c:pt idx="88">
                  <c:v>4.0999999999999996</c:v>
                </c:pt>
                <c:pt idx="89">
                  <c:v>3.3</c:v>
                </c:pt>
                <c:pt idx="91">
                  <c:v>3.3</c:v>
                </c:pt>
                <c:pt idx="92">
                  <c:v>3</c:v>
                </c:pt>
                <c:pt idx="93">
                  <c:v>3.4</c:v>
                </c:pt>
                <c:pt idx="94">
                  <c:v>3</c:v>
                </c:pt>
                <c:pt idx="95">
                  <c:v>4.3</c:v>
                </c:pt>
                <c:pt idx="96">
                  <c:v>3</c:v>
                </c:pt>
                <c:pt idx="97">
                  <c:v>2.8</c:v>
                </c:pt>
                <c:pt idx="98">
                  <c:v>3.1</c:v>
                </c:pt>
                <c:pt idx="99">
                  <c:v>3.1</c:v>
                </c:pt>
              </c:numCache>
            </c:numRef>
          </c:xVal>
          <c:yVal>
            <c:numRef>
              <c:f>'Data 2'!$U$9:$U$108</c:f>
              <c:numCache>
                <c:formatCode>General</c:formatCode>
                <c:ptCount val="100"/>
                <c:pt idx="1">
                  <c:v>471.7</c:v>
                </c:pt>
                <c:pt idx="2">
                  <c:v>62.1</c:v>
                </c:pt>
                <c:pt idx="3">
                  <c:v>1434.2</c:v>
                </c:pt>
                <c:pt idx="4">
                  <c:v>1061.2</c:v>
                </c:pt>
                <c:pt idx="5">
                  <c:v>35</c:v>
                </c:pt>
                <c:pt idx="7">
                  <c:v>352.2</c:v>
                </c:pt>
                <c:pt idx="8">
                  <c:v>403.2</c:v>
                </c:pt>
                <c:pt idx="9">
                  <c:v>0</c:v>
                </c:pt>
                <c:pt idx="10">
                  <c:v>113.3</c:v>
                </c:pt>
                <c:pt idx="12">
                  <c:v>831.1</c:v>
                </c:pt>
                <c:pt idx="13">
                  <c:v>156.80000000000001</c:v>
                </c:pt>
                <c:pt idx="15">
                  <c:v>532.70000000000005</c:v>
                </c:pt>
                <c:pt idx="16">
                  <c:v>1031.8</c:v>
                </c:pt>
                <c:pt idx="17">
                  <c:v>2623.4</c:v>
                </c:pt>
                <c:pt idx="19">
                  <c:v>76.3</c:v>
                </c:pt>
                <c:pt idx="20">
                  <c:v>21.6</c:v>
                </c:pt>
                <c:pt idx="21">
                  <c:v>139.4</c:v>
                </c:pt>
                <c:pt idx="22">
                  <c:v>933.1</c:v>
                </c:pt>
                <c:pt idx="23">
                  <c:v>904.8</c:v>
                </c:pt>
                <c:pt idx="24">
                  <c:v>1016.9</c:v>
                </c:pt>
                <c:pt idx="25">
                  <c:v>2631</c:v>
                </c:pt>
                <c:pt idx="26">
                  <c:v>1955.1</c:v>
                </c:pt>
                <c:pt idx="27">
                  <c:v>745.8</c:v>
                </c:pt>
                <c:pt idx="28">
                  <c:v>1923.3</c:v>
                </c:pt>
                <c:pt idx="29">
                  <c:v>3546.9</c:v>
                </c:pt>
                <c:pt idx="30">
                  <c:v>595.9</c:v>
                </c:pt>
                <c:pt idx="31">
                  <c:v>134.4</c:v>
                </c:pt>
                <c:pt idx="32">
                  <c:v>1031.0999999999999</c:v>
                </c:pt>
                <c:pt idx="33">
                  <c:v>543.1</c:v>
                </c:pt>
                <c:pt idx="34">
                  <c:v>584.9</c:v>
                </c:pt>
                <c:pt idx="35">
                  <c:v>275.2</c:v>
                </c:pt>
                <c:pt idx="36">
                  <c:v>1436.4</c:v>
                </c:pt>
                <c:pt idx="37">
                  <c:v>1087.9000000000001</c:v>
                </c:pt>
                <c:pt idx="38">
                  <c:v>237.7</c:v>
                </c:pt>
                <c:pt idx="39">
                  <c:v>254.9</c:v>
                </c:pt>
                <c:pt idx="40">
                  <c:v>495.7</c:v>
                </c:pt>
                <c:pt idx="41">
                  <c:v>1114.9000000000001</c:v>
                </c:pt>
                <c:pt idx="42">
                  <c:v>192.8</c:v>
                </c:pt>
                <c:pt idx="43">
                  <c:v>852.5</c:v>
                </c:pt>
                <c:pt idx="44">
                  <c:v>850.3</c:v>
                </c:pt>
                <c:pt idx="45">
                  <c:v>1356.7</c:v>
                </c:pt>
                <c:pt idx="46">
                  <c:v>0</c:v>
                </c:pt>
                <c:pt idx="47">
                  <c:v>253.7</c:v>
                </c:pt>
                <c:pt idx="48">
                  <c:v>1134.0999999999999</c:v>
                </c:pt>
                <c:pt idx="50">
                  <c:v>810.3</c:v>
                </c:pt>
                <c:pt idx="52">
                  <c:v>451.7</c:v>
                </c:pt>
                <c:pt idx="53">
                  <c:v>430.1</c:v>
                </c:pt>
                <c:pt idx="55">
                  <c:v>231.1</c:v>
                </c:pt>
                <c:pt idx="56">
                  <c:v>213.4</c:v>
                </c:pt>
                <c:pt idx="57">
                  <c:v>519.1</c:v>
                </c:pt>
                <c:pt idx="59">
                  <c:v>1310.3</c:v>
                </c:pt>
                <c:pt idx="60">
                  <c:v>344.2</c:v>
                </c:pt>
                <c:pt idx="61">
                  <c:v>218.1</c:v>
                </c:pt>
                <c:pt idx="62">
                  <c:v>609.4</c:v>
                </c:pt>
                <c:pt idx="63">
                  <c:v>762.7</c:v>
                </c:pt>
                <c:pt idx="65">
                  <c:v>243.4</c:v>
                </c:pt>
                <c:pt idx="70">
                  <c:v>430</c:v>
                </c:pt>
                <c:pt idx="72">
                  <c:v>594.79999999999995</c:v>
                </c:pt>
                <c:pt idx="73">
                  <c:v>256.10000000000002</c:v>
                </c:pt>
                <c:pt idx="74">
                  <c:v>501.5</c:v>
                </c:pt>
                <c:pt idx="76">
                  <c:v>426.6</c:v>
                </c:pt>
                <c:pt idx="77">
                  <c:v>132</c:v>
                </c:pt>
                <c:pt idx="78">
                  <c:v>2006.2</c:v>
                </c:pt>
                <c:pt idx="79">
                  <c:v>42.5</c:v>
                </c:pt>
                <c:pt idx="81">
                  <c:v>543.20000000000005</c:v>
                </c:pt>
                <c:pt idx="82">
                  <c:v>1122.5</c:v>
                </c:pt>
                <c:pt idx="83">
                  <c:v>769.4</c:v>
                </c:pt>
                <c:pt idx="85">
                  <c:v>4387.7</c:v>
                </c:pt>
                <c:pt idx="86">
                  <c:v>337.9</c:v>
                </c:pt>
                <c:pt idx="87">
                  <c:v>109.4</c:v>
                </c:pt>
                <c:pt idx="88">
                  <c:v>654.4</c:v>
                </c:pt>
                <c:pt idx="89">
                  <c:v>0</c:v>
                </c:pt>
                <c:pt idx="91">
                  <c:v>494.2</c:v>
                </c:pt>
                <c:pt idx="92">
                  <c:v>291.60000000000002</c:v>
                </c:pt>
                <c:pt idx="93">
                  <c:v>986.5</c:v>
                </c:pt>
                <c:pt idx="94">
                  <c:v>355.5</c:v>
                </c:pt>
                <c:pt idx="95">
                  <c:v>2900.7</c:v>
                </c:pt>
                <c:pt idx="96">
                  <c:v>617.70000000000005</c:v>
                </c:pt>
                <c:pt idx="97">
                  <c:v>812.1</c:v>
                </c:pt>
                <c:pt idx="98">
                  <c:v>804.6</c:v>
                </c:pt>
                <c:pt idx="99">
                  <c:v>566.70000000000005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68856"/>
        <c:axId val="116369248"/>
      </c:scatterChart>
      <c:valAx>
        <c:axId val="116368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Mean PD (mm)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16369248"/>
        <c:crosses val="autoZero"/>
        <c:crossBetween val="midCat"/>
      </c:valAx>
      <c:valAx>
        <c:axId val="1163692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PESA (mm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16368856"/>
        <c:crosses val="autoZero"/>
        <c:crossBetween val="midCat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Max PD vs PISA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6489660493827161"/>
                  <c:y val="-0.313610763888888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ja-JP"/>
                </a:p>
              </c:txPr>
            </c:trendlineLbl>
          </c:trendline>
          <c:xVal>
            <c:numRef>
              <c:f>'Data 2'!$R$9:$R$108</c:f>
              <c:numCache>
                <c:formatCode>General</c:formatCode>
                <c:ptCount val="100"/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7</c:v>
                </c:pt>
                <c:pt idx="7">
                  <c:v>11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2">
                  <c:v>6</c:v>
                </c:pt>
                <c:pt idx="13">
                  <c:v>7</c:v>
                </c:pt>
                <c:pt idx="15">
                  <c:v>11</c:v>
                </c:pt>
                <c:pt idx="16">
                  <c:v>10</c:v>
                </c:pt>
                <c:pt idx="17">
                  <c:v>11</c:v>
                </c:pt>
                <c:pt idx="19">
                  <c:v>3</c:v>
                </c:pt>
                <c:pt idx="20">
                  <c:v>7</c:v>
                </c:pt>
                <c:pt idx="21">
                  <c:v>5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15</c:v>
                </c:pt>
                <c:pt idx="26">
                  <c:v>8</c:v>
                </c:pt>
                <c:pt idx="27">
                  <c:v>12</c:v>
                </c:pt>
                <c:pt idx="28">
                  <c:v>8</c:v>
                </c:pt>
                <c:pt idx="29">
                  <c:v>12</c:v>
                </c:pt>
                <c:pt idx="30">
                  <c:v>6</c:v>
                </c:pt>
                <c:pt idx="31">
                  <c:v>10</c:v>
                </c:pt>
                <c:pt idx="32">
                  <c:v>10</c:v>
                </c:pt>
                <c:pt idx="33">
                  <c:v>11</c:v>
                </c:pt>
                <c:pt idx="34">
                  <c:v>9</c:v>
                </c:pt>
                <c:pt idx="35">
                  <c:v>7</c:v>
                </c:pt>
                <c:pt idx="36">
                  <c:v>12</c:v>
                </c:pt>
                <c:pt idx="37">
                  <c:v>15</c:v>
                </c:pt>
                <c:pt idx="38">
                  <c:v>3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5</c:v>
                </c:pt>
                <c:pt idx="43">
                  <c:v>9</c:v>
                </c:pt>
                <c:pt idx="44">
                  <c:v>6</c:v>
                </c:pt>
                <c:pt idx="45">
                  <c:v>12</c:v>
                </c:pt>
                <c:pt idx="46">
                  <c:v>8</c:v>
                </c:pt>
                <c:pt idx="47">
                  <c:v>8</c:v>
                </c:pt>
                <c:pt idx="48">
                  <c:v>10</c:v>
                </c:pt>
                <c:pt idx="50">
                  <c:v>7</c:v>
                </c:pt>
                <c:pt idx="52">
                  <c:v>13</c:v>
                </c:pt>
                <c:pt idx="53">
                  <c:v>9</c:v>
                </c:pt>
                <c:pt idx="55">
                  <c:v>8</c:v>
                </c:pt>
                <c:pt idx="56">
                  <c:v>8</c:v>
                </c:pt>
                <c:pt idx="57">
                  <c:v>6</c:v>
                </c:pt>
                <c:pt idx="59">
                  <c:v>8</c:v>
                </c:pt>
                <c:pt idx="60">
                  <c:v>7</c:v>
                </c:pt>
                <c:pt idx="61">
                  <c:v>9</c:v>
                </c:pt>
                <c:pt idx="62">
                  <c:v>8</c:v>
                </c:pt>
                <c:pt idx="63">
                  <c:v>13</c:v>
                </c:pt>
                <c:pt idx="65">
                  <c:v>5</c:v>
                </c:pt>
                <c:pt idx="70">
                  <c:v>8</c:v>
                </c:pt>
                <c:pt idx="72">
                  <c:v>5</c:v>
                </c:pt>
                <c:pt idx="73">
                  <c:v>9</c:v>
                </c:pt>
                <c:pt idx="74">
                  <c:v>8</c:v>
                </c:pt>
                <c:pt idx="76">
                  <c:v>9</c:v>
                </c:pt>
                <c:pt idx="77">
                  <c:v>5</c:v>
                </c:pt>
                <c:pt idx="78">
                  <c:v>8</c:v>
                </c:pt>
                <c:pt idx="79">
                  <c:v>5</c:v>
                </c:pt>
                <c:pt idx="81">
                  <c:v>10</c:v>
                </c:pt>
                <c:pt idx="82">
                  <c:v>12</c:v>
                </c:pt>
                <c:pt idx="83">
                  <c:v>8</c:v>
                </c:pt>
                <c:pt idx="85">
                  <c:v>10</c:v>
                </c:pt>
                <c:pt idx="86">
                  <c:v>10</c:v>
                </c:pt>
                <c:pt idx="87">
                  <c:v>11</c:v>
                </c:pt>
                <c:pt idx="88">
                  <c:v>9</c:v>
                </c:pt>
                <c:pt idx="89">
                  <c:v>5</c:v>
                </c:pt>
                <c:pt idx="91">
                  <c:v>11</c:v>
                </c:pt>
                <c:pt idx="92">
                  <c:v>10</c:v>
                </c:pt>
                <c:pt idx="93">
                  <c:v>9</c:v>
                </c:pt>
                <c:pt idx="94">
                  <c:v>7</c:v>
                </c:pt>
                <c:pt idx="95">
                  <c:v>10</c:v>
                </c:pt>
                <c:pt idx="96">
                  <c:v>7</c:v>
                </c:pt>
                <c:pt idx="97">
                  <c:v>12</c:v>
                </c:pt>
                <c:pt idx="98">
                  <c:v>12</c:v>
                </c:pt>
                <c:pt idx="99">
                  <c:v>15</c:v>
                </c:pt>
              </c:numCache>
            </c:numRef>
          </c:xVal>
          <c:yVal>
            <c:numRef>
              <c:f>'Data 2'!$T$9:$T$108</c:f>
              <c:numCache>
                <c:formatCode>General</c:formatCode>
                <c:ptCount val="100"/>
                <c:pt idx="1">
                  <c:v>1409.5</c:v>
                </c:pt>
                <c:pt idx="2">
                  <c:v>1126</c:v>
                </c:pt>
                <c:pt idx="3">
                  <c:v>2324.6</c:v>
                </c:pt>
                <c:pt idx="4">
                  <c:v>1781.3</c:v>
                </c:pt>
                <c:pt idx="5">
                  <c:v>1436.3</c:v>
                </c:pt>
                <c:pt idx="7">
                  <c:v>1404.4</c:v>
                </c:pt>
                <c:pt idx="8">
                  <c:v>1207</c:v>
                </c:pt>
                <c:pt idx="9">
                  <c:v>904.7</c:v>
                </c:pt>
                <c:pt idx="10">
                  <c:v>897.4</c:v>
                </c:pt>
                <c:pt idx="12">
                  <c:v>1079.2</c:v>
                </c:pt>
                <c:pt idx="13">
                  <c:v>409</c:v>
                </c:pt>
                <c:pt idx="15">
                  <c:v>1546.3</c:v>
                </c:pt>
                <c:pt idx="16">
                  <c:v>2280.6999999999998</c:v>
                </c:pt>
                <c:pt idx="17">
                  <c:v>2850</c:v>
                </c:pt>
                <c:pt idx="19">
                  <c:v>1145.0999999999999</c:v>
                </c:pt>
                <c:pt idx="20">
                  <c:v>1268.5</c:v>
                </c:pt>
                <c:pt idx="21">
                  <c:v>1313.3</c:v>
                </c:pt>
                <c:pt idx="22">
                  <c:v>2302.1</c:v>
                </c:pt>
                <c:pt idx="23">
                  <c:v>1912.6</c:v>
                </c:pt>
                <c:pt idx="24">
                  <c:v>2629.1</c:v>
                </c:pt>
                <c:pt idx="25">
                  <c:v>3000.2</c:v>
                </c:pt>
                <c:pt idx="26">
                  <c:v>2618.1</c:v>
                </c:pt>
                <c:pt idx="27">
                  <c:v>1263</c:v>
                </c:pt>
                <c:pt idx="28">
                  <c:v>2134.1</c:v>
                </c:pt>
                <c:pt idx="29">
                  <c:v>3658.3</c:v>
                </c:pt>
                <c:pt idx="30">
                  <c:v>1313</c:v>
                </c:pt>
                <c:pt idx="31">
                  <c:v>2434.6999999999998</c:v>
                </c:pt>
                <c:pt idx="32">
                  <c:v>2191.6</c:v>
                </c:pt>
                <c:pt idx="33">
                  <c:v>985.2</c:v>
                </c:pt>
                <c:pt idx="34">
                  <c:v>1900.9</c:v>
                </c:pt>
                <c:pt idx="35">
                  <c:v>1316.7</c:v>
                </c:pt>
                <c:pt idx="36">
                  <c:v>2252.6</c:v>
                </c:pt>
                <c:pt idx="37">
                  <c:v>2309.1999999999998</c:v>
                </c:pt>
                <c:pt idx="38">
                  <c:v>1114.5999999999999</c:v>
                </c:pt>
                <c:pt idx="39">
                  <c:v>1502.8</c:v>
                </c:pt>
                <c:pt idx="40">
                  <c:v>1350</c:v>
                </c:pt>
                <c:pt idx="41">
                  <c:v>2146.6999999999998</c:v>
                </c:pt>
                <c:pt idx="42">
                  <c:v>917.9</c:v>
                </c:pt>
                <c:pt idx="43">
                  <c:v>1957.3</c:v>
                </c:pt>
                <c:pt idx="44">
                  <c:v>2085</c:v>
                </c:pt>
                <c:pt idx="45">
                  <c:v>2748.2</c:v>
                </c:pt>
                <c:pt idx="46">
                  <c:v>1110.7</c:v>
                </c:pt>
                <c:pt idx="47">
                  <c:v>1335.2</c:v>
                </c:pt>
                <c:pt idx="48">
                  <c:v>2424.9</c:v>
                </c:pt>
                <c:pt idx="50">
                  <c:v>1468.8</c:v>
                </c:pt>
                <c:pt idx="52">
                  <c:v>1380.2</c:v>
                </c:pt>
                <c:pt idx="53">
                  <c:v>1500.4</c:v>
                </c:pt>
                <c:pt idx="55">
                  <c:v>1132.3</c:v>
                </c:pt>
                <c:pt idx="56">
                  <c:v>1582.1</c:v>
                </c:pt>
                <c:pt idx="57">
                  <c:v>1395.2</c:v>
                </c:pt>
                <c:pt idx="59">
                  <c:v>1795.5</c:v>
                </c:pt>
                <c:pt idx="60">
                  <c:v>1344.4</c:v>
                </c:pt>
                <c:pt idx="61">
                  <c:v>1314</c:v>
                </c:pt>
                <c:pt idx="62">
                  <c:v>1602.4</c:v>
                </c:pt>
                <c:pt idx="63">
                  <c:v>1373.7</c:v>
                </c:pt>
                <c:pt idx="65">
                  <c:v>1301.4000000000001</c:v>
                </c:pt>
                <c:pt idx="70">
                  <c:v>1542.4</c:v>
                </c:pt>
                <c:pt idx="72">
                  <c:v>1192.5</c:v>
                </c:pt>
                <c:pt idx="73">
                  <c:v>1571.7</c:v>
                </c:pt>
                <c:pt idx="74">
                  <c:v>1568.8</c:v>
                </c:pt>
                <c:pt idx="76">
                  <c:v>1097.3</c:v>
                </c:pt>
                <c:pt idx="77">
                  <c:v>997.7</c:v>
                </c:pt>
                <c:pt idx="78">
                  <c:v>2419.1</c:v>
                </c:pt>
                <c:pt idx="79">
                  <c:v>835.2</c:v>
                </c:pt>
                <c:pt idx="81">
                  <c:v>1649.4</c:v>
                </c:pt>
                <c:pt idx="82">
                  <c:v>1988.5</c:v>
                </c:pt>
                <c:pt idx="83">
                  <c:v>1586.9</c:v>
                </c:pt>
                <c:pt idx="85">
                  <c:v>4387.7</c:v>
                </c:pt>
                <c:pt idx="86">
                  <c:v>1231.8</c:v>
                </c:pt>
                <c:pt idx="87">
                  <c:v>1068.9000000000001</c:v>
                </c:pt>
                <c:pt idx="88">
                  <c:v>2554.8000000000002</c:v>
                </c:pt>
                <c:pt idx="89">
                  <c:v>450.7</c:v>
                </c:pt>
                <c:pt idx="91">
                  <c:v>1795.8</c:v>
                </c:pt>
                <c:pt idx="92">
                  <c:v>1982.6</c:v>
                </c:pt>
                <c:pt idx="93">
                  <c:v>1729.9</c:v>
                </c:pt>
                <c:pt idx="94">
                  <c:v>1347</c:v>
                </c:pt>
                <c:pt idx="95">
                  <c:v>2978.7</c:v>
                </c:pt>
                <c:pt idx="96">
                  <c:v>1721.4</c:v>
                </c:pt>
                <c:pt idx="97">
                  <c:v>1669.4</c:v>
                </c:pt>
                <c:pt idx="98">
                  <c:v>1940.4</c:v>
                </c:pt>
                <c:pt idx="99">
                  <c:v>1795.4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66896"/>
        <c:axId val="116365720"/>
      </c:scatterChart>
      <c:valAx>
        <c:axId val="116366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Max PD (mm)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16365720"/>
        <c:crosses val="autoZero"/>
        <c:crossBetween val="midCat"/>
      </c:valAx>
      <c:valAx>
        <c:axId val="11636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PISA</a:t>
                </a:r>
                <a:r>
                  <a:rPr lang="en-US" baseline="0"/>
                  <a:t> </a:t>
                </a:r>
                <a:r>
                  <a:rPr lang="en-US"/>
                  <a:t>(mm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16366896"/>
        <c:crosses val="autoZero"/>
        <c:crossBetween val="midCat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Max PD vs PESA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6289753086419748"/>
                  <c:y val="-0.4648368055555555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ja-JP"/>
                </a:p>
              </c:txPr>
            </c:trendlineLbl>
          </c:trendline>
          <c:xVal>
            <c:numRef>
              <c:f>'Data 2'!$R$9:$R$108</c:f>
              <c:numCache>
                <c:formatCode>General</c:formatCode>
                <c:ptCount val="100"/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7</c:v>
                </c:pt>
                <c:pt idx="7">
                  <c:v>11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2">
                  <c:v>6</c:v>
                </c:pt>
                <c:pt idx="13">
                  <c:v>7</c:v>
                </c:pt>
                <c:pt idx="15">
                  <c:v>11</c:v>
                </c:pt>
                <c:pt idx="16">
                  <c:v>10</c:v>
                </c:pt>
                <c:pt idx="17">
                  <c:v>11</c:v>
                </c:pt>
                <c:pt idx="19">
                  <c:v>3</c:v>
                </c:pt>
                <c:pt idx="20">
                  <c:v>7</c:v>
                </c:pt>
                <c:pt idx="21">
                  <c:v>5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15</c:v>
                </c:pt>
                <c:pt idx="26">
                  <c:v>8</c:v>
                </c:pt>
                <c:pt idx="27">
                  <c:v>12</c:v>
                </c:pt>
                <c:pt idx="28">
                  <c:v>8</c:v>
                </c:pt>
                <c:pt idx="29">
                  <c:v>12</c:v>
                </c:pt>
                <c:pt idx="30">
                  <c:v>6</c:v>
                </c:pt>
                <c:pt idx="31">
                  <c:v>10</c:v>
                </c:pt>
                <c:pt idx="32">
                  <c:v>10</c:v>
                </c:pt>
                <c:pt idx="33">
                  <c:v>11</c:v>
                </c:pt>
                <c:pt idx="34">
                  <c:v>9</c:v>
                </c:pt>
                <c:pt idx="35">
                  <c:v>7</c:v>
                </c:pt>
                <c:pt idx="36">
                  <c:v>12</c:v>
                </c:pt>
                <c:pt idx="37">
                  <c:v>15</c:v>
                </c:pt>
                <c:pt idx="38">
                  <c:v>3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5</c:v>
                </c:pt>
                <c:pt idx="43">
                  <c:v>9</c:v>
                </c:pt>
                <c:pt idx="44">
                  <c:v>6</c:v>
                </c:pt>
                <c:pt idx="45">
                  <c:v>12</c:v>
                </c:pt>
                <c:pt idx="46">
                  <c:v>8</c:v>
                </c:pt>
                <c:pt idx="47">
                  <c:v>8</c:v>
                </c:pt>
                <c:pt idx="48">
                  <c:v>10</c:v>
                </c:pt>
                <c:pt idx="50">
                  <c:v>7</c:v>
                </c:pt>
                <c:pt idx="52">
                  <c:v>13</c:v>
                </c:pt>
                <c:pt idx="53">
                  <c:v>9</c:v>
                </c:pt>
                <c:pt idx="55">
                  <c:v>8</c:v>
                </c:pt>
                <c:pt idx="56">
                  <c:v>8</c:v>
                </c:pt>
                <c:pt idx="57">
                  <c:v>6</c:v>
                </c:pt>
                <c:pt idx="59">
                  <c:v>8</c:v>
                </c:pt>
                <c:pt idx="60">
                  <c:v>7</c:v>
                </c:pt>
                <c:pt idx="61">
                  <c:v>9</c:v>
                </c:pt>
                <c:pt idx="62">
                  <c:v>8</c:v>
                </c:pt>
                <c:pt idx="63">
                  <c:v>13</c:v>
                </c:pt>
                <c:pt idx="65">
                  <c:v>5</c:v>
                </c:pt>
                <c:pt idx="70">
                  <c:v>8</c:v>
                </c:pt>
                <c:pt idx="72">
                  <c:v>5</c:v>
                </c:pt>
                <c:pt idx="73">
                  <c:v>9</c:v>
                </c:pt>
                <c:pt idx="74">
                  <c:v>8</c:v>
                </c:pt>
                <c:pt idx="76">
                  <c:v>9</c:v>
                </c:pt>
                <c:pt idx="77">
                  <c:v>5</c:v>
                </c:pt>
                <c:pt idx="78">
                  <c:v>8</c:v>
                </c:pt>
                <c:pt idx="79">
                  <c:v>5</c:v>
                </c:pt>
                <c:pt idx="81">
                  <c:v>10</c:v>
                </c:pt>
                <c:pt idx="82">
                  <c:v>12</c:v>
                </c:pt>
                <c:pt idx="83">
                  <c:v>8</c:v>
                </c:pt>
                <c:pt idx="85">
                  <c:v>10</c:v>
                </c:pt>
                <c:pt idx="86">
                  <c:v>10</c:v>
                </c:pt>
                <c:pt idx="87">
                  <c:v>11</c:v>
                </c:pt>
                <c:pt idx="88">
                  <c:v>9</c:v>
                </c:pt>
                <c:pt idx="89">
                  <c:v>5</c:v>
                </c:pt>
                <c:pt idx="91">
                  <c:v>11</c:v>
                </c:pt>
                <c:pt idx="92">
                  <c:v>10</c:v>
                </c:pt>
                <c:pt idx="93">
                  <c:v>9</c:v>
                </c:pt>
                <c:pt idx="94">
                  <c:v>7</c:v>
                </c:pt>
                <c:pt idx="95">
                  <c:v>10</c:v>
                </c:pt>
                <c:pt idx="96">
                  <c:v>7</c:v>
                </c:pt>
                <c:pt idx="97">
                  <c:v>12</c:v>
                </c:pt>
                <c:pt idx="98">
                  <c:v>12</c:v>
                </c:pt>
                <c:pt idx="99">
                  <c:v>15</c:v>
                </c:pt>
              </c:numCache>
            </c:numRef>
          </c:xVal>
          <c:yVal>
            <c:numRef>
              <c:f>'Data 2'!$U$9:$U$108</c:f>
              <c:numCache>
                <c:formatCode>General</c:formatCode>
                <c:ptCount val="100"/>
                <c:pt idx="1">
                  <c:v>471.7</c:v>
                </c:pt>
                <c:pt idx="2">
                  <c:v>62.1</c:v>
                </c:pt>
                <c:pt idx="3">
                  <c:v>1434.2</c:v>
                </c:pt>
                <c:pt idx="4">
                  <c:v>1061.2</c:v>
                </c:pt>
                <c:pt idx="5">
                  <c:v>35</c:v>
                </c:pt>
                <c:pt idx="7">
                  <c:v>352.2</c:v>
                </c:pt>
                <c:pt idx="8">
                  <c:v>403.2</c:v>
                </c:pt>
                <c:pt idx="9">
                  <c:v>0</c:v>
                </c:pt>
                <c:pt idx="10">
                  <c:v>113.3</c:v>
                </c:pt>
                <c:pt idx="12">
                  <c:v>831.1</c:v>
                </c:pt>
                <c:pt idx="13">
                  <c:v>156.80000000000001</c:v>
                </c:pt>
                <c:pt idx="15">
                  <c:v>532.70000000000005</c:v>
                </c:pt>
                <c:pt idx="16">
                  <c:v>1031.8</c:v>
                </c:pt>
                <c:pt idx="17">
                  <c:v>2623.4</c:v>
                </c:pt>
                <c:pt idx="19">
                  <c:v>76.3</c:v>
                </c:pt>
                <c:pt idx="20">
                  <c:v>21.6</c:v>
                </c:pt>
                <c:pt idx="21">
                  <c:v>139.4</c:v>
                </c:pt>
                <c:pt idx="22">
                  <c:v>933.1</c:v>
                </c:pt>
                <c:pt idx="23">
                  <c:v>904.8</c:v>
                </c:pt>
                <c:pt idx="24">
                  <c:v>1016.9</c:v>
                </c:pt>
                <c:pt idx="25">
                  <c:v>2631</c:v>
                </c:pt>
                <c:pt idx="26">
                  <c:v>1955.1</c:v>
                </c:pt>
                <c:pt idx="27">
                  <c:v>745.8</c:v>
                </c:pt>
                <c:pt idx="28">
                  <c:v>1923.3</c:v>
                </c:pt>
                <c:pt idx="29">
                  <c:v>3546.9</c:v>
                </c:pt>
                <c:pt idx="30">
                  <c:v>595.9</c:v>
                </c:pt>
                <c:pt idx="31">
                  <c:v>134.4</c:v>
                </c:pt>
                <c:pt idx="32">
                  <c:v>1031.0999999999999</c:v>
                </c:pt>
                <c:pt idx="33">
                  <c:v>543.1</c:v>
                </c:pt>
                <c:pt idx="34">
                  <c:v>584.9</c:v>
                </c:pt>
                <c:pt idx="35">
                  <c:v>275.2</c:v>
                </c:pt>
                <c:pt idx="36">
                  <c:v>1436.4</c:v>
                </c:pt>
                <c:pt idx="37">
                  <c:v>1087.9000000000001</c:v>
                </c:pt>
                <c:pt idx="38">
                  <c:v>237.7</c:v>
                </c:pt>
                <c:pt idx="39">
                  <c:v>254.9</c:v>
                </c:pt>
                <c:pt idx="40">
                  <c:v>495.7</c:v>
                </c:pt>
                <c:pt idx="41">
                  <c:v>1114.9000000000001</c:v>
                </c:pt>
                <c:pt idx="42">
                  <c:v>192.8</c:v>
                </c:pt>
                <c:pt idx="43">
                  <c:v>852.5</c:v>
                </c:pt>
                <c:pt idx="44">
                  <c:v>850.3</c:v>
                </c:pt>
                <c:pt idx="45">
                  <c:v>1356.7</c:v>
                </c:pt>
                <c:pt idx="46">
                  <c:v>0</c:v>
                </c:pt>
                <c:pt idx="47">
                  <c:v>253.7</c:v>
                </c:pt>
                <c:pt idx="48">
                  <c:v>1134.0999999999999</c:v>
                </c:pt>
                <c:pt idx="50">
                  <c:v>810.3</c:v>
                </c:pt>
                <c:pt idx="52">
                  <c:v>451.7</c:v>
                </c:pt>
                <c:pt idx="53">
                  <c:v>430.1</c:v>
                </c:pt>
                <c:pt idx="55">
                  <c:v>231.1</c:v>
                </c:pt>
                <c:pt idx="56">
                  <c:v>213.4</c:v>
                </c:pt>
                <c:pt idx="57">
                  <c:v>519.1</c:v>
                </c:pt>
                <c:pt idx="59">
                  <c:v>1310.3</c:v>
                </c:pt>
                <c:pt idx="60">
                  <c:v>344.2</c:v>
                </c:pt>
                <c:pt idx="61">
                  <c:v>218.1</c:v>
                </c:pt>
                <c:pt idx="62">
                  <c:v>609.4</c:v>
                </c:pt>
                <c:pt idx="63">
                  <c:v>762.7</c:v>
                </c:pt>
                <c:pt idx="65">
                  <c:v>243.4</c:v>
                </c:pt>
                <c:pt idx="70">
                  <c:v>430</c:v>
                </c:pt>
                <c:pt idx="72">
                  <c:v>594.79999999999995</c:v>
                </c:pt>
                <c:pt idx="73">
                  <c:v>256.10000000000002</c:v>
                </c:pt>
                <c:pt idx="74">
                  <c:v>501.5</c:v>
                </c:pt>
                <c:pt idx="76">
                  <c:v>426.6</c:v>
                </c:pt>
                <c:pt idx="77">
                  <c:v>132</c:v>
                </c:pt>
                <c:pt idx="78">
                  <c:v>2006.2</c:v>
                </c:pt>
                <c:pt idx="79">
                  <c:v>42.5</c:v>
                </c:pt>
                <c:pt idx="81">
                  <c:v>543.20000000000005</c:v>
                </c:pt>
                <c:pt idx="82">
                  <c:v>1122.5</c:v>
                </c:pt>
                <c:pt idx="83">
                  <c:v>769.4</c:v>
                </c:pt>
                <c:pt idx="85">
                  <c:v>4387.7</c:v>
                </c:pt>
                <c:pt idx="86">
                  <c:v>337.9</c:v>
                </c:pt>
                <c:pt idx="87">
                  <c:v>109.4</c:v>
                </c:pt>
                <c:pt idx="88">
                  <c:v>654.4</c:v>
                </c:pt>
                <c:pt idx="89">
                  <c:v>0</c:v>
                </c:pt>
                <c:pt idx="91">
                  <c:v>494.2</c:v>
                </c:pt>
                <c:pt idx="92">
                  <c:v>291.60000000000002</c:v>
                </c:pt>
                <c:pt idx="93">
                  <c:v>986.5</c:v>
                </c:pt>
                <c:pt idx="94">
                  <c:v>355.5</c:v>
                </c:pt>
                <c:pt idx="95">
                  <c:v>2900.7</c:v>
                </c:pt>
                <c:pt idx="96">
                  <c:v>617.70000000000005</c:v>
                </c:pt>
                <c:pt idx="97">
                  <c:v>812.1</c:v>
                </c:pt>
                <c:pt idx="98">
                  <c:v>804.6</c:v>
                </c:pt>
                <c:pt idx="99">
                  <c:v>566.70000000000005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51000"/>
        <c:axId val="204144728"/>
      </c:scatterChart>
      <c:valAx>
        <c:axId val="204151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Max PD (mm)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204144728"/>
        <c:crosses val="autoZero"/>
        <c:crossBetween val="midCat"/>
      </c:valAx>
      <c:valAx>
        <c:axId val="204144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PESA (mm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204151000"/>
        <c:crosses val="autoZero"/>
        <c:crossBetween val="midCat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PISA vs PESA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9167993827160487"/>
                  <c:y val="0.2683288194444444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ja-JP"/>
                </a:p>
              </c:txPr>
            </c:trendlineLbl>
          </c:trendline>
          <c:xVal>
            <c:numRef>
              <c:f>'Data 2'!$T$9:$T$108</c:f>
              <c:numCache>
                <c:formatCode>General</c:formatCode>
                <c:ptCount val="100"/>
                <c:pt idx="1">
                  <c:v>1409.5</c:v>
                </c:pt>
                <c:pt idx="2">
                  <c:v>1126</c:v>
                </c:pt>
                <c:pt idx="3">
                  <c:v>2324.6</c:v>
                </c:pt>
                <c:pt idx="4">
                  <c:v>1781.3</c:v>
                </c:pt>
                <c:pt idx="5">
                  <c:v>1436.3</c:v>
                </c:pt>
                <c:pt idx="7">
                  <c:v>1404.4</c:v>
                </c:pt>
                <c:pt idx="8">
                  <c:v>1207</c:v>
                </c:pt>
                <c:pt idx="9">
                  <c:v>904.7</c:v>
                </c:pt>
                <c:pt idx="10">
                  <c:v>897.4</c:v>
                </c:pt>
                <c:pt idx="12">
                  <c:v>1079.2</c:v>
                </c:pt>
                <c:pt idx="13">
                  <c:v>409</c:v>
                </c:pt>
                <c:pt idx="15">
                  <c:v>1546.3</c:v>
                </c:pt>
                <c:pt idx="16">
                  <c:v>2280.6999999999998</c:v>
                </c:pt>
                <c:pt idx="17">
                  <c:v>2850</c:v>
                </c:pt>
                <c:pt idx="19">
                  <c:v>1145.0999999999999</c:v>
                </c:pt>
                <c:pt idx="20">
                  <c:v>1268.5</c:v>
                </c:pt>
                <c:pt idx="21">
                  <c:v>1313.3</c:v>
                </c:pt>
                <c:pt idx="22">
                  <c:v>2302.1</c:v>
                </c:pt>
                <c:pt idx="23">
                  <c:v>1912.6</c:v>
                </c:pt>
                <c:pt idx="24">
                  <c:v>2629.1</c:v>
                </c:pt>
                <c:pt idx="25">
                  <c:v>3000.2</c:v>
                </c:pt>
                <c:pt idx="26">
                  <c:v>2618.1</c:v>
                </c:pt>
                <c:pt idx="27">
                  <c:v>1263</c:v>
                </c:pt>
                <c:pt idx="28">
                  <c:v>2134.1</c:v>
                </c:pt>
                <c:pt idx="29">
                  <c:v>3658.3</c:v>
                </c:pt>
                <c:pt idx="30">
                  <c:v>1313</c:v>
                </c:pt>
                <c:pt idx="31">
                  <c:v>2434.6999999999998</c:v>
                </c:pt>
                <c:pt idx="32">
                  <c:v>2191.6</c:v>
                </c:pt>
                <c:pt idx="33">
                  <c:v>985.2</c:v>
                </c:pt>
                <c:pt idx="34">
                  <c:v>1900.9</c:v>
                </c:pt>
                <c:pt idx="35">
                  <c:v>1316.7</c:v>
                </c:pt>
                <c:pt idx="36">
                  <c:v>2252.6</c:v>
                </c:pt>
                <c:pt idx="37">
                  <c:v>2309.1999999999998</c:v>
                </c:pt>
                <c:pt idx="38">
                  <c:v>1114.5999999999999</c:v>
                </c:pt>
                <c:pt idx="39">
                  <c:v>1502.8</c:v>
                </c:pt>
                <c:pt idx="40">
                  <c:v>1350</c:v>
                </c:pt>
                <c:pt idx="41">
                  <c:v>2146.6999999999998</c:v>
                </c:pt>
                <c:pt idx="42">
                  <c:v>917.9</c:v>
                </c:pt>
                <c:pt idx="43">
                  <c:v>1957.3</c:v>
                </c:pt>
                <c:pt idx="44">
                  <c:v>2085</c:v>
                </c:pt>
                <c:pt idx="45">
                  <c:v>2748.2</c:v>
                </c:pt>
                <c:pt idx="46">
                  <c:v>1110.7</c:v>
                </c:pt>
                <c:pt idx="47">
                  <c:v>1335.2</c:v>
                </c:pt>
                <c:pt idx="48">
                  <c:v>2424.9</c:v>
                </c:pt>
                <c:pt idx="50">
                  <c:v>1468.8</c:v>
                </c:pt>
                <c:pt idx="52">
                  <c:v>1380.2</c:v>
                </c:pt>
                <c:pt idx="53">
                  <c:v>1500.4</c:v>
                </c:pt>
                <c:pt idx="55">
                  <c:v>1132.3</c:v>
                </c:pt>
                <c:pt idx="56">
                  <c:v>1582.1</c:v>
                </c:pt>
                <c:pt idx="57">
                  <c:v>1395.2</c:v>
                </c:pt>
                <c:pt idx="59">
                  <c:v>1795.5</c:v>
                </c:pt>
                <c:pt idx="60">
                  <c:v>1344.4</c:v>
                </c:pt>
                <c:pt idx="61">
                  <c:v>1314</c:v>
                </c:pt>
                <c:pt idx="62">
                  <c:v>1602.4</c:v>
                </c:pt>
                <c:pt idx="63">
                  <c:v>1373.7</c:v>
                </c:pt>
                <c:pt idx="65">
                  <c:v>1301.4000000000001</c:v>
                </c:pt>
                <c:pt idx="70">
                  <c:v>1542.4</c:v>
                </c:pt>
                <c:pt idx="72">
                  <c:v>1192.5</c:v>
                </c:pt>
                <c:pt idx="73">
                  <c:v>1571.7</c:v>
                </c:pt>
                <c:pt idx="74">
                  <c:v>1568.8</c:v>
                </c:pt>
                <c:pt idx="76">
                  <c:v>1097.3</c:v>
                </c:pt>
                <c:pt idx="77">
                  <c:v>997.7</c:v>
                </c:pt>
                <c:pt idx="78">
                  <c:v>2419.1</c:v>
                </c:pt>
                <c:pt idx="79">
                  <c:v>835.2</c:v>
                </c:pt>
                <c:pt idx="81">
                  <c:v>1649.4</c:v>
                </c:pt>
                <c:pt idx="82">
                  <c:v>1988.5</c:v>
                </c:pt>
                <c:pt idx="83">
                  <c:v>1586.9</c:v>
                </c:pt>
                <c:pt idx="85">
                  <c:v>4387.7</c:v>
                </c:pt>
                <c:pt idx="86">
                  <c:v>1231.8</c:v>
                </c:pt>
                <c:pt idx="87">
                  <c:v>1068.9000000000001</c:v>
                </c:pt>
                <c:pt idx="88">
                  <c:v>2554.8000000000002</c:v>
                </c:pt>
                <c:pt idx="89">
                  <c:v>450.7</c:v>
                </c:pt>
                <c:pt idx="91">
                  <c:v>1795.8</c:v>
                </c:pt>
                <c:pt idx="92">
                  <c:v>1982.6</c:v>
                </c:pt>
                <c:pt idx="93">
                  <c:v>1729.9</c:v>
                </c:pt>
                <c:pt idx="94">
                  <c:v>1347</c:v>
                </c:pt>
                <c:pt idx="95">
                  <c:v>2978.7</c:v>
                </c:pt>
                <c:pt idx="96">
                  <c:v>1721.4</c:v>
                </c:pt>
                <c:pt idx="97">
                  <c:v>1669.4</c:v>
                </c:pt>
                <c:pt idx="98">
                  <c:v>1940.4</c:v>
                </c:pt>
                <c:pt idx="99">
                  <c:v>1795.4</c:v>
                </c:pt>
              </c:numCache>
            </c:numRef>
          </c:xVal>
          <c:yVal>
            <c:numRef>
              <c:f>'Data 2'!$U$9:$U$108</c:f>
              <c:numCache>
                <c:formatCode>General</c:formatCode>
                <c:ptCount val="100"/>
                <c:pt idx="1">
                  <c:v>471.7</c:v>
                </c:pt>
                <c:pt idx="2">
                  <c:v>62.1</c:v>
                </c:pt>
                <c:pt idx="3">
                  <c:v>1434.2</c:v>
                </c:pt>
                <c:pt idx="4">
                  <c:v>1061.2</c:v>
                </c:pt>
                <c:pt idx="5">
                  <c:v>35</c:v>
                </c:pt>
                <c:pt idx="7">
                  <c:v>352.2</c:v>
                </c:pt>
                <c:pt idx="8">
                  <c:v>403.2</c:v>
                </c:pt>
                <c:pt idx="9">
                  <c:v>0</c:v>
                </c:pt>
                <c:pt idx="10">
                  <c:v>113.3</c:v>
                </c:pt>
                <c:pt idx="12">
                  <c:v>831.1</c:v>
                </c:pt>
                <c:pt idx="13">
                  <c:v>156.80000000000001</c:v>
                </c:pt>
                <c:pt idx="15">
                  <c:v>532.70000000000005</c:v>
                </c:pt>
                <c:pt idx="16">
                  <c:v>1031.8</c:v>
                </c:pt>
                <c:pt idx="17">
                  <c:v>2623.4</c:v>
                </c:pt>
                <c:pt idx="19">
                  <c:v>76.3</c:v>
                </c:pt>
                <c:pt idx="20">
                  <c:v>21.6</c:v>
                </c:pt>
                <c:pt idx="21">
                  <c:v>139.4</c:v>
                </c:pt>
                <c:pt idx="22">
                  <c:v>933.1</c:v>
                </c:pt>
                <c:pt idx="23">
                  <c:v>904.8</c:v>
                </c:pt>
                <c:pt idx="24">
                  <c:v>1016.9</c:v>
                </c:pt>
                <c:pt idx="25">
                  <c:v>2631</c:v>
                </c:pt>
                <c:pt idx="26">
                  <c:v>1955.1</c:v>
                </c:pt>
                <c:pt idx="27">
                  <c:v>745.8</c:v>
                </c:pt>
                <c:pt idx="28">
                  <c:v>1923.3</c:v>
                </c:pt>
                <c:pt idx="29">
                  <c:v>3546.9</c:v>
                </c:pt>
                <c:pt idx="30">
                  <c:v>595.9</c:v>
                </c:pt>
                <c:pt idx="31">
                  <c:v>134.4</c:v>
                </c:pt>
                <c:pt idx="32">
                  <c:v>1031.0999999999999</c:v>
                </c:pt>
                <c:pt idx="33">
                  <c:v>543.1</c:v>
                </c:pt>
                <c:pt idx="34">
                  <c:v>584.9</c:v>
                </c:pt>
                <c:pt idx="35">
                  <c:v>275.2</c:v>
                </c:pt>
                <c:pt idx="36">
                  <c:v>1436.4</c:v>
                </c:pt>
                <c:pt idx="37">
                  <c:v>1087.9000000000001</c:v>
                </c:pt>
                <c:pt idx="38">
                  <c:v>237.7</c:v>
                </c:pt>
                <c:pt idx="39">
                  <c:v>254.9</c:v>
                </c:pt>
                <c:pt idx="40">
                  <c:v>495.7</c:v>
                </c:pt>
                <c:pt idx="41">
                  <c:v>1114.9000000000001</c:v>
                </c:pt>
                <c:pt idx="42">
                  <c:v>192.8</c:v>
                </c:pt>
                <c:pt idx="43">
                  <c:v>852.5</c:v>
                </c:pt>
                <c:pt idx="44">
                  <c:v>850.3</c:v>
                </c:pt>
                <c:pt idx="45">
                  <c:v>1356.7</c:v>
                </c:pt>
                <c:pt idx="46">
                  <c:v>0</c:v>
                </c:pt>
                <c:pt idx="47">
                  <c:v>253.7</c:v>
                </c:pt>
                <c:pt idx="48">
                  <c:v>1134.0999999999999</c:v>
                </c:pt>
                <c:pt idx="50">
                  <c:v>810.3</c:v>
                </c:pt>
                <c:pt idx="52">
                  <c:v>451.7</c:v>
                </c:pt>
                <c:pt idx="53">
                  <c:v>430.1</c:v>
                </c:pt>
                <c:pt idx="55">
                  <c:v>231.1</c:v>
                </c:pt>
                <c:pt idx="56">
                  <c:v>213.4</c:v>
                </c:pt>
                <c:pt idx="57">
                  <c:v>519.1</c:v>
                </c:pt>
                <c:pt idx="59">
                  <c:v>1310.3</c:v>
                </c:pt>
                <c:pt idx="60">
                  <c:v>344.2</c:v>
                </c:pt>
                <c:pt idx="61">
                  <c:v>218.1</c:v>
                </c:pt>
                <c:pt idx="62">
                  <c:v>609.4</c:v>
                </c:pt>
                <c:pt idx="63">
                  <c:v>762.7</c:v>
                </c:pt>
                <c:pt idx="65">
                  <c:v>243.4</c:v>
                </c:pt>
                <c:pt idx="70">
                  <c:v>430</c:v>
                </c:pt>
                <c:pt idx="72">
                  <c:v>594.79999999999995</c:v>
                </c:pt>
                <c:pt idx="73">
                  <c:v>256.10000000000002</c:v>
                </c:pt>
                <c:pt idx="74">
                  <c:v>501.5</c:v>
                </c:pt>
                <c:pt idx="76">
                  <c:v>426.6</c:v>
                </c:pt>
                <c:pt idx="77">
                  <c:v>132</c:v>
                </c:pt>
                <c:pt idx="78">
                  <c:v>2006.2</c:v>
                </c:pt>
                <c:pt idx="79">
                  <c:v>42.5</c:v>
                </c:pt>
                <c:pt idx="81">
                  <c:v>543.20000000000005</c:v>
                </c:pt>
                <c:pt idx="82">
                  <c:v>1122.5</c:v>
                </c:pt>
                <c:pt idx="83">
                  <c:v>769.4</c:v>
                </c:pt>
                <c:pt idx="85">
                  <c:v>4387.7</c:v>
                </c:pt>
                <c:pt idx="86">
                  <c:v>337.9</c:v>
                </c:pt>
                <c:pt idx="87">
                  <c:v>109.4</c:v>
                </c:pt>
                <c:pt idx="88">
                  <c:v>654.4</c:v>
                </c:pt>
                <c:pt idx="89">
                  <c:v>0</c:v>
                </c:pt>
                <c:pt idx="91">
                  <c:v>494.2</c:v>
                </c:pt>
                <c:pt idx="92">
                  <c:v>291.60000000000002</c:v>
                </c:pt>
                <c:pt idx="93">
                  <c:v>986.5</c:v>
                </c:pt>
                <c:pt idx="94">
                  <c:v>355.5</c:v>
                </c:pt>
                <c:pt idx="95">
                  <c:v>2900.7</c:v>
                </c:pt>
                <c:pt idx="96">
                  <c:v>617.70000000000005</c:v>
                </c:pt>
                <c:pt idx="97">
                  <c:v>812.1</c:v>
                </c:pt>
                <c:pt idx="98">
                  <c:v>804.6</c:v>
                </c:pt>
                <c:pt idx="99">
                  <c:v>566.70000000000005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47080"/>
        <c:axId val="204149824"/>
      </c:scatterChart>
      <c:valAx>
        <c:axId val="204147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PISA (mm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204149824"/>
        <c:crosses val="autoZero"/>
        <c:crossBetween val="midCat"/>
      </c:valAx>
      <c:valAx>
        <c:axId val="2041498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PESA (mm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204147080"/>
        <c:crosses val="autoZero"/>
        <c:crossBetween val="midCat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5645807431965"/>
          <c:y val="5.0925925925925923E-2"/>
          <c:w val="0.82902154993783672"/>
          <c:h val="0.6639582799662948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2'!$V$9:$V$108</c:f>
              <c:numCache>
                <c:formatCode>General</c:formatCode>
                <c:ptCount val="100"/>
                <c:pt idx="0">
                  <c:v>12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5">
                  <c:v>6</c:v>
                </c:pt>
                <c:pt idx="16">
                  <c:v>0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6</c:v>
                </c:pt>
                <c:pt idx="24">
                  <c:v>6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9</c:v>
                </c:pt>
                <c:pt idx="43">
                  <c:v>6</c:v>
                </c:pt>
                <c:pt idx="44">
                  <c:v>0</c:v>
                </c:pt>
                <c:pt idx="45">
                  <c:v>6</c:v>
                </c:pt>
                <c:pt idx="46">
                  <c:v>5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1</c:v>
                </c:pt>
                <c:pt idx="51">
                  <c:v>5</c:v>
                </c:pt>
                <c:pt idx="52">
                  <c:v>5</c:v>
                </c:pt>
                <c:pt idx="53">
                  <c:v>7</c:v>
                </c:pt>
                <c:pt idx="54">
                  <c:v>6</c:v>
                </c:pt>
                <c:pt idx="55">
                  <c:v>5</c:v>
                </c:pt>
                <c:pt idx="56">
                  <c:v>5</c:v>
                </c:pt>
                <c:pt idx="57">
                  <c:v>10</c:v>
                </c:pt>
                <c:pt idx="58">
                  <c:v>9</c:v>
                </c:pt>
                <c:pt idx="59">
                  <c:v>3</c:v>
                </c:pt>
                <c:pt idx="60">
                  <c:v>0</c:v>
                </c:pt>
                <c:pt idx="61">
                  <c:v>2</c:v>
                </c:pt>
                <c:pt idx="62">
                  <c:v>4</c:v>
                </c:pt>
                <c:pt idx="63">
                  <c:v>0</c:v>
                </c:pt>
                <c:pt idx="64">
                  <c:v>0</c:v>
                </c:pt>
                <c:pt idx="65">
                  <c:v>5</c:v>
                </c:pt>
                <c:pt idx="66">
                  <c:v>0</c:v>
                </c:pt>
                <c:pt idx="67">
                  <c:v>0</c:v>
                </c:pt>
                <c:pt idx="68">
                  <c:v>10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4</c:v>
                </c:pt>
                <c:pt idx="73">
                  <c:v>4</c:v>
                </c:pt>
                <c:pt idx="74">
                  <c:v>6</c:v>
                </c:pt>
                <c:pt idx="75">
                  <c:v>0</c:v>
                </c:pt>
                <c:pt idx="76">
                  <c:v>0</c:v>
                </c:pt>
                <c:pt idx="77">
                  <c:v>6</c:v>
                </c:pt>
                <c:pt idx="78">
                  <c:v>6</c:v>
                </c:pt>
                <c:pt idx="79">
                  <c:v>0</c:v>
                </c:pt>
                <c:pt idx="80">
                  <c:v>1</c:v>
                </c:pt>
                <c:pt idx="81">
                  <c:v>6</c:v>
                </c:pt>
                <c:pt idx="82">
                  <c:v>0</c:v>
                </c:pt>
                <c:pt idx="83">
                  <c:v>0</c:v>
                </c:pt>
                <c:pt idx="84">
                  <c:v>6</c:v>
                </c:pt>
                <c:pt idx="85">
                  <c:v>5</c:v>
                </c:pt>
                <c:pt idx="86">
                  <c:v>0</c:v>
                </c:pt>
                <c:pt idx="87">
                  <c:v>6</c:v>
                </c:pt>
                <c:pt idx="88">
                  <c:v>0</c:v>
                </c:pt>
                <c:pt idx="89">
                  <c:v>2</c:v>
                </c:pt>
                <c:pt idx="90">
                  <c:v>0</c:v>
                </c:pt>
                <c:pt idx="91">
                  <c:v>6</c:v>
                </c:pt>
                <c:pt idx="92">
                  <c:v>0</c:v>
                </c:pt>
                <c:pt idx="93">
                  <c:v>4</c:v>
                </c:pt>
                <c:pt idx="94">
                  <c:v>0</c:v>
                </c:pt>
                <c:pt idx="95">
                  <c:v>0</c:v>
                </c:pt>
                <c:pt idx="96">
                  <c:v>2</c:v>
                </c:pt>
                <c:pt idx="97">
                  <c:v>0</c:v>
                </c:pt>
                <c:pt idx="98">
                  <c:v>5</c:v>
                </c:pt>
                <c:pt idx="99">
                  <c:v>0</c:v>
                </c:pt>
              </c:numCache>
            </c:numRef>
          </c:xVal>
          <c:yVal>
            <c:numRef>
              <c:f>'Data 2'!$R$9:$R$108</c:f>
              <c:numCache>
                <c:formatCode>General</c:formatCode>
                <c:ptCount val="100"/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7</c:v>
                </c:pt>
                <c:pt idx="7">
                  <c:v>11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2">
                  <c:v>6</c:v>
                </c:pt>
                <c:pt idx="13">
                  <c:v>7</c:v>
                </c:pt>
                <c:pt idx="15">
                  <c:v>11</c:v>
                </c:pt>
                <c:pt idx="16">
                  <c:v>10</c:v>
                </c:pt>
                <c:pt idx="17">
                  <c:v>11</c:v>
                </c:pt>
                <c:pt idx="19">
                  <c:v>3</c:v>
                </c:pt>
                <c:pt idx="20">
                  <c:v>7</c:v>
                </c:pt>
                <c:pt idx="21">
                  <c:v>5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15</c:v>
                </c:pt>
                <c:pt idx="26">
                  <c:v>8</c:v>
                </c:pt>
                <c:pt idx="27">
                  <c:v>12</c:v>
                </c:pt>
                <c:pt idx="28">
                  <c:v>8</c:v>
                </c:pt>
                <c:pt idx="29">
                  <c:v>12</c:v>
                </c:pt>
                <c:pt idx="30">
                  <c:v>6</c:v>
                </c:pt>
                <c:pt idx="31">
                  <c:v>10</c:v>
                </c:pt>
                <c:pt idx="32">
                  <c:v>10</c:v>
                </c:pt>
                <c:pt idx="33">
                  <c:v>11</c:v>
                </c:pt>
                <c:pt idx="34">
                  <c:v>9</c:v>
                </c:pt>
                <c:pt idx="35">
                  <c:v>7</c:v>
                </c:pt>
                <c:pt idx="36">
                  <c:v>12</c:v>
                </c:pt>
                <c:pt idx="37">
                  <c:v>15</c:v>
                </c:pt>
                <c:pt idx="38">
                  <c:v>3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5</c:v>
                </c:pt>
                <c:pt idx="43">
                  <c:v>9</c:v>
                </c:pt>
                <c:pt idx="44">
                  <c:v>6</c:v>
                </c:pt>
                <c:pt idx="45">
                  <c:v>12</c:v>
                </c:pt>
                <c:pt idx="46">
                  <c:v>8</c:v>
                </c:pt>
                <c:pt idx="47">
                  <c:v>8</c:v>
                </c:pt>
                <c:pt idx="48">
                  <c:v>10</c:v>
                </c:pt>
                <c:pt idx="50">
                  <c:v>7</c:v>
                </c:pt>
                <c:pt idx="52">
                  <c:v>13</c:v>
                </c:pt>
                <c:pt idx="53">
                  <c:v>9</c:v>
                </c:pt>
                <c:pt idx="55">
                  <c:v>8</c:v>
                </c:pt>
                <c:pt idx="56">
                  <c:v>8</c:v>
                </c:pt>
                <c:pt idx="57">
                  <c:v>6</c:v>
                </c:pt>
                <c:pt idx="59">
                  <c:v>8</c:v>
                </c:pt>
                <c:pt idx="60">
                  <c:v>7</c:v>
                </c:pt>
                <c:pt idx="61">
                  <c:v>9</c:v>
                </c:pt>
                <c:pt idx="62">
                  <c:v>8</c:v>
                </c:pt>
                <c:pt idx="63">
                  <c:v>13</c:v>
                </c:pt>
                <c:pt idx="65">
                  <c:v>5</c:v>
                </c:pt>
                <c:pt idx="70">
                  <c:v>8</c:v>
                </c:pt>
                <c:pt idx="72">
                  <c:v>5</c:v>
                </c:pt>
                <c:pt idx="73">
                  <c:v>9</c:v>
                </c:pt>
                <c:pt idx="74">
                  <c:v>8</c:v>
                </c:pt>
                <c:pt idx="76">
                  <c:v>9</c:v>
                </c:pt>
                <c:pt idx="77">
                  <c:v>5</c:v>
                </c:pt>
                <c:pt idx="78">
                  <c:v>8</c:v>
                </c:pt>
                <c:pt idx="79">
                  <c:v>5</c:v>
                </c:pt>
                <c:pt idx="81">
                  <c:v>10</c:v>
                </c:pt>
                <c:pt idx="82">
                  <c:v>12</c:v>
                </c:pt>
                <c:pt idx="83">
                  <c:v>8</c:v>
                </c:pt>
                <c:pt idx="85">
                  <c:v>10</c:v>
                </c:pt>
                <c:pt idx="86">
                  <c:v>10</c:v>
                </c:pt>
                <c:pt idx="87">
                  <c:v>11</c:v>
                </c:pt>
                <c:pt idx="88">
                  <c:v>9</c:v>
                </c:pt>
                <c:pt idx="89">
                  <c:v>5</c:v>
                </c:pt>
                <c:pt idx="91">
                  <c:v>11</c:v>
                </c:pt>
                <c:pt idx="92">
                  <c:v>10</c:v>
                </c:pt>
                <c:pt idx="93">
                  <c:v>9</c:v>
                </c:pt>
                <c:pt idx="94">
                  <c:v>7</c:v>
                </c:pt>
                <c:pt idx="95">
                  <c:v>10</c:v>
                </c:pt>
                <c:pt idx="96">
                  <c:v>7</c:v>
                </c:pt>
                <c:pt idx="97">
                  <c:v>12</c:v>
                </c:pt>
                <c:pt idx="98">
                  <c:v>12</c:v>
                </c:pt>
                <c:pt idx="99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50608"/>
        <c:axId val="204151784"/>
      </c:scatterChart>
      <c:valAx>
        <c:axId val="204150608"/>
        <c:scaling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ＭＳ ゴシック" panose="020B0609070205080204" pitchFamily="49" charset="-128"/>
                    <a:cs typeface="Arial" panose="020B0604020202020204" pitchFamily="34" charset="0"/>
                  </a:defRPr>
                </a:pPr>
                <a:r>
                  <a:rPr lang="en-US"/>
                  <a:t>Fimbriae type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45730463692038498"/>
              <c:y val="0.91216676264509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ＭＳ ゴシック" panose="020B0609070205080204" pitchFamily="49" charset="-128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ＭＳ ゴシック" panose="020B0609070205080204" pitchFamily="49" charset="-128"/>
                <a:cs typeface="Arial" panose="020B0604020202020204" pitchFamily="34" charset="0"/>
              </a:defRPr>
            </a:pPr>
            <a:endParaRPr lang="ja-JP"/>
          </a:p>
        </c:txPr>
        <c:crossAx val="204151784"/>
        <c:crosses val="autoZero"/>
        <c:crossBetween val="midCat"/>
        <c:majorUnit val="1"/>
      </c:valAx>
      <c:valAx>
        <c:axId val="20415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ＭＳ ゴシック" panose="020B0609070205080204" pitchFamily="49" charset="-128"/>
                    <a:cs typeface="Arial" panose="020B0604020202020204" pitchFamily="34" charset="0"/>
                  </a:defRPr>
                </a:pPr>
                <a:r>
                  <a:rPr lang="en-US"/>
                  <a:t>Max PD (mm)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6.6911636045494468E-5"/>
              <c:y val="0.180972492016153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ＭＳ ゴシック" panose="020B0609070205080204" pitchFamily="49" charset="-128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ＭＳ ゴシック" panose="020B0609070205080204" pitchFamily="49" charset="-128"/>
                <a:cs typeface="Arial" panose="020B0604020202020204" pitchFamily="34" charset="0"/>
              </a:defRPr>
            </a:pPr>
            <a:endParaRPr lang="ja-JP"/>
          </a:p>
        </c:txPr>
        <c:crossAx val="204150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>
          <a:solidFill>
            <a:schemeClr val="tx1"/>
          </a:solidFill>
          <a:latin typeface="Arial" panose="020B0604020202020204" pitchFamily="34" charset="0"/>
          <a:ea typeface="ＭＳ ゴシック" panose="020B0609070205080204" pitchFamily="49" charset="-128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46920037192004"/>
          <c:y val="5.0925925925925923E-2"/>
          <c:w val="0.81130880985588094"/>
          <c:h val="0.6639582799662948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5"/>
            <c:marker>
              <c:symbol val="circle"/>
              <c:size val="10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25"/>
            <c:marker>
              <c:symbol val="circle"/>
              <c:size val="10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26"/>
            <c:marker>
              <c:symbol val="circle"/>
              <c:size val="10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27"/>
            <c:marker>
              <c:symbol val="circle"/>
              <c:size val="10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31"/>
            <c:marker>
              <c:symbol val="circle"/>
              <c:size val="10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61"/>
            <c:marker>
              <c:symbol val="circle"/>
              <c:size val="10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62"/>
            <c:marker>
              <c:symbol val="circle"/>
              <c:size val="10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70"/>
            <c:marker>
              <c:symbol val="circle"/>
              <c:size val="10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72"/>
            <c:marker>
              <c:symbol val="circle"/>
              <c:size val="10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73"/>
            <c:marker>
              <c:symbol val="circle"/>
              <c:size val="10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89"/>
            <c:marker>
              <c:symbol val="circle"/>
              <c:size val="10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93"/>
            <c:marker>
              <c:symbol val="circle"/>
              <c:size val="10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96"/>
            <c:marker>
              <c:symbol val="circle"/>
              <c:size val="10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xVal>
            <c:numRef>
              <c:f>'Data 2'!$V$9:$V$108</c:f>
              <c:numCache>
                <c:formatCode>General</c:formatCode>
                <c:ptCount val="100"/>
                <c:pt idx="0">
                  <c:v>12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5">
                  <c:v>6</c:v>
                </c:pt>
                <c:pt idx="16">
                  <c:v>0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6</c:v>
                </c:pt>
                <c:pt idx="24">
                  <c:v>6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9</c:v>
                </c:pt>
                <c:pt idx="43">
                  <c:v>6</c:v>
                </c:pt>
                <c:pt idx="44">
                  <c:v>0</c:v>
                </c:pt>
                <c:pt idx="45">
                  <c:v>6</c:v>
                </c:pt>
                <c:pt idx="46">
                  <c:v>5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1</c:v>
                </c:pt>
                <c:pt idx="51">
                  <c:v>5</c:v>
                </c:pt>
                <c:pt idx="52">
                  <c:v>5</c:v>
                </c:pt>
                <c:pt idx="53">
                  <c:v>7</c:v>
                </c:pt>
                <c:pt idx="54">
                  <c:v>6</c:v>
                </c:pt>
                <c:pt idx="55">
                  <c:v>5</c:v>
                </c:pt>
                <c:pt idx="56">
                  <c:v>5</c:v>
                </c:pt>
                <c:pt idx="57">
                  <c:v>10</c:v>
                </c:pt>
                <c:pt idx="58">
                  <c:v>9</c:v>
                </c:pt>
                <c:pt idx="59">
                  <c:v>3</c:v>
                </c:pt>
                <c:pt idx="60">
                  <c:v>0</c:v>
                </c:pt>
                <c:pt idx="61">
                  <c:v>2</c:v>
                </c:pt>
                <c:pt idx="62">
                  <c:v>4</c:v>
                </c:pt>
                <c:pt idx="63">
                  <c:v>0</c:v>
                </c:pt>
                <c:pt idx="64">
                  <c:v>0</c:v>
                </c:pt>
                <c:pt idx="65">
                  <c:v>5</c:v>
                </c:pt>
                <c:pt idx="66">
                  <c:v>0</c:v>
                </c:pt>
                <c:pt idx="67">
                  <c:v>0</c:v>
                </c:pt>
                <c:pt idx="68">
                  <c:v>10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4</c:v>
                </c:pt>
                <c:pt idx="73">
                  <c:v>4</c:v>
                </c:pt>
                <c:pt idx="74">
                  <c:v>6</c:v>
                </c:pt>
                <c:pt idx="75">
                  <c:v>0</c:v>
                </c:pt>
                <c:pt idx="76">
                  <c:v>0</c:v>
                </c:pt>
                <c:pt idx="77">
                  <c:v>6</c:v>
                </c:pt>
                <c:pt idx="78">
                  <c:v>6</c:v>
                </c:pt>
                <c:pt idx="79">
                  <c:v>0</c:v>
                </c:pt>
                <c:pt idx="80">
                  <c:v>1</c:v>
                </c:pt>
                <c:pt idx="81">
                  <c:v>6</c:v>
                </c:pt>
                <c:pt idx="82">
                  <c:v>0</c:v>
                </c:pt>
                <c:pt idx="83">
                  <c:v>0</c:v>
                </c:pt>
                <c:pt idx="84">
                  <c:v>6</c:v>
                </c:pt>
                <c:pt idx="85">
                  <c:v>5</c:v>
                </c:pt>
                <c:pt idx="86">
                  <c:v>0</c:v>
                </c:pt>
                <c:pt idx="87">
                  <c:v>6</c:v>
                </c:pt>
                <c:pt idx="88">
                  <c:v>0</c:v>
                </c:pt>
                <c:pt idx="89">
                  <c:v>2</c:v>
                </c:pt>
                <c:pt idx="90">
                  <c:v>0</c:v>
                </c:pt>
                <c:pt idx="91">
                  <c:v>6</c:v>
                </c:pt>
                <c:pt idx="92">
                  <c:v>0</c:v>
                </c:pt>
                <c:pt idx="93">
                  <c:v>4</c:v>
                </c:pt>
                <c:pt idx="94">
                  <c:v>0</c:v>
                </c:pt>
                <c:pt idx="95">
                  <c:v>0</c:v>
                </c:pt>
                <c:pt idx="96">
                  <c:v>2</c:v>
                </c:pt>
                <c:pt idx="97">
                  <c:v>0</c:v>
                </c:pt>
                <c:pt idx="98">
                  <c:v>5</c:v>
                </c:pt>
                <c:pt idx="99">
                  <c:v>0</c:v>
                </c:pt>
              </c:numCache>
            </c:numRef>
          </c:xVal>
          <c:yVal>
            <c:numRef>
              <c:f>'Data 2'!$T$9:$T$108</c:f>
              <c:numCache>
                <c:formatCode>General</c:formatCode>
                <c:ptCount val="100"/>
                <c:pt idx="1">
                  <c:v>1409.5</c:v>
                </c:pt>
                <c:pt idx="2">
                  <c:v>1126</c:v>
                </c:pt>
                <c:pt idx="3">
                  <c:v>2324.6</c:v>
                </c:pt>
                <c:pt idx="4">
                  <c:v>1781.3</c:v>
                </c:pt>
                <c:pt idx="5">
                  <c:v>1436.3</c:v>
                </c:pt>
                <c:pt idx="7">
                  <c:v>1404.4</c:v>
                </c:pt>
                <c:pt idx="8">
                  <c:v>1207</c:v>
                </c:pt>
                <c:pt idx="9">
                  <c:v>904.7</c:v>
                </c:pt>
                <c:pt idx="10">
                  <c:v>897.4</c:v>
                </c:pt>
                <c:pt idx="12">
                  <c:v>1079.2</c:v>
                </c:pt>
                <c:pt idx="13">
                  <c:v>409</c:v>
                </c:pt>
                <c:pt idx="15">
                  <c:v>1546.3</c:v>
                </c:pt>
                <c:pt idx="16">
                  <c:v>2280.6999999999998</c:v>
                </c:pt>
                <c:pt idx="17">
                  <c:v>2850</c:v>
                </c:pt>
                <c:pt idx="19">
                  <c:v>1145.0999999999999</c:v>
                </c:pt>
                <c:pt idx="20">
                  <c:v>1268.5</c:v>
                </c:pt>
                <c:pt idx="21">
                  <c:v>1313.3</c:v>
                </c:pt>
                <c:pt idx="22">
                  <c:v>2302.1</c:v>
                </c:pt>
                <c:pt idx="23">
                  <c:v>1912.6</c:v>
                </c:pt>
                <c:pt idx="24">
                  <c:v>2629.1</c:v>
                </c:pt>
                <c:pt idx="25">
                  <c:v>3000.2</c:v>
                </c:pt>
                <c:pt idx="26">
                  <c:v>2618.1</c:v>
                </c:pt>
                <c:pt idx="27">
                  <c:v>1263</c:v>
                </c:pt>
                <c:pt idx="28">
                  <c:v>2134.1</c:v>
                </c:pt>
                <c:pt idx="29">
                  <c:v>3658.3</c:v>
                </c:pt>
                <c:pt idx="30">
                  <c:v>1313</c:v>
                </c:pt>
                <c:pt idx="31">
                  <c:v>2434.6999999999998</c:v>
                </c:pt>
                <c:pt idx="32">
                  <c:v>2191.6</c:v>
                </c:pt>
                <c:pt idx="33">
                  <c:v>985.2</c:v>
                </c:pt>
                <c:pt idx="34">
                  <c:v>1900.9</c:v>
                </c:pt>
                <c:pt idx="35">
                  <c:v>1316.7</c:v>
                </c:pt>
                <c:pt idx="36">
                  <c:v>2252.6</c:v>
                </c:pt>
                <c:pt idx="37">
                  <c:v>2309.1999999999998</c:v>
                </c:pt>
                <c:pt idx="38">
                  <c:v>1114.5999999999999</c:v>
                </c:pt>
                <c:pt idx="39">
                  <c:v>1502.8</c:v>
                </c:pt>
                <c:pt idx="40">
                  <c:v>1350</c:v>
                </c:pt>
                <c:pt idx="41">
                  <c:v>2146.6999999999998</c:v>
                </c:pt>
                <c:pt idx="42">
                  <c:v>917.9</c:v>
                </c:pt>
                <c:pt idx="43">
                  <c:v>1957.3</c:v>
                </c:pt>
                <c:pt idx="44">
                  <c:v>2085</c:v>
                </c:pt>
                <c:pt idx="45">
                  <c:v>2748.2</c:v>
                </c:pt>
                <c:pt idx="46">
                  <c:v>1110.7</c:v>
                </c:pt>
                <c:pt idx="47">
                  <c:v>1335.2</c:v>
                </c:pt>
                <c:pt idx="48">
                  <c:v>2424.9</c:v>
                </c:pt>
                <c:pt idx="50">
                  <c:v>1468.8</c:v>
                </c:pt>
                <c:pt idx="52">
                  <c:v>1380.2</c:v>
                </c:pt>
                <c:pt idx="53">
                  <c:v>1500.4</c:v>
                </c:pt>
                <c:pt idx="55">
                  <c:v>1132.3</c:v>
                </c:pt>
                <c:pt idx="56">
                  <c:v>1582.1</c:v>
                </c:pt>
                <c:pt idx="57">
                  <c:v>1395.2</c:v>
                </c:pt>
                <c:pt idx="59">
                  <c:v>1795.5</c:v>
                </c:pt>
                <c:pt idx="60">
                  <c:v>1344.4</c:v>
                </c:pt>
                <c:pt idx="61">
                  <c:v>1314</c:v>
                </c:pt>
                <c:pt idx="62">
                  <c:v>1602.4</c:v>
                </c:pt>
                <c:pt idx="63">
                  <c:v>1373.7</c:v>
                </c:pt>
                <c:pt idx="65">
                  <c:v>1301.4000000000001</c:v>
                </c:pt>
                <c:pt idx="70">
                  <c:v>1542.4</c:v>
                </c:pt>
                <c:pt idx="72">
                  <c:v>1192.5</c:v>
                </c:pt>
                <c:pt idx="73">
                  <c:v>1571.7</c:v>
                </c:pt>
                <c:pt idx="74">
                  <c:v>1568.8</c:v>
                </c:pt>
                <c:pt idx="76">
                  <c:v>1097.3</c:v>
                </c:pt>
                <c:pt idx="77">
                  <c:v>997.7</c:v>
                </c:pt>
                <c:pt idx="78">
                  <c:v>2419.1</c:v>
                </c:pt>
                <c:pt idx="79">
                  <c:v>835.2</c:v>
                </c:pt>
                <c:pt idx="81">
                  <c:v>1649.4</c:v>
                </c:pt>
                <c:pt idx="82">
                  <c:v>1988.5</c:v>
                </c:pt>
                <c:pt idx="83">
                  <c:v>1586.9</c:v>
                </c:pt>
                <c:pt idx="85">
                  <c:v>4387.7</c:v>
                </c:pt>
                <c:pt idx="86">
                  <c:v>1231.8</c:v>
                </c:pt>
                <c:pt idx="87">
                  <c:v>1068.9000000000001</c:v>
                </c:pt>
                <c:pt idx="88">
                  <c:v>2554.8000000000002</c:v>
                </c:pt>
                <c:pt idx="89">
                  <c:v>450.7</c:v>
                </c:pt>
                <c:pt idx="91">
                  <c:v>1795.8</c:v>
                </c:pt>
                <c:pt idx="92">
                  <c:v>1982.6</c:v>
                </c:pt>
                <c:pt idx="93">
                  <c:v>1729.9</c:v>
                </c:pt>
                <c:pt idx="94">
                  <c:v>1347</c:v>
                </c:pt>
                <c:pt idx="95">
                  <c:v>2978.7</c:v>
                </c:pt>
                <c:pt idx="96">
                  <c:v>1721.4</c:v>
                </c:pt>
                <c:pt idx="97">
                  <c:v>1669.4</c:v>
                </c:pt>
                <c:pt idx="98">
                  <c:v>1940.4</c:v>
                </c:pt>
                <c:pt idx="99">
                  <c:v>1795.4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47472"/>
        <c:axId val="204144336"/>
      </c:scatterChart>
      <c:valAx>
        <c:axId val="204147472"/>
        <c:scaling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ＭＳ ゴシック" panose="020B0609070205080204" pitchFamily="49" charset="-128"/>
                    <a:cs typeface="Arial" panose="020B0604020202020204" pitchFamily="34" charset="0"/>
                  </a:defRPr>
                </a:pPr>
                <a:r>
                  <a:rPr lang="en-US"/>
                  <a:t>Fimbriae type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45730463692038498"/>
              <c:y val="0.91216676264509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ＭＳ ゴシック" panose="020B0609070205080204" pitchFamily="49" charset="-128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ＭＳ ゴシック" panose="020B0609070205080204" pitchFamily="49" charset="-128"/>
                <a:cs typeface="Arial" panose="020B0604020202020204" pitchFamily="34" charset="0"/>
              </a:defRPr>
            </a:pPr>
            <a:endParaRPr lang="ja-JP"/>
          </a:p>
        </c:txPr>
        <c:crossAx val="204144336"/>
        <c:crosses val="autoZero"/>
        <c:crossBetween val="midCat"/>
        <c:majorUnit val="1"/>
      </c:valAx>
      <c:valAx>
        <c:axId val="20414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ＭＳ ゴシック" panose="020B0609070205080204" pitchFamily="49" charset="-128"/>
                    <a:cs typeface="Arial" panose="020B0604020202020204" pitchFamily="34" charset="0"/>
                  </a:defRPr>
                </a:pPr>
                <a:r>
                  <a:rPr lang="en-US"/>
                  <a:t>PISA (mm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6.6911636045494468E-5"/>
              <c:y val="0.180972492016153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ＭＳ ゴシック" panose="020B0609070205080204" pitchFamily="49" charset="-128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ＭＳ ゴシック" panose="020B0609070205080204" pitchFamily="49" charset="-128"/>
                <a:cs typeface="Arial" panose="020B0604020202020204" pitchFamily="34" charset="0"/>
              </a:defRPr>
            </a:pPr>
            <a:endParaRPr lang="ja-JP"/>
          </a:p>
        </c:txPr>
        <c:crossAx val="204147472"/>
        <c:crosses val="autoZero"/>
        <c:crossBetween val="midCat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>
          <a:solidFill>
            <a:schemeClr val="tx1"/>
          </a:solidFill>
          <a:latin typeface="Arial" panose="020B0604020202020204" pitchFamily="34" charset="0"/>
          <a:ea typeface="ＭＳ ゴシック" panose="020B0609070205080204" pitchFamily="49" charset="-128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46920037192004"/>
          <c:y val="5.0925925925925923E-2"/>
          <c:w val="0.81130880985588094"/>
          <c:h val="0.6639582799662948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2'!$V$9:$V$108</c:f>
              <c:numCache>
                <c:formatCode>General</c:formatCode>
                <c:ptCount val="100"/>
                <c:pt idx="0">
                  <c:v>12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5">
                  <c:v>6</c:v>
                </c:pt>
                <c:pt idx="16">
                  <c:v>0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6</c:v>
                </c:pt>
                <c:pt idx="24">
                  <c:v>6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9</c:v>
                </c:pt>
                <c:pt idx="43">
                  <c:v>6</c:v>
                </c:pt>
                <c:pt idx="44">
                  <c:v>0</c:v>
                </c:pt>
                <c:pt idx="45">
                  <c:v>6</c:v>
                </c:pt>
                <c:pt idx="46">
                  <c:v>5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1</c:v>
                </c:pt>
                <c:pt idx="51">
                  <c:v>5</c:v>
                </c:pt>
                <c:pt idx="52">
                  <c:v>5</c:v>
                </c:pt>
                <c:pt idx="53">
                  <c:v>7</c:v>
                </c:pt>
                <c:pt idx="54">
                  <c:v>6</c:v>
                </c:pt>
                <c:pt idx="55">
                  <c:v>5</c:v>
                </c:pt>
                <c:pt idx="56">
                  <c:v>5</c:v>
                </c:pt>
                <c:pt idx="57">
                  <c:v>10</c:v>
                </c:pt>
                <c:pt idx="58">
                  <c:v>9</c:v>
                </c:pt>
                <c:pt idx="59">
                  <c:v>3</c:v>
                </c:pt>
                <c:pt idx="60">
                  <c:v>0</c:v>
                </c:pt>
                <c:pt idx="61">
                  <c:v>2</c:v>
                </c:pt>
                <c:pt idx="62">
                  <c:v>4</c:v>
                </c:pt>
                <c:pt idx="63">
                  <c:v>0</c:v>
                </c:pt>
                <c:pt idx="64">
                  <c:v>0</c:v>
                </c:pt>
                <c:pt idx="65">
                  <c:v>5</c:v>
                </c:pt>
                <c:pt idx="66">
                  <c:v>0</c:v>
                </c:pt>
                <c:pt idx="67">
                  <c:v>0</c:v>
                </c:pt>
                <c:pt idx="68">
                  <c:v>10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4</c:v>
                </c:pt>
                <c:pt idx="73">
                  <c:v>4</c:v>
                </c:pt>
                <c:pt idx="74">
                  <c:v>6</c:v>
                </c:pt>
                <c:pt idx="75">
                  <c:v>0</c:v>
                </c:pt>
                <c:pt idx="76">
                  <c:v>0</c:v>
                </c:pt>
                <c:pt idx="77">
                  <c:v>6</c:v>
                </c:pt>
                <c:pt idx="78">
                  <c:v>6</c:v>
                </c:pt>
                <c:pt idx="79">
                  <c:v>0</c:v>
                </c:pt>
                <c:pt idx="80">
                  <c:v>1</c:v>
                </c:pt>
                <c:pt idx="81">
                  <c:v>6</c:v>
                </c:pt>
                <c:pt idx="82">
                  <c:v>0</c:v>
                </c:pt>
                <c:pt idx="83">
                  <c:v>0</c:v>
                </c:pt>
                <c:pt idx="84">
                  <c:v>6</c:v>
                </c:pt>
                <c:pt idx="85">
                  <c:v>5</c:v>
                </c:pt>
                <c:pt idx="86">
                  <c:v>0</c:v>
                </c:pt>
                <c:pt idx="87">
                  <c:v>6</c:v>
                </c:pt>
                <c:pt idx="88">
                  <c:v>0</c:v>
                </c:pt>
                <c:pt idx="89">
                  <c:v>2</c:v>
                </c:pt>
                <c:pt idx="90">
                  <c:v>0</c:v>
                </c:pt>
                <c:pt idx="91">
                  <c:v>6</c:v>
                </c:pt>
                <c:pt idx="92">
                  <c:v>0</c:v>
                </c:pt>
                <c:pt idx="93">
                  <c:v>4</c:v>
                </c:pt>
                <c:pt idx="94">
                  <c:v>0</c:v>
                </c:pt>
                <c:pt idx="95">
                  <c:v>0</c:v>
                </c:pt>
                <c:pt idx="96">
                  <c:v>2</c:v>
                </c:pt>
                <c:pt idx="97">
                  <c:v>0</c:v>
                </c:pt>
                <c:pt idx="98">
                  <c:v>5</c:v>
                </c:pt>
                <c:pt idx="99">
                  <c:v>0</c:v>
                </c:pt>
              </c:numCache>
            </c:numRef>
          </c:xVal>
          <c:yVal>
            <c:numRef>
              <c:f>'Data 2'!$U$9:$U$108</c:f>
              <c:numCache>
                <c:formatCode>General</c:formatCode>
                <c:ptCount val="100"/>
                <c:pt idx="1">
                  <c:v>471.7</c:v>
                </c:pt>
                <c:pt idx="2">
                  <c:v>62.1</c:v>
                </c:pt>
                <c:pt idx="3">
                  <c:v>1434.2</c:v>
                </c:pt>
                <c:pt idx="4">
                  <c:v>1061.2</c:v>
                </c:pt>
                <c:pt idx="5">
                  <c:v>35</c:v>
                </c:pt>
                <c:pt idx="7">
                  <c:v>352.2</c:v>
                </c:pt>
                <c:pt idx="8">
                  <c:v>403.2</c:v>
                </c:pt>
                <c:pt idx="9">
                  <c:v>0</c:v>
                </c:pt>
                <c:pt idx="10">
                  <c:v>113.3</c:v>
                </c:pt>
                <c:pt idx="12">
                  <c:v>831.1</c:v>
                </c:pt>
                <c:pt idx="13">
                  <c:v>156.80000000000001</c:v>
                </c:pt>
                <c:pt idx="15">
                  <c:v>532.70000000000005</c:v>
                </c:pt>
                <c:pt idx="16">
                  <c:v>1031.8</c:v>
                </c:pt>
                <c:pt idx="17">
                  <c:v>2623.4</c:v>
                </c:pt>
                <c:pt idx="19">
                  <c:v>76.3</c:v>
                </c:pt>
                <c:pt idx="20">
                  <c:v>21.6</c:v>
                </c:pt>
                <c:pt idx="21">
                  <c:v>139.4</c:v>
                </c:pt>
                <c:pt idx="22">
                  <c:v>933.1</c:v>
                </c:pt>
                <c:pt idx="23">
                  <c:v>904.8</c:v>
                </c:pt>
                <c:pt idx="24">
                  <c:v>1016.9</c:v>
                </c:pt>
                <c:pt idx="25">
                  <c:v>2631</c:v>
                </c:pt>
                <c:pt idx="26">
                  <c:v>1955.1</c:v>
                </c:pt>
                <c:pt idx="27">
                  <c:v>745.8</c:v>
                </c:pt>
                <c:pt idx="28">
                  <c:v>1923.3</c:v>
                </c:pt>
                <c:pt idx="29">
                  <c:v>3546.9</c:v>
                </c:pt>
                <c:pt idx="30">
                  <c:v>595.9</c:v>
                </c:pt>
                <c:pt idx="31">
                  <c:v>134.4</c:v>
                </c:pt>
                <c:pt idx="32">
                  <c:v>1031.0999999999999</c:v>
                </c:pt>
                <c:pt idx="33">
                  <c:v>543.1</c:v>
                </c:pt>
                <c:pt idx="34">
                  <c:v>584.9</c:v>
                </c:pt>
                <c:pt idx="35">
                  <c:v>275.2</c:v>
                </c:pt>
                <c:pt idx="36">
                  <c:v>1436.4</c:v>
                </c:pt>
                <c:pt idx="37">
                  <c:v>1087.9000000000001</c:v>
                </c:pt>
                <c:pt idx="38">
                  <c:v>237.7</c:v>
                </c:pt>
                <c:pt idx="39">
                  <c:v>254.9</c:v>
                </c:pt>
                <c:pt idx="40">
                  <c:v>495.7</c:v>
                </c:pt>
                <c:pt idx="41">
                  <c:v>1114.9000000000001</c:v>
                </c:pt>
                <c:pt idx="42">
                  <c:v>192.8</c:v>
                </c:pt>
                <c:pt idx="43">
                  <c:v>852.5</c:v>
                </c:pt>
                <c:pt idx="44">
                  <c:v>850.3</c:v>
                </c:pt>
                <c:pt idx="45">
                  <c:v>1356.7</c:v>
                </c:pt>
                <c:pt idx="46">
                  <c:v>0</c:v>
                </c:pt>
                <c:pt idx="47">
                  <c:v>253.7</c:v>
                </c:pt>
                <c:pt idx="48">
                  <c:v>1134.0999999999999</c:v>
                </c:pt>
                <c:pt idx="50">
                  <c:v>810.3</c:v>
                </c:pt>
                <c:pt idx="52">
                  <c:v>451.7</c:v>
                </c:pt>
                <c:pt idx="53">
                  <c:v>430.1</c:v>
                </c:pt>
                <c:pt idx="55">
                  <c:v>231.1</c:v>
                </c:pt>
                <c:pt idx="56">
                  <c:v>213.4</c:v>
                </c:pt>
                <c:pt idx="57">
                  <c:v>519.1</c:v>
                </c:pt>
                <c:pt idx="59">
                  <c:v>1310.3</c:v>
                </c:pt>
                <c:pt idx="60">
                  <c:v>344.2</c:v>
                </c:pt>
                <c:pt idx="61">
                  <c:v>218.1</c:v>
                </c:pt>
                <c:pt idx="62">
                  <c:v>609.4</c:v>
                </c:pt>
                <c:pt idx="63">
                  <c:v>762.7</c:v>
                </c:pt>
                <c:pt idx="65">
                  <c:v>243.4</c:v>
                </c:pt>
                <c:pt idx="70">
                  <c:v>430</c:v>
                </c:pt>
                <c:pt idx="72">
                  <c:v>594.79999999999995</c:v>
                </c:pt>
                <c:pt idx="73">
                  <c:v>256.10000000000002</c:v>
                </c:pt>
                <c:pt idx="74">
                  <c:v>501.5</c:v>
                </c:pt>
                <c:pt idx="76">
                  <c:v>426.6</c:v>
                </c:pt>
                <c:pt idx="77">
                  <c:v>132</c:v>
                </c:pt>
                <c:pt idx="78">
                  <c:v>2006.2</c:v>
                </c:pt>
                <c:pt idx="79">
                  <c:v>42.5</c:v>
                </c:pt>
                <c:pt idx="81">
                  <c:v>543.20000000000005</c:v>
                </c:pt>
                <c:pt idx="82">
                  <c:v>1122.5</c:v>
                </c:pt>
                <c:pt idx="83">
                  <c:v>769.4</c:v>
                </c:pt>
                <c:pt idx="85">
                  <c:v>4387.7</c:v>
                </c:pt>
                <c:pt idx="86">
                  <c:v>337.9</c:v>
                </c:pt>
                <c:pt idx="87">
                  <c:v>109.4</c:v>
                </c:pt>
                <c:pt idx="88">
                  <c:v>654.4</c:v>
                </c:pt>
                <c:pt idx="89">
                  <c:v>0</c:v>
                </c:pt>
                <c:pt idx="91">
                  <c:v>494.2</c:v>
                </c:pt>
                <c:pt idx="92">
                  <c:v>291.60000000000002</c:v>
                </c:pt>
                <c:pt idx="93">
                  <c:v>986.5</c:v>
                </c:pt>
                <c:pt idx="94">
                  <c:v>355.5</c:v>
                </c:pt>
                <c:pt idx="95">
                  <c:v>2900.7</c:v>
                </c:pt>
                <c:pt idx="96">
                  <c:v>617.70000000000005</c:v>
                </c:pt>
                <c:pt idx="97">
                  <c:v>812.1</c:v>
                </c:pt>
                <c:pt idx="98">
                  <c:v>804.6</c:v>
                </c:pt>
                <c:pt idx="99">
                  <c:v>566.70000000000005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48648"/>
        <c:axId val="204145512"/>
      </c:scatterChart>
      <c:valAx>
        <c:axId val="204148648"/>
        <c:scaling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ＭＳ ゴシック" panose="020B0609070205080204" pitchFamily="49" charset="-128"/>
                    <a:cs typeface="Arial" panose="020B0604020202020204" pitchFamily="34" charset="0"/>
                  </a:defRPr>
                </a:pPr>
                <a:r>
                  <a:rPr lang="en-US"/>
                  <a:t>Fimbriae type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45730463692038498"/>
              <c:y val="0.91216676264509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ＭＳ ゴシック" panose="020B0609070205080204" pitchFamily="49" charset="-128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ＭＳ ゴシック" panose="020B0609070205080204" pitchFamily="49" charset="-128"/>
                <a:cs typeface="Arial" panose="020B0604020202020204" pitchFamily="34" charset="0"/>
              </a:defRPr>
            </a:pPr>
            <a:endParaRPr lang="ja-JP"/>
          </a:p>
        </c:txPr>
        <c:crossAx val="204145512"/>
        <c:crosses val="autoZero"/>
        <c:crossBetween val="midCat"/>
        <c:majorUnit val="1"/>
      </c:valAx>
      <c:valAx>
        <c:axId val="204145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ＭＳ ゴシック" panose="020B0609070205080204" pitchFamily="49" charset="-128"/>
                    <a:cs typeface="Arial" panose="020B0604020202020204" pitchFamily="34" charset="0"/>
                  </a:defRPr>
                </a:pPr>
                <a:r>
                  <a:rPr lang="en-US"/>
                  <a:t>PESA (mm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6.6911636045494468E-5"/>
              <c:y val="0.180972492016153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ＭＳ ゴシック" panose="020B0609070205080204" pitchFamily="49" charset="-128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ＭＳ ゴシック" panose="020B0609070205080204" pitchFamily="49" charset="-128"/>
                <a:cs typeface="Arial" panose="020B0604020202020204" pitchFamily="34" charset="0"/>
              </a:defRPr>
            </a:pPr>
            <a:endParaRPr lang="ja-JP"/>
          </a:p>
        </c:txPr>
        <c:crossAx val="204148648"/>
        <c:crosses val="autoZero"/>
        <c:crossBetween val="midCat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>
          <a:solidFill>
            <a:schemeClr val="tx1"/>
          </a:solidFill>
          <a:latin typeface="Arial" panose="020B0604020202020204" pitchFamily="34" charset="0"/>
          <a:ea typeface="ＭＳ ゴシック" panose="020B0609070205080204" pitchFamily="49" charset="-128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14457</xdr:colOff>
      <xdr:row>119</xdr:row>
      <xdr:rowOff>25405</xdr:rowOff>
    </xdr:from>
    <xdr:to>
      <xdr:col>31</xdr:col>
      <xdr:colOff>204431</xdr:colOff>
      <xdr:row>144</xdr:row>
      <xdr:rowOff>81233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173339</xdr:colOff>
      <xdr:row>144</xdr:row>
      <xdr:rowOff>146056</xdr:rowOff>
    </xdr:from>
    <xdr:to>
      <xdr:col>29</xdr:col>
      <xdr:colOff>137534</xdr:colOff>
      <xdr:row>165</xdr:row>
      <xdr:rowOff>9805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30</xdr:col>
      <xdr:colOff>73922</xdr:colOff>
      <xdr:row>144</xdr:row>
      <xdr:rowOff>146056</xdr:rowOff>
    </xdr:from>
    <xdr:to>
      <xdr:col>43</xdr:col>
      <xdr:colOff>98353</xdr:colOff>
      <xdr:row>165</xdr:row>
      <xdr:rowOff>9805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</xdr:col>
      <xdr:colOff>14457</xdr:colOff>
      <xdr:row>167</xdr:row>
      <xdr:rowOff>26939</xdr:rowOff>
    </xdr:from>
    <xdr:to>
      <xdr:col>15</xdr:col>
      <xdr:colOff>226161</xdr:colOff>
      <xdr:row>188</xdr:row>
      <xdr:rowOff>91697</xdr:rowOff>
    </xdr:to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16</xdr:col>
      <xdr:colOff>173339</xdr:colOff>
      <xdr:row>167</xdr:row>
      <xdr:rowOff>26939</xdr:rowOff>
    </xdr:from>
    <xdr:to>
      <xdr:col>29</xdr:col>
      <xdr:colOff>137534</xdr:colOff>
      <xdr:row>188</xdr:row>
      <xdr:rowOff>91697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30</xdr:col>
      <xdr:colOff>73922</xdr:colOff>
      <xdr:row>167</xdr:row>
      <xdr:rowOff>26939</xdr:rowOff>
    </xdr:from>
    <xdr:to>
      <xdr:col>43</xdr:col>
      <xdr:colOff>98353</xdr:colOff>
      <xdr:row>188</xdr:row>
      <xdr:rowOff>91697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33</xdr:col>
      <xdr:colOff>20692</xdr:colOff>
      <xdr:row>119</xdr:row>
      <xdr:rowOff>25405</xdr:rowOff>
    </xdr:from>
    <xdr:to>
      <xdr:col>61</xdr:col>
      <xdr:colOff>235907</xdr:colOff>
      <xdr:row>144</xdr:row>
      <xdr:rowOff>81233</xdr:rowOff>
    </xdr:to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63</xdr:col>
      <xdr:colOff>46386</xdr:colOff>
      <xdr:row>119</xdr:row>
      <xdr:rowOff>25405</xdr:rowOff>
    </xdr:from>
    <xdr:to>
      <xdr:col>95</xdr:col>
      <xdr:colOff>221084</xdr:colOff>
      <xdr:row>144</xdr:row>
      <xdr:rowOff>81233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63</xdr:col>
      <xdr:colOff>46386</xdr:colOff>
      <xdr:row>144</xdr:row>
      <xdr:rowOff>146056</xdr:rowOff>
    </xdr:from>
    <xdr:to>
      <xdr:col>95</xdr:col>
      <xdr:colOff>221084</xdr:colOff>
      <xdr:row>166</xdr:row>
      <xdr:rowOff>5702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</xdr:col>
      <xdr:colOff>14457</xdr:colOff>
      <xdr:row>144</xdr:row>
      <xdr:rowOff>146056</xdr:rowOff>
    </xdr:from>
    <xdr:to>
      <xdr:col>15</xdr:col>
      <xdr:colOff>226955</xdr:colOff>
      <xdr:row>165</xdr:row>
      <xdr:rowOff>4646</xdr:rowOff>
    </xdr:to>
    <xdr:graphicFrame macro="">
      <xdr:nvGraphicFramePr>
        <xdr:cNvPr id="30" name="グラフ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0.18175</cdr:x>
      <cdr:y>0.79756</cdr:y>
    </cdr:from>
    <cdr:to>
      <cdr:x>0.21716</cdr:x>
      <cdr:y>0.87869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8377" y="3904213"/>
          <a:ext cx="252960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0.23144</cdr:x>
      <cdr:y>0.79756</cdr:y>
    </cdr:from>
    <cdr:to>
      <cdr:x>0.29741</cdr:x>
      <cdr:y>0.87869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653350" y="3904213"/>
          <a:ext cx="471273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Ib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0.48611</cdr:x>
      <cdr:y>0.79756</cdr:y>
    </cdr:from>
    <cdr:to>
      <cdr:x>0.52153</cdr:x>
      <cdr:y>0.87869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472648" y="3904227"/>
          <a:ext cx="253032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II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0.60973</cdr:x>
      <cdr:y>0.79756</cdr:y>
    </cdr:from>
    <cdr:to>
      <cdr:x>0.6757</cdr:x>
      <cdr:y>0.87869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4355734" y="3904227"/>
          <a:ext cx="471274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III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0.76528</cdr:x>
      <cdr:y>0.79756</cdr:y>
    </cdr:from>
    <cdr:to>
      <cdr:x>0.8007</cdr:x>
      <cdr:y>0.87869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5466945" y="3904227"/>
          <a:ext cx="253032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IV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0.88906</cdr:x>
      <cdr:y>0.79756</cdr:y>
    </cdr:from>
    <cdr:to>
      <cdr:x>0.95503</cdr:x>
      <cdr:y>0.87869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6351222" y="3904227"/>
          <a:ext cx="471273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V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0.21162</cdr:x>
      <cdr:y>0.7266</cdr:y>
    </cdr:from>
    <cdr:to>
      <cdr:x>0.24703</cdr:x>
      <cdr:y>0.80772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1511737" y="3556850"/>
          <a:ext cx="252960" cy="3970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53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0.35345</cdr:x>
      <cdr:y>0.7266</cdr:y>
    </cdr:from>
    <cdr:to>
      <cdr:x>0.38886</cdr:x>
      <cdr:y>0.80772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2524958" y="3556850"/>
          <a:ext cx="252961" cy="3970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75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0.45261</cdr:x>
      <cdr:y>0.7266</cdr:y>
    </cdr:from>
    <cdr:to>
      <cdr:x>0.48803</cdr:x>
      <cdr:y>0.80772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3233309" y="3556867"/>
          <a:ext cx="253032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53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0.52253</cdr:x>
      <cdr:y>0.7266</cdr:y>
    </cdr:from>
    <cdr:to>
      <cdr:x>0.55794</cdr:x>
      <cdr:y>0.80772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3732823" y="3556867"/>
          <a:ext cx="252961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75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0.5922</cdr:x>
      <cdr:y>0.7266</cdr:y>
    </cdr:from>
    <cdr:to>
      <cdr:x>0.62761</cdr:x>
      <cdr:y>0.80772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4230505" y="3556867"/>
          <a:ext cx="252961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53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0.66303</cdr:x>
      <cdr:y>0.7266</cdr:y>
    </cdr:from>
    <cdr:to>
      <cdr:x>0.69845</cdr:x>
      <cdr:y>0.80772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4736497" y="3556867"/>
          <a:ext cx="253031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75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0.73177</cdr:x>
      <cdr:y>0.7266</cdr:y>
    </cdr:from>
    <cdr:to>
      <cdr:x>0.76719</cdr:x>
      <cdr:y>0.80772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5227606" y="3556867"/>
          <a:ext cx="253032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53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0.8007</cdr:x>
      <cdr:y>0.7266</cdr:y>
    </cdr:from>
    <cdr:to>
      <cdr:x>0.83611</cdr:x>
      <cdr:y>0.80772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5719977" y="3556867"/>
          <a:ext cx="252961" cy="3970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75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0.86944</cdr:x>
      <cdr:y>0.7266</cdr:y>
    </cdr:from>
    <cdr:to>
      <cdr:x>0.90486</cdr:x>
      <cdr:y>0.80772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6211086" y="3556867"/>
          <a:ext cx="253031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53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0.93819</cdr:x>
      <cdr:y>0.7266</cdr:y>
    </cdr:from>
    <cdr:to>
      <cdr:x>0.97361</cdr:x>
      <cdr:y>0.80772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6702195" y="3556867"/>
          <a:ext cx="253032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75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0.09486</cdr:x>
      <cdr:y>0.72271</cdr:y>
    </cdr:from>
    <cdr:to>
      <cdr:x>0.15325</cdr:x>
      <cdr:y>0.933</cdr:y>
    </cdr:to>
    <cdr:sp macro="" textlink="">
      <cdr:nvSpPr>
        <cdr:cNvPr id="20" name="テキスト ボックス 1"/>
        <cdr:cNvSpPr txBox="1"/>
      </cdr:nvSpPr>
      <cdr:spPr>
        <a:xfrm xmlns:a="http://schemas.openxmlformats.org/drawingml/2006/main" rot="16200000">
          <a:off x="371534" y="3843966"/>
          <a:ext cx="1029422" cy="4171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Untyped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0.32311</cdr:x>
      <cdr:y>0.79756</cdr:y>
    </cdr:from>
    <cdr:to>
      <cdr:x>0.35852</cdr:x>
      <cdr:y>0.87869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2308225" y="3904213"/>
          <a:ext cx="252960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0.3728</cdr:x>
      <cdr:y>0.79756</cdr:y>
    </cdr:from>
    <cdr:to>
      <cdr:x>0.43877</cdr:x>
      <cdr:y>0.87869</cdr:y>
    </cdr:to>
    <cdr:sp macro="" textlink="">
      <cdr:nvSpPr>
        <cdr:cNvPr id="22" name="テキスト ボックス 1"/>
        <cdr:cNvSpPr txBox="1"/>
      </cdr:nvSpPr>
      <cdr:spPr>
        <a:xfrm xmlns:a="http://schemas.openxmlformats.org/drawingml/2006/main">
          <a:off x="2663198" y="3904213"/>
          <a:ext cx="471273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Ib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0.18175</cdr:x>
      <cdr:y>0.79756</cdr:y>
    </cdr:from>
    <cdr:to>
      <cdr:x>0.21716</cdr:x>
      <cdr:y>0.87869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8377" y="3904213"/>
          <a:ext cx="252960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0.23144</cdr:x>
      <cdr:y>0.79756</cdr:y>
    </cdr:from>
    <cdr:to>
      <cdr:x>0.29741</cdr:x>
      <cdr:y>0.87869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653350" y="3904213"/>
          <a:ext cx="471273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Ib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0.48611</cdr:x>
      <cdr:y>0.79756</cdr:y>
    </cdr:from>
    <cdr:to>
      <cdr:x>0.52153</cdr:x>
      <cdr:y>0.87869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472648" y="3904227"/>
          <a:ext cx="253032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II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0.60973</cdr:x>
      <cdr:y>0.79756</cdr:y>
    </cdr:from>
    <cdr:to>
      <cdr:x>0.6757</cdr:x>
      <cdr:y>0.87869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4355734" y="3904227"/>
          <a:ext cx="471274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III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0.76528</cdr:x>
      <cdr:y>0.79756</cdr:y>
    </cdr:from>
    <cdr:to>
      <cdr:x>0.8007</cdr:x>
      <cdr:y>0.87869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5466945" y="3904227"/>
          <a:ext cx="253032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IV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0.88906</cdr:x>
      <cdr:y>0.79756</cdr:y>
    </cdr:from>
    <cdr:to>
      <cdr:x>0.95503</cdr:x>
      <cdr:y>0.87869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6351222" y="3904227"/>
          <a:ext cx="471273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V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0.21162</cdr:x>
      <cdr:y>0.7266</cdr:y>
    </cdr:from>
    <cdr:to>
      <cdr:x>0.24703</cdr:x>
      <cdr:y>0.80772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1511737" y="3556850"/>
          <a:ext cx="252960" cy="3970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53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0.35345</cdr:x>
      <cdr:y>0.7266</cdr:y>
    </cdr:from>
    <cdr:to>
      <cdr:x>0.38886</cdr:x>
      <cdr:y>0.80772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2524958" y="3556850"/>
          <a:ext cx="252961" cy="3970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75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0.45261</cdr:x>
      <cdr:y>0.7266</cdr:y>
    </cdr:from>
    <cdr:to>
      <cdr:x>0.48803</cdr:x>
      <cdr:y>0.80772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3233309" y="3556867"/>
          <a:ext cx="253032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53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0.52253</cdr:x>
      <cdr:y>0.7266</cdr:y>
    </cdr:from>
    <cdr:to>
      <cdr:x>0.55794</cdr:x>
      <cdr:y>0.80772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3732823" y="3556867"/>
          <a:ext cx="252961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75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0.5922</cdr:x>
      <cdr:y>0.7266</cdr:y>
    </cdr:from>
    <cdr:to>
      <cdr:x>0.62761</cdr:x>
      <cdr:y>0.80772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4230505" y="3556867"/>
          <a:ext cx="252961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53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0.66303</cdr:x>
      <cdr:y>0.7266</cdr:y>
    </cdr:from>
    <cdr:to>
      <cdr:x>0.69845</cdr:x>
      <cdr:y>0.80772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4736497" y="3556867"/>
          <a:ext cx="253031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75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0.73177</cdr:x>
      <cdr:y>0.7266</cdr:y>
    </cdr:from>
    <cdr:to>
      <cdr:x>0.76719</cdr:x>
      <cdr:y>0.80772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5227606" y="3556867"/>
          <a:ext cx="253032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53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0.8007</cdr:x>
      <cdr:y>0.7266</cdr:y>
    </cdr:from>
    <cdr:to>
      <cdr:x>0.83611</cdr:x>
      <cdr:y>0.80772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5719977" y="3556867"/>
          <a:ext cx="252961" cy="3970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75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0.86944</cdr:x>
      <cdr:y>0.7266</cdr:y>
    </cdr:from>
    <cdr:to>
      <cdr:x>0.90486</cdr:x>
      <cdr:y>0.80772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6211086" y="3556867"/>
          <a:ext cx="253031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53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0.93819</cdr:x>
      <cdr:y>0.7266</cdr:y>
    </cdr:from>
    <cdr:to>
      <cdr:x>0.97361</cdr:x>
      <cdr:y>0.80772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6702195" y="3556867"/>
          <a:ext cx="253032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75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0.09486</cdr:x>
      <cdr:y>0.72271</cdr:y>
    </cdr:from>
    <cdr:to>
      <cdr:x>0.15325</cdr:x>
      <cdr:y>0.933</cdr:y>
    </cdr:to>
    <cdr:sp macro="" textlink="">
      <cdr:nvSpPr>
        <cdr:cNvPr id="20" name="テキスト ボックス 1"/>
        <cdr:cNvSpPr txBox="1"/>
      </cdr:nvSpPr>
      <cdr:spPr>
        <a:xfrm xmlns:a="http://schemas.openxmlformats.org/drawingml/2006/main" rot="16200000">
          <a:off x="371534" y="3843966"/>
          <a:ext cx="1029422" cy="4171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Untyped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0.32311</cdr:x>
      <cdr:y>0.79756</cdr:y>
    </cdr:from>
    <cdr:to>
      <cdr:x>0.35852</cdr:x>
      <cdr:y>0.87869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2308225" y="3904213"/>
          <a:ext cx="252960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0.3728</cdr:x>
      <cdr:y>0.79756</cdr:y>
    </cdr:from>
    <cdr:to>
      <cdr:x>0.43877</cdr:x>
      <cdr:y>0.87869</cdr:y>
    </cdr:to>
    <cdr:sp macro="" textlink="">
      <cdr:nvSpPr>
        <cdr:cNvPr id="22" name="テキスト ボックス 1"/>
        <cdr:cNvSpPr txBox="1"/>
      </cdr:nvSpPr>
      <cdr:spPr>
        <a:xfrm xmlns:a="http://schemas.openxmlformats.org/drawingml/2006/main">
          <a:off x="2663198" y="3904213"/>
          <a:ext cx="471273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Ib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0.18175</cdr:x>
      <cdr:y>0.79756</cdr:y>
    </cdr:from>
    <cdr:to>
      <cdr:x>0.21716</cdr:x>
      <cdr:y>0.87869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8377" y="3904213"/>
          <a:ext cx="252960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0.23144</cdr:x>
      <cdr:y>0.79756</cdr:y>
    </cdr:from>
    <cdr:to>
      <cdr:x>0.29741</cdr:x>
      <cdr:y>0.87869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653350" y="3904213"/>
          <a:ext cx="471273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Ib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0.48611</cdr:x>
      <cdr:y>0.79756</cdr:y>
    </cdr:from>
    <cdr:to>
      <cdr:x>0.52153</cdr:x>
      <cdr:y>0.87869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472648" y="3904227"/>
          <a:ext cx="253032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II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0.60973</cdr:x>
      <cdr:y>0.79756</cdr:y>
    </cdr:from>
    <cdr:to>
      <cdr:x>0.6757</cdr:x>
      <cdr:y>0.87869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4355734" y="3904227"/>
          <a:ext cx="471274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III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0.76528</cdr:x>
      <cdr:y>0.79756</cdr:y>
    </cdr:from>
    <cdr:to>
      <cdr:x>0.8007</cdr:x>
      <cdr:y>0.87869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5466945" y="3904227"/>
          <a:ext cx="253032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IV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0.88906</cdr:x>
      <cdr:y>0.79756</cdr:y>
    </cdr:from>
    <cdr:to>
      <cdr:x>0.95503</cdr:x>
      <cdr:y>0.87869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6351222" y="3904227"/>
          <a:ext cx="471273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V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0.21162</cdr:x>
      <cdr:y>0.7266</cdr:y>
    </cdr:from>
    <cdr:to>
      <cdr:x>0.24703</cdr:x>
      <cdr:y>0.80772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1511737" y="3556850"/>
          <a:ext cx="252960" cy="3970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53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0.35345</cdr:x>
      <cdr:y>0.7266</cdr:y>
    </cdr:from>
    <cdr:to>
      <cdr:x>0.38886</cdr:x>
      <cdr:y>0.80772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2524958" y="3556850"/>
          <a:ext cx="252961" cy="3970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75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0.45261</cdr:x>
      <cdr:y>0.7266</cdr:y>
    </cdr:from>
    <cdr:to>
      <cdr:x>0.48803</cdr:x>
      <cdr:y>0.80772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3233309" y="3556867"/>
          <a:ext cx="253032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53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0.52253</cdr:x>
      <cdr:y>0.7266</cdr:y>
    </cdr:from>
    <cdr:to>
      <cdr:x>0.55794</cdr:x>
      <cdr:y>0.80772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3732823" y="3556867"/>
          <a:ext cx="252961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75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0.5922</cdr:x>
      <cdr:y>0.7266</cdr:y>
    </cdr:from>
    <cdr:to>
      <cdr:x>0.62761</cdr:x>
      <cdr:y>0.80772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4230505" y="3556867"/>
          <a:ext cx="252961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53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0.66303</cdr:x>
      <cdr:y>0.7266</cdr:y>
    </cdr:from>
    <cdr:to>
      <cdr:x>0.69845</cdr:x>
      <cdr:y>0.80772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4736497" y="3556867"/>
          <a:ext cx="253031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75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0.73177</cdr:x>
      <cdr:y>0.7266</cdr:y>
    </cdr:from>
    <cdr:to>
      <cdr:x>0.76719</cdr:x>
      <cdr:y>0.80772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5227606" y="3556867"/>
          <a:ext cx="253032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53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0.8007</cdr:x>
      <cdr:y>0.7266</cdr:y>
    </cdr:from>
    <cdr:to>
      <cdr:x>0.83611</cdr:x>
      <cdr:y>0.80772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5719977" y="3556867"/>
          <a:ext cx="252961" cy="3970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75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0.86944</cdr:x>
      <cdr:y>0.7266</cdr:y>
    </cdr:from>
    <cdr:to>
      <cdr:x>0.90486</cdr:x>
      <cdr:y>0.80772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6211086" y="3556867"/>
          <a:ext cx="253031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53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0.93819</cdr:x>
      <cdr:y>0.7266</cdr:y>
    </cdr:from>
    <cdr:to>
      <cdr:x>0.97361</cdr:x>
      <cdr:y>0.80772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6702195" y="3556867"/>
          <a:ext cx="253032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75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0.12592</cdr:x>
      <cdr:y>0.71614</cdr:y>
    </cdr:from>
    <cdr:to>
      <cdr:x>0.18431</cdr:x>
      <cdr:y>0.92643</cdr:y>
    </cdr:to>
    <cdr:sp macro="" textlink="">
      <cdr:nvSpPr>
        <cdr:cNvPr id="20" name="テキスト ボックス 1"/>
        <cdr:cNvSpPr txBox="1"/>
      </cdr:nvSpPr>
      <cdr:spPr>
        <a:xfrm xmlns:a="http://schemas.openxmlformats.org/drawingml/2006/main" rot="16200000">
          <a:off x="826732" y="3332740"/>
          <a:ext cx="915240" cy="48346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Untyped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0.32311</cdr:x>
      <cdr:y>0.79756</cdr:y>
    </cdr:from>
    <cdr:to>
      <cdr:x>0.35852</cdr:x>
      <cdr:y>0.87869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2308225" y="3904213"/>
          <a:ext cx="252960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0.3728</cdr:x>
      <cdr:y>0.79756</cdr:y>
    </cdr:from>
    <cdr:to>
      <cdr:x>0.43877</cdr:x>
      <cdr:y>0.87869</cdr:y>
    </cdr:to>
    <cdr:sp macro="" textlink="">
      <cdr:nvSpPr>
        <cdr:cNvPr id="22" name="テキスト ボックス 1"/>
        <cdr:cNvSpPr txBox="1"/>
      </cdr:nvSpPr>
      <cdr:spPr>
        <a:xfrm xmlns:a="http://schemas.openxmlformats.org/drawingml/2006/main">
          <a:off x="2663198" y="3904213"/>
          <a:ext cx="471273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Ib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0.18175</cdr:x>
      <cdr:y>0.79756</cdr:y>
    </cdr:from>
    <cdr:to>
      <cdr:x>0.21716</cdr:x>
      <cdr:y>0.87869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8377" y="3904213"/>
          <a:ext cx="252960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0.23144</cdr:x>
      <cdr:y>0.79756</cdr:y>
    </cdr:from>
    <cdr:to>
      <cdr:x>0.29741</cdr:x>
      <cdr:y>0.87869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653350" y="3904213"/>
          <a:ext cx="471273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Ib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0.48611</cdr:x>
      <cdr:y>0.79756</cdr:y>
    </cdr:from>
    <cdr:to>
      <cdr:x>0.52153</cdr:x>
      <cdr:y>0.87869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472648" y="3904227"/>
          <a:ext cx="253032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II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0.60973</cdr:x>
      <cdr:y>0.79756</cdr:y>
    </cdr:from>
    <cdr:to>
      <cdr:x>0.6757</cdr:x>
      <cdr:y>0.87869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4355734" y="3904227"/>
          <a:ext cx="471274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III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0.76528</cdr:x>
      <cdr:y>0.79756</cdr:y>
    </cdr:from>
    <cdr:to>
      <cdr:x>0.8007</cdr:x>
      <cdr:y>0.87869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5466945" y="3904227"/>
          <a:ext cx="253032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IV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0.88906</cdr:x>
      <cdr:y>0.79756</cdr:y>
    </cdr:from>
    <cdr:to>
      <cdr:x>0.95503</cdr:x>
      <cdr:y>0.87869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6351222" y="3904227"/>
          <a:ext cx="471273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V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0.21162</cdr:x>
      <cdr:y>0.7266</cdr:y>
    </cdr:from>
    <cdr:to>
      <cdr:x>0.24703</cdr:x>
      <cdr:y>0.80772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1511737" y="3556850"/>
          <a:ext cx="252960" cy="3970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53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0.35345</cdr:x>
      <cdr:y>0.7266</cdr:y>
    </cdr:from>
    <cdr:to>
      <cdr:x>0.38886</cdr:x>
      <cdr:y>0.80772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2524958" y="3556850"/>
          <a:ext cx="252961" cy="3970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75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0.45261</cdr:x>
      <cdr:y>0.7266</cdr:y>
    </cdr:from>
    <cdr:to>
      <cdr:x>0.48803</cdr:x>
      <cdr:y>0.80772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3233309" y="3556867"/>
          <a:ext cx="253032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53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0.52253</cdr:x>
      <cdr:y>0.7266</cdr:y>
    </cdr:from>
    <cdr:to>
      <cdr:x>0.55794</cdr:x>
      <cdr:y>0.80772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3732823" y="3556867"/>
          <a:ext cx="252961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75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0.5922</cdr:x>
      <cdr:y>0.7266</cdr:y>
    </cdr:from>
    <cdr:to>
      <cdr:x>0.62761</cdr:x>
      <cdr:y>0.80772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4230505" y="3556867"/>
          <a:ext cx="252961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53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0.66303</cdr:x>
      <cdr:y>0.7266</cdr:y>
    </cdr:from>
    <cdr:to>
      <cdr:x>0.69845</cdr:x>
      <cdr:y>0.80772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4736497" y="3556867"/>
          <a:ext cx="253031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75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0.73177</cdr:x>
      <cdr:y>0.7266</cdr:y>
    </cdr:from>
    <cdr:to>
      <cdr:x>0.76719</cdr:x>
      <cdr:y>0.80772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5227606" y="3556867"/>
          <a:ext cx="253032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53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0.8007</cdr:x>
      <cdr:y>0.7266</cdr:y>
    </cdr:from>
    <cdr:to>
      <cdr:x>0.83611</cdr:x>
      <cdr:y>0.80772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5719977" y="3556867"/>
          <a:ext cx="252961" cy="3970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75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0.86944</cdr:x>
      <cdr:y>0.7266</cdr:y>
    </cdr:from>
    <cdr:to>
      <cdr:x>0.90486</cdr:x>
      <cdr:y>0.80772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6211086" y="3556867"/>
          <a:ext cx="253031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53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0.93819</cdr:x>
      <cdr:y>0.7266</cdr:y>
    </cdr:from>
    <cdr:to>
      <cdr:x>0.97361</cdr:x>
      <cdr:y>0.80772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6702195" y="3556867"/>
          <a:ext cx="253032" cy="397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75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0.12247</cdr:x>
      <cdr:y>0.73434</cdr:y>
    </cdr:from>
    <cdr:to>
      <cdr:x>0.18086</cdr:x>
      <cdr:y>0.94463</cdr:y>
    </cdr:to>
    <cdr:sp macro="" textlink="">
      <cdr:nvSpPr>
        <cdr:cNvPr id="20" name="テキスト ボックス 1"/>
        <cdr:cNvSpPr txBox="1"/>
      </cdr:nvSpPr>
      <cdr:spPr>
        <a:xfrm xmlns:a="http://schemas.openxmlformats.org/drawingml/2006/main" rot="16200000">
          <a:off x="825198" y="3196037"/>
          <a:ext cx="861158" cy="48346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Untyped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0.32311</cdr:x>
      <cdr:y>0.79756</cdr:y>
    </cdr:from>
    <cdr:to>
      <cdr:x>0.35852</cdr:x>
      <cdr:y>0.87869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2308225" y="3904213"/>
          <a:ext cx="252960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0.3728</cdr:x>
      <cdr:y>0.79756</cdr:y>
    </cdr:from>
    <cdr:to>
      <cdr:x>0.43877</cdr:x>
      <cdr:y>0.87869</cdr:y>
    </cdr:to>
    <cdr:sp macro="" textlink="">
      <cdr:nvSpPr>
        <cdr:cNvPr id="22" name="テキスト ボックス 1"/>
        <cdr:cNvSpPr txBox="1"/>
      </cdr:nvSpPr>
      <cdr:spPr>
        <a:xfrm xmlns:a="http://schemas.openxmlformats.org/drawingml/2006/main">
          <a:off x="2663198" y="3904213"/>
          <a:ext cx="471273" cy="39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Arial" panose="020B0604020202020204" pitchFamily="34" charset="0"/>
              <a:cs typeface="Arial" panose="020B0604020202020204" pitchFamily="34" charset="0"/>
            </a:rPr>
            <a:t>Ib</a:t>
          </a:r>
          <a:endParaRPr lang="ja-JP" altLang="en-US" sz="2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7"/>
  <sheetViews>
    <sheetView showWhiteSpace="0" topLeftCell="A81" zoomScale="110" zoomScaleNormal="110" zoomScalePageLayoutView="118" workbookViewId="0">
      <selection activeCell="Q105" sqref="Q105"/>
    </sheetView>
  </sheetViews>
  <sheetFormatPr defaultRowHeight="11.25" x14ac:dyDescent="0.15"/>
  <cols>
    <col min="1" max="1" width="4.375" style="1" customWidth="1"/>
    <col min="2" max="2" width="4.375" style="5" customWidth="1"/>
    <col min="3" max="6" width="4.375" style="1" customWidth="1"/>
    <col min="7" max="7" width="10" style="1" customWidth="1"/>
    <col min="8" max="8" width="4.375" style="1" customWidth="1"/>
    <col min="9" max="9" width="4.375" style="5" customWidth="1"/>
    <col min="10" max="10" width="1.25" style="1" customWidth="1"/>
    <col min="11" max="11" width="4.375" style="1" customWidth="1"/>
    <col min="12" max="12" width="10" style="1" customWidth="1"/>
    <col min="13" max="14" width="4.375" style="1" customWidth="1"/>
    <col min="15" max="15" width="1.25" style="1" customWidth="1"/>
    <col min="16" max="19" width="4.375" style="1" customWidth="1"/>
    <col min="20" max="20" width="1.25" style="1" customWidth="1"/>
    <col min="21" max="24" width="4.375" style="1" customWidth="1"/>
    <col min="25" max="16384" width="9" style="1"/>
  </cols>
  <sheetData>
    <row r="1" spans="1:22" ht="10.5" customHeight="1" x14ac:dyDescent="0.15">
      <c r="A1" s="6" t="s">
        <v>468</v>
      </c>
    </row>
    <row r="2" spans="1:22" ht="10.5" customHeight="1" x14ac:dyDescent="0.15">
      <c r="A2" s="6"/>
      <c r="P2" s="6" t="s">
        <v>401</v>
      </c>
    </row>
    <row r="3" spans="1:22" ht="10.5" customHeight="1" x14ac:dyDescent="0.15">
      <c r="A3" s="44"/>
      <c r="B3" s="39"/>
      <c r="C3" s="7"/>
      <c r="D3" s="7"/>
      <c r="E3" s="7"/>
      <c r="F3" s="98" t="s">
        <v>398</v>
      </c>
      <c r="G3" s="98"/>
      <c r="H3" s="98"/>
      <c r="I3" s="98"/>
      <c r="J3" s="98"/>
      <c r="K3" s="98"/>
      <c r="L3" s="98"/>
      <c r="M3" s="98"/>
      <c r="N3" s="98"/>
      <c r="O3" s="39"/>
      <c r="P3" s="98" t="s">
        <v>403</v>
      </c>
      <c r="Q3" s="98"/>
      <c r="R3" s="98"/>
      <c r="S3" s="98"/>
      <c r="T3" s="7"/>
      <c r="U3" s="98" t="s">
        <v>402</v>
      </c>
      <c r="V3" s="98"/>
    </row>
    <row r="4" spans="1:22" s="5" customFormat="1" ht="10.5" customHeight="1" x14ac:dyDescent="0.15">
      <c r="A4" s="42" t="s">
        <v>15</v>
      </c>
      <c r="B4" s="97" t="s">
        <v>26</v>
      </c>
      <c r="C4" s="97"/>
      <c r="D4" s="97"/>
      <c r="E4" s="41"/>
      <c r="F4" s="98" t="s">
        <v>423</v>
      </c>
      <c r="G4" s="98"/>
      <c r="H4" s="98"/>
      <c r="I4" s="98"/>
      <c r="J4" s="41"/>
      <c r="K4" s="98" t="s">
        <v>424</v>
      </c>
      <c r="L4" s="98"/>
      <c r="M4" s="98"/>
      <c r="N4" s="98"/>
      <c r="O4" s="41"/>
      <c r="P4" s="41" t="s">
        <v>400</v>
      </c>
      <c r="Q4" s="98" t="s">
        <v>407</v>
      </c>
      <c r="R4" s="98"/>
      <c r="S4" s="41"/>
      <c r="T4" s="41"/>
      <c r="U4" s="98" t="s">
        <v>2</v>
      </c>
      <c r="V4" s="98"/>
    </row>
    <row r="5" spans="1:22" s="5" customFormat="1" ht="10.5" customHeight="1" x14ac:dyDescent="0.15">
      <c r="A5" s="2" t="s">
        <v>0</v>
      </c>
      <c r="B5" s="2" t="s">
        <v>80</v>
      </c>
      <c r="C5" s="2" t="s">
        <v>42</v>
      </c>
      <c r="D5" s="2" t="s">
        <v>5</v>
      </c>
      <c r="E5" s="2"/>
      <c r="F5" s="2"/>
      <c r="G5" s="2" t="s">
        <v>399</v>
      </c>
      <c r="H5" s="2" t="s">
        <v>7</v>
      </c>
      <c r="I5" s="2" t="s">
        <v>8</v>
      </c>
      <c r="J5" s="2"/>
      <c r="K5" s="2"/>
      <c r="L5" s="2" t="s">
        <v>137</v>
      </c>
      <c r="M5" s="2" t="s">
        <v>7</v>
      </c>
      <c r="N5" s="2" t="s">
        <v>8</v>
      </c>
      <c r="O5" s="2"/>
      <c r="P5" s="2" t="s">
        <v>404</v>
      </c>
      <c r="Q5" s="2" t="s">
        <v>405</v>
      </c>
      <c r="R5" s="2" t="s">
        <v>406</v>
      </c>
      <c r="S5" s="2" t="s">
        <v>29</v>
      </c>
      <c r="T5" s="2"/>
      <c r="U5" s="2" t="s">
        <v>3</v>
      </c>
      <c r="V5" s="2" t="s">
        <v>4</v>
      </c>
    </row>
    <row r="6" spans="1:22" ht="10.5" customHeight="1" x14ac:dyDescent="0.15">
      <c r="A6" s="1">
        <v>1</v>
      </c>
      <c r="B6" s="3">
        <v>4</v>
      </c>
      <c r="C6" s="4">
        <v>7</v>
      </c>
      <c r="D6" s="4"/>
      <c r="E6" s="4"/>
      <c r="F6" s="5" t="s">
        <v>138</v>
      </c>
      <c r="G6" s="4" t="s">
        <v>85</v>
      </c>
      <c r="H6" s="5">
        <v>0</v>
      </c>
      <c r="I6" s="5">
        <v>96</v>
      </c>
      <c r="J6" s="5"/>
      <c r="K6" s="5" t="s">
        <v>408</v>
      </c>
      <c r="L6" s="4" t="s">
        <v>85</v>
      </c>
      <c r="M6" s="5">
        <v>0</v>
      </c>
      <c r="N6" s="5">
        <v>97</v>
      </c>
      <c r="O6" s="5"/>
      <c r="P6" s="5">
        <v>0</v>
      </c>
      <c r="Q6" s="5"/>
      <c r="R6" s="5"/>
      <c r="S6" s="5"/>
      <c r="T6" s="5"/>
      <c r="U6" s="5">
        <v>1</v>
      </c>
      <c r="V6" s="5">
        <v>1</v>
      </c>
    </row>
    <row r="7" spans="1:22" s="11" customFormat="1" ht="10.5" customHeight="1" x14ac:dyDescent="0.15">
      <c r="A7" s="11">
        <v>2</v>
      </c>
      <c r="B7" s="12">
        <v>1</v>
      </c>
      <c r="C7" s="13">
        <v>7</v>
      </c>
      <c r="D7" s="13"/>
      <c r="E7" s="13"/>
      <c r="F7" s="14" t="s">
        <v>139</v>
      </c>
      <c r="G7" s="17" t="s">
        <v>84</v>
      </c>
      <c r="H7" s="14">
        <v>0</v>
      </c>
      <c r="I7" s="14">
        <v>97</v>
      </c>
      <c r="J7" s="14"/>
      <c r="K7" s="14" t="s">
        <v>409</v>
      </c>
      <c r="L7" s="17" t="s">
        <v>66</v>
      </c>
      <c r="M7" s="14">
        <v>0</v>
      </c>
      <c r="N7" s="14">
        <v>98</v>
      </c>
      <c r="O7" s="14"/>
      <c r="P7" s="14">
        <v>2</v>
      </c>
      <c r="Q7" s="14" t="s">
        <v>31</v>
      </c>
      <c r="R7" s="14" t="s">
        <v>32</v>
      </c>
      <c r="S7" s="14" t="s">
        <v>30</v>
      </c>
      <c r="T7" s="14"/>
      <c r="U7" s="14">
        <v>2</v>
      </c>
      <c r="V7" s="14">
        <v>0</v>
      </c>
    </row>
    <row r="8" spans="1:22" s="11" customFormat="1" ht="10.5" customHeight="1" x14ac:dyDescent="0.15">
      <c r="B8" s="12">
        <v>2</v>
      </c>
      <c r="C8" s="13">
        <v>7</v>
      </c>
      <c r="D8" s="13"/>
      <c r="E8" s="13"/>
      <c r="F8" s="14" t="s">
        <v>140</v>
      </c>
      <c r="G8" s="17" t="s">
        <v>84</v>
      </c>
      <c r="H8" s="14">
        <v>0</v>
      </c>
      <c r="I8" s="14">
        <v>96</v>
      </c>
      <c r="J8" s="14"/>
      <c r="K8" s="14" t="s">
        <v>410</v>
      </c>
      <c r="L8" s="17" t="s">
        <v>66</v>
      </c>
      <c r="M8" s="14">
        <v>0</v>
      </c>
      <c r="N8" s="14">
        <v>98</v>
      </c>
      <c r="O8" s="14"/>
      <c r="P8" s="14">
        <v>2</v>
      </c>
      <c r="Q8" s="14" t="s">
        <v>33</v>
      </c>
      <c r="R8" s="14" t="s">
        <v>34</v>
      </c>
      <c r="S8" s="14" t="s">
        <v>30</v>
      </c>
      <c r="T8" s="14"/>
      <c r="U8" s="14">
        <v>2</v>
      </c>
      <c r="V8" s="14">
        <v>0</v>
      </c>
    </row>
    <row r="9" spans="1:22" s="11" customFormat="1" ht="10.5" customHeight="1" x14ac:dyDescent="0.15">
      <c r="B9" s="12">
        <v>3</v>
      </c>
      <c r="C9" s="13">
        <v>7</v>
      </c>
      <c r="D9" s="13"/>
      <c r="E9" s="13"/>
      <c r="F9" s="14" t="s">
        <v>141</v>
      </c>
      <c r="G9" s="17" t="s">
        <v>84</v>
      </c>
      <c r="H9" s="14">
        <v>0</v>
      </c>
      <c r="I9" s="14">
        <v>97</v>
      </c>
      <c r="J9" s="14"/>
      <c r="K9" s="14" t="s">
        <v>411</v>
      </c>
      <c r="L9" s="17" t="s">
        <v>66</v>
      </c>
      <c r="M9" s="14">
        <v>0</v>
      </c>
      <c r="N9" s="14">
        <v>98</v>
      </c>
      <c r="O9" s="14"/>
      <c r="P9" s="14">
        <v>2</v>
      </c>
      <c r="Q9" s="14" t="s">
        <v>35</v>
      </c>
      <c r="R9" s="14" t="s">
        <v>36</v>
      </c>
      <c r="S9" s="14" t="s">
        <v>30</v>
      </c>
      <c r="T9" s="14"/>
      <c r="U9" s="14">
        <v>2</v>
      </c>
      <c r="V9" s="14">
        <v>0</v>
      </c>
    </row>
    <row r="10" spans="1:22" s="11" customFormat="1" ht="10.5" customHeight="1" x14ac:dyDescent="0.15">
      <c r="A10" s="19">
        <v>3</v>
      </c>
      <c r="B10" s="12">
        <v>1</v>
      </c>
      <c r="C10" s="13">
        <v>7</v>
      </c>
      <c r="D10" s="13"/>
      <c r="E10" s="13"/>
      <c r="F10" s="14" t="s">
        <v>142</v>
      </c>
      <c r="G10" s="13" t="s">
        <v>9</v>
      </c>
      <c r="H10" s="14">
        <v>0</v>
      </c>
      <c r="I10" s="14">
        <v>82</v>
      </c>
      <c r="J10" s="14"/>
      <c r="K10" s="14" t="s">
        <v>412</v>
      </c>
      <c r="L10" s="13" t="s">
        <v>9</v>
      </c>
      <c r="M10" s="15">
        <v>3.9999999999999999E-120</v>
      </c>
      <c r="N10" s="14">
        <v>78</v>
      </c>
      <c r="O10" s="14"/>
      <c r="P10" s="14">
        <v>0</v>
      </c>
      <c r="Q10" s="14"/>
      <c r="R10" s="14"/>
      <c r="S10" s="14"/>
      <c r="T10" s="14"/>
      <c r="U10" s="14">
        <v>0</v>
      </c>
      <c r="V10" s="14">
        <v>0</v>
      </c>
    </row>
    <row r="11" spans="1:22" s="11" customFormat="1" ht="10.5" customHeight="1" x14ac:dyDescent="0.15">
      <c r="A11" s="19"/>
      <c r="B11" s="12">
        <v>2</v>
      </c>
      <c r="C11" s="13">
        <v>7</v>
      </c>
      <c r="D11" s="13"/>
      <c r="E11" s="13"/>
      <c r="F11" s="14" t="s">
        <v>143</v>
      </c>
      <c r="G11" s="24" t="s">
        <v>14</v>
      </c>
      <c r="H11" s="16" t="s">
        <v>10</v>
      </c>
      <c r="I11" s="16" t="s">
        <v>11</v>
      </c>
      <c r="J11" s="16"/>
      <c r="K11" s="14" t="s">
        <v>413</v>
      </c>
      <c r="L11" s="24" t="s">
        <v>14</v>
      </c>
      <c r="M11" s="16" t="s">
        <v>10</v>
      </c>
      <c r="N11" s="16" t="s">
        <v>12</v>
      </c>
      <c r="O11" s="16"/>
      <c r="P11" s="14">
        <v>1</v>
      </c>
      <c r="Q11" s="14"/>
      <c r="R11" s="14"/>
      <c r="S11" s="14"/>
      <c r="T11" s="14"/>
      <c r="U11" s="14">
        <v>1</v>
      </c>
      <c r="V11" s="14">
        <v>0</v>
      </c>
    </row>
    <row r="12" spans="1:22" s="11" customFormat="1" ht="10.5" customHeight="1" x14ac:dyDescent="0.15">
      <c r="A12" s="19"/>
      <c r="B12" s="12">
        <v>3</v>
      </c>
      <c r="C12" s="13">
        <v>7</v>
      </c>
      <c r="D12" s="13"/>
      <c r="E12" s="13"/>
      <c r="F12" s="14" t="s">
        <v>144</v>
      </c>
      <c r="G12" s="24" t="s">
        <v>20</v>
      </c>
      <c r="H12" s="16" t="s">
        <v>10</v>
      </c>
      <c r="I12" s="16" t="s">
        <v>11</v>
      </c>
      <c r="J12" s="16"/>
      <c r="K12" s="14" t="s">
        <v>414</v>
      </c>
      <c r="L12" s="24" t="s">
        <v>14</v>
      </c>
      <c r="M12" s="16" t="s">
        <v>10</v>
      </c>
      <c r="N12" s="16" t="s">
        <v>13</v>
      </c>
      <c r="O12" s="16"/>
      <c r="P12" s="14">
        <v>1</v>
      </c>
      <c r="Q12" s="14"/>
      <c r="R12" s="14"/>
      <c r="S12" s="14"/>
      <c r="T12" s="14"/>
      <c r="U12" s="14">
        <v>1</v>
      </c>
      <c r="V12" s="14">
        <v>0</v>
      </c>
    </row>
    <row r="13" spans="1:22" s="11" customFormat="1" ht="10.5" customHeight="1" x14ac:dyDescent="0.15">
      <c r="A13" s="11">
        <v>4</v>
      </c>
      <c r="B13" s="12">
        <v>1</v>
      </c>
      <c r="C13" s="13">
        <v>7</v>
      </c>
      <c r="D13" s="13"/>
      <c r="E13" s="13"/>
      <c r="F13" s="14" t="s">
        <v>145</v>
      </c>
      <c r="G13" s="24" t="s">
        <v>20</v>
      </c>
      <c r="H13" s="16" t="s">
        <v>10</v>
      </c>
      <c r="I13" s="16" t="s">
        <v>12</v>
      </c>
      <c r="J13" s="16"/>
      <c r="K13" s="14" t="s">
        <v>415</v>
      </c>
      <c r="L13" s="24" t="s">
        <v>14</v>
      </c>
      <c r="M13" s="16" t="s">
        <v>10</v>
      </c>
      <c r="N13" s="16" t="s">
        <v>19</v>
      </c>
      <c r="O13" s="16"/>
      <c r="P13" s="14">
        <v>0</v>
      </c>
      <c r="Q13" s="14"/>
      <c r="R13" s="14"/>
      <c r="S13" s="14"/>
      <c r="T13" s="14"/>
      <c r="U13" s="14">
        <v>0</v>
      </c>
      <c r="V13" s="14">
        <v>0</v>
      </c>
    </row>
    <row r="14" spans="1:22" s="11" customFormat="1" ht="10.5" customHeight="1" x14ac:dyDescent="0.15">
      <c r="B14" s="12">
        <v>3</v>
      </c>
      <c r="C14" s="13">
        <v>7</v>
      </c>
      <c r="D14" s="13"/>
      <c r="E14" s="13"/>
      <c r="F14" s="14" t="s">
        <v>146</v>
      </c>
      <c r="G14" s="24" t="s">
        <v>20</v>
      </c>
      <c r="H14" s="16" t="s">
        <v>10</v>
      </c>
      <c r="I14" s="16" t="s">
        <v>18</v>
      </c>
      <c r="J14" s="16"/>
      <c r="K14" s="14" t="s">
        <v>416</v>
      </c>
      <c r="L14" s="24" t="s">
        <v>14</v>
      </c>
      <c r="M14" s="16" t="s">
        <v>10</v>
      </c>
      <c r="N14" s="16" t="s">
        <v>18</v>
      </c>
      <c r="O14" s="16"/>
      <c r="P14" s="14">
        <v>0</v>
      </c>
      <c r="Q14" s="14"/>
      <c r="R14" s="14"/>
      <c r="S14" s="14"/>
      <c r="T14" s="14"/>
      <c r="U14" s="14">
        <v>0</v>
      </c>
      <c r="V14" s="14">
        <v>0</v>
      </c>
    </row>
    <row r="15" spans="1:22" s="11" customFormat="1" ht="10.5" customHeight="1" x14ac:dyDescent="0.15">
      <c r="B15" s="12">
        <v>4</v>
      </c>
      <c r="C15" s="13">
        <v>7</v>
      </c>
      <c r="D15" s="13"/>
      <c r="E15" s="13"/>
      <c r="F15" s="14" t="s">
        <v>147</v>
      </c>
      <c r="G15" s="24" t="s">
        <v>20</v>
      </c>
      <c r="H15" s="16" t="s">
        <v>10</v>
      </c>
      <c r="I15" s="16" t="s">
        <v>21</v>
      </c>
      <c r="J15" s="16"/>
      <c r="K15" s="14" t="s">
        <v>417</v>
      </c>
      <c r="L15" s="24" t="s">
        <v>14</v>
      </c>
      <c r="M15" s="16" t="s">
        <v>10</v>
      </c>
      <c r="N15" s="16" t="s">
        <v>22</v>
      </c>
      <c r="O15" s="16"/>
      <c r="P15" s="14">
        <v>0</v>
      </c>
      <c r="Q15" s="14"/>
      <c r="R15" s="14"/>
      <c r="S15" s="14"/>
      <c r="T15" s="14"/>
      <c r="U15" s="14">
        <v>1</v>
      </c>
      <c r="V15" s="14">
        <v>0</v>
      </c>
    </row>
    <row r="16" spans="1:22" s="11" customFormat="1" ht="10.5" customHeight="1" x14ac:dyDescent="0.15">
      <c r="B16" s="12">
        <v>5</v>
      </c>
      <c r="C16" s="13">
        <v>7</v>
      </c>
      <c r="D16" s="13"/>
      <c r="E16" s="13"/>
      <c r="F16" s="14" t="s">
        <v>148</v>
      </c>
      <c r="G16" s="24" t="s">
        <v>20</v>
      </c>
      <c r="H16" s="16" t="s">
        <v>10</v>
      </c>
      <c r="I16" s="16" t="s">
        <v>22</v>
      </c>
      <c r="J16" s="16"/>
      <c r="K16" s="14" t="s">
        <v>418</v>
      </c>
      <c r="L16" s="24" t="s">
        <v>14</v>
      </c>
      <c r="M16" s="16" t="s">
        <v>10</v>
      </c>
      <c r="N16" s="16" t="s">
        <v>22</v>
      </c>
      <c r="O16" s="16"/>
      <c r="P16" s="14">
        <v>0</v>
      </c>
      <c r="Q16" s="14"/>
      <c r="R16" s="14"/>
      <c r="S16" s="14"/>
      <c r="T16" s="14"/>
      <c r="U16" s="14">
        <v>0</v>
      </c>
      <c r="V16" s="14">
        <v>0</v>
      </c>
    </row>
    <row r="17" spans="1:22" s="11" customFormat="1" ht="10.5" customHeight="1" x14ac:dyDescent="0.15">
      <c r="A17" s="19">
        <v>5</v>
      </c>
      <c r="B17" s="12">
        <v>1</v>
      </c>
      <c r="C17" s="13">
        <v>7</v>
      </c>
      <c r="D17" s="13"/>
      <c r="E17" s="13"/>
      <c r="F17" s="14" t="s">
        <v>149</v>
      </c>
      <c r="G17" s="26" t="s">
        <v>24</v>
      </c>
      <c r="H17" s="16" t="s">
        <v>10</v>
      </c>
      <c r="I17" s="16" t="s">
        <v>22</v>
      </c>
      <c r="J17" s="16"/>
      <c r="K17" s="14" t="s">
        <v>419</v>
      </c>
      <c r="L17" s="26" t="s">
        <v>24</v>
      </c>
      <c r="M17" s="16" t="s">
        <v>10</v>
      </c>
      <c r="N17" s="16" t="s">
        <v>22</v>
      </c>
      <c r="O17" s="16"/>
      <c r="P17" s="14">
        <v>1</v>
      </c>
      <c r="Q17" s="14"/>
      <c r="R17" s="14"/>
      <c r="S17" s="14"/>
      <c r="T17" s="14"/>
      <c r="U17" s="14">
        <v>1</v>
      </c>
      <c r="V17" s="14">
        <v>0</v>
      </c>
    </row>
    <row r="18" spans="1:22" s="11" customFormat="1" ht="10.5" customHeight="1" x14ac:dyDescent="0.15">
      <c r="A18" s="19"/>
      <c r="B18" s="12">
        <v>2</v>
      </c>
      <c r="C18" s="13">
        <v>7</v>
      </c>
      <c r="D18" s="13"/>
      <c r="E18" s="13"/>
      <c r="F18" s="14" t="s">
        <v>150</v>
      </c>
      <c r="G18" s="26" t="s">
        <v>24</v>
      </c>
      <c r="H18" s="15" t="s">
        <v>23</v>
      </c>
      <c r="I18" s="14">
        <v>73</v>
      </c>
      <c r="J18" s="14"/>
      <c r="K18" s="14" t="s">
        <v>420</v>
      </c>
      <c r="L18" s="14" t="s">
        <v>421</v>
      </c>
      <c r="M18" s="14"/>
      <c r="N18" s="14"/>
      <c r="O18" s="14"/>
      <c r="P18" s="14">
        <v>1</v>
      </c>
      <c r="Q18" s="14"/>
      <c r="R18" s="14"/>
      <c r="S18" s="14"/>
      <c r="T18" s="14"/>
      <c r="U18" s="14">
        <v>1</v>
      </c>
      <c r="V18" s="14">
        <v>0</v>
      </c>
    </row>
    <row r="19" spans="1:22" s="11" customFormat="1" ht="10.5" customHeight="1" x14ac:dyDescent="0.15">
      <c r="A19" s="19"/>
      <c r="B19" s="12">
        <v>3</v>
      </c>
      <c r="C19" s="13">
        <v>7</v>
      </c>
      <c r="D19" s="13"/>
      <c r="E19" s="13"/>
      <c r="F19" s="14" t="s">
        <v>151</v>
      </c>
      <c r="G19" s="34" t="s">
        <v>25</v>
      </c>
      <c r="H19" s="16" t="s">
        <v>10</v>
      </c>
      <c r="I19" s="16" t="s">
        <v>22</v>
      </c>
      <c r="J19" s="16"/>
      <c r="K19" s="14" t="s">
        <v>422</v>
      </c>
      <c r="L19" s="34" t="s">
        <v>25</v>
      </c>
      <c r="M19" s="14">
        <v>0</v>
      </c>
      <c r="N19" s="14">
        <v>97</v>
      </c>
      <c r="O19" s="14"/>
      <c r="P19" s="14">
        <v>0</v>
      </c>
      <c r="Q19" s="14"/>
      <c r="R19" s="14"/>
      <c r="S19" s="14"/>
      <c r="T19" s="14"/>
      <c r="U19" s="14">
        <v>1</v>
      </c>
      <c r="V19" s="14">
        <v>0</v>
      </c>
    </row>
    <row r="20" spans="1:22" s="11" customFormat="1" ht="10.5" customHeight="1" x14ac:dyDescent="0.15">
      <c r="A20" s="11">
        <v>6</v>
      </c>
      <c r="B20" s="12">
        <v>1</v>
      </c>
      <c r="C20" s="13">
        <v>7</v>
      </c>
      <c r="D20" s="13"/>
      <c r="E20" s="13"/>
      <c r="F20" s="14" t="s">
        <v>152</v>
      </c>
      <c r="G20" s="17" t="s">
        <v>84</v>
      </c>
      <c r="H20" s="14">
        <v>0</v>
      </c>
      <c r="I20" s="14">
        <v>97</v>
      </c>
      <c r="J20" s="14"/>
      <c r="K20" s="14" t="s">
        <v>425</v>
      </c>
      <c r="L20" s="17" t="s">
        <v>66</v>
      </c>
      <c r="M20" s="14">
        <v>0</v>
      </c>
      <c r="N20" s="14">
        <v>98</v>
      </c>
      <c r="O20" s="14"/>
      <c r="P20" s="14">
        <v>2</v>
      </c>
      <c r="Q20" s="14" t="s">
        <v>37</v>
      </c>
      <c r="R20" s="14" t="s">
        <v>38</v>
      </c>
      <c r="S20" s="14" t="s">
        <v>30</v>
      </c>
      <c r="T20" s="14"/>
      <c r="U20" s="14">
        <v>2</v>
      </c>
      <c r="V20" s="14">
        <v>0</v>
      </c>
    </row>
    <row r="21" spans="1:22" s="11" customFormat="1" ht="10.5" customHeight="1" x14ac:dyDescent="0.15">
      <c r="B21" s="12">
        <v>2</v>
      </c>
      <c r="C21" s="13">
        <v>7</v>
      </c>
      <c r="D21" s="13"/>
      <c r="E21" s="13"/>
      <c r="F21" s="14" t="s">
        <v>153</v>
      </c>
      <c r="G21" s="17" t="s">
        <v>84</v>
      </c>
      <c r="H21" s="14">
        <v>0</v>
      </c>
      <c r="I21" s="14">
        <v>97</v>
      </c>
      <c r="J21" s="14"/>
      <c r="K21" s="14" t="s">
        <v>426</v>
      </c>
      <c r="L21" s="17" t="s">
        <v>66</v>
      </c>
      <c r="M21" s="14">
        <v>0</v>
      </c>
      <c r="N21" s="14">
        <v>97</v>
      </c>
      <c r="O21" s="14"/>
      <c r="P21" s="14">
        <v>2</v>
      </c>
      <c r="Q21" s="14" t="s">
        <v>39</v>
      </c>
      <c r="R21" s="14"/>
      <c r="S21" s="14" t="s">
        <v>30</v>
      </c>
      <c r="T21" s="14"/>
      <c r="U21" s="14">
        <v>2</v>
      </c>
      <c r="V21" s="14">
        <v>0</v>
      </c>
    </row>
    <row r="22" spans="1:22" s="11" customFormat="1" ht="10.5" customHeight="1" x14ac:dyDescent="0.15">
      <c r="B22" s="12">
        <v>3</v>
      </c>
      <c r="C22" s="13">
        <v>7</v>
      </c>
      <c r="D22" s="13"/>
      <c r="E22" s="13"/>
      <c r="F22" s="14" t="s">
        <v>154</v>
      </c>
      <c r="G22" s="17" t="s">
        <v>66</v>
      </c>
      <c r="H22" s="14">
        <v>0</v>
      </c>
      <c r="I22" s="14">
        <v>97</v>
      </c>
      <c r="J22" s="14"/>
      <c r="K22" s="14" t="s">
        <v>427</v>
      </c>
      <c r="L22" s="17" t="s">
        <v>66</v>
      </c>
      <c r="M22" s="14">
        <v>0</v>
      </c>
      <c r="N22" s="14">
        <v>97</v>
      </c>
      <c r="O22" s="14"/>
      <c r="P22" s="14">
        <v>2</v>
      </c>
      <c r="Q22" s="14" t="s">
        <v>40</v>
      </c>
      <c r="R22" s="14" t="s">
        <v>41</v>
      </c>
      <c r="S22" s="14" t="s">
        <v>30</v>
      </c>
      <c r="T22" s="14"/>
      <c r="U22" s="14">
        <v>2</v>
      </c>
      <c r="V22" s="14">
        <v>0</v>
      </c>
    </row>
    <row r="23" spans="1:22" x14ac:dyDescent="0.15">
      <c r="A23" s="11">
        <v>7</v>
      </c>
      <c r="B23" s="3">
        <v>3</v>
      </c>
      <c r="F23" s="1" t="s">
        <v>45</v>
      </c>
      <c r="G23" s="27" t="s">
        <v>44</v>
      </c>
      <c r="H23" s="1">
        <v>0</v>
      </c>
      <c r="I23" s="5">
        <v>95</v>
      </c>
    </row>
    <row r="24" spans="1:22" x14ac:dyDescent="0.15">
      <c r="A24" s="1">
        <v>8</v>
      </c>
      <c r="B24" s="3">
        <v>1</v>
      </c>
      <c r="F24" s="1" t="s">
        <v>46</v>
      </c>
      <c r="G24" s="25" t="s">
        <v>47</v>
      </c>
      <c r="H24" s="1">
        <v>0</v>
      </c>
      <c r="I24" s="5">
        <v>95</v>
      </c>
      <c r="P24" s="6" t="s">
        <v>467</v>
      </c>
    </row>
    <row r="25" spans="1:22" x14ac:dyDescent="0.15">
      <c r="B25" s="3">
        <v>2</v>
      </c>
      <c r="F25" s="1" t="s">
        <v>48</v>
      </c>
      <c r="G25" s="25" t="s">
        <v>47</v>
      </c>
      <c r="H25" s="1">
        <v>0</v>
      </c>
      <c r="I25" s="5">
        <v>93</v>
      </c>
    </row>
    <row r="26" spans="1:22" x14ac:dyDescent="0.15">
      <c r="B26" s="3">
        <v>3</v>
      </c>
      <c r="F26" s="1" t="s">
        <v>49</v>
      </c>
      <c r="G26" s="25" t="s">
        <v>47</v>
      </c>
      <c r="H26" s="1">
        <v>0</v>
      </c>
      <c r="I26" s="5">
        <v>94</v>
      </c>
    </row>
    <row r="27" spans="1:22" x14ac:dyDescent="0.15">
      <c r="A27" s="1">
        <v>9</v>
      </c>
      <c r="B27" s="3">
        <v>2</v>
      </c>
      <c r="F27" s="1" t="s">
        <v>50</v>
      </c>
      <c r="G27" s="27" t="s">
        <v>44</v>
      </c>
      <c r="H27" s="1">
        <v>0</v>
      </c>
      <c r="I27" s="5">
        <v>98</v>
      </c>
    </row>
    <row r="28" spans="1:22" x14ac:dyDescent="0.15">
      <c r="B28" s="3">
        <v>4</v>
      </c>
      <c r="F28" s="1" t="s">
        <v>51</v>
      </c>
      <c r="G28" s="27" t="s">
        <v>44</v>
      </c>
      <c r="H28" s="1">
        <v>0</v>
      </c>
      <c r="I28" s="5">
        <v>97</v>
      </c>
    </row>
    <row r="29" spans="1:22" x14ac:dyDescent="0.15">
      <c r="B29" s="3">
        <v>5</v>
      </c>
      <c r="F29" s="1" t="s">
        <v>52</v>
      </c>
      <c r="G29" s="27" t="s">
        <v>44</v>
      </c>
      <c r="H29" s="1">
        <v>0</v>
      </c>
      <c r="I29" s="5">
        <v>98</v>
      </c>
    </row>
    <row r="30" spans="1:22" x14ac:dyDescent="0.15">
      <c r="B30" s="3">
        <v>6</v>
      </c>
      <c r="F30" s="1" t="s">
        <v>53</v>
      </c>
      <c r="G30" s="27" t="s">
        <v>44</v>
      </c>
      <c r="H30" s="1">
        <v>0</v>
      </c>
      <c r="I30" s="5">
        <v>98</v>
      </c>
    </row>
    <row r="31" spans="1:22" x14ac:dyDescent="0.15">
      <c r="A31" s="18">
        <v>10</v>
      </c>
      <c r="B31" s="3">
        <v>1</v>
      </c>
      <c r="F31" s="1" t="s">
        <v>54</v>
      </c>
      <c r="G31" s="25" t="s">
        <v>47</v>
      </c>
      <c r="H31" s="1">
        <v>0</v>
      </c>
      <c r="I31" s="5">
        <v>97</v>
      </c>
    </row>
    <row r="32" spans="1:22" x14ac:dyDescent="0.15">
      <c r="A32" s="18"/>
      <c r="B32" s="3">
        <v>2</v>
      </c>
      <c r="F32" s="1" t="s">
        <v>55</v>
      </c>
      <c r="G32" s="25" t="s">
        <v>47</v>
      </c>
      <c r="H32" s="1">
        <v>0</v>
      </c>
      <c r="I32" s="5">
        <v>97</v>
      </c>
    </row>
    <row r="33" spans="1:9" x14ac:dyDescent="0.15">
      <c r="A33" s="18"/>
      <c r="B33" s="3">
        <v>3</v>
      </c>
      <c r="F33" s="1" t="s">
        <v>57</v>
      </c>
      <c r="G33" s="31" t="s">
        <v>56</v>
      </c>
      <c r="H33" s="1">
        <v>0</v>
      </c>
      <c r="I33" s="5">
        <v>97</v>
      </c>
    </row>
    <row r="34" spans="1:9" x14ac:dyDescent="0.15">
      <c r="A34" s="18">
        <v>11</v>
      </c>
      <c r="B34" s="3">
        <v>1</v>
      </c>
      <c r="F34" s="1" t="s">
        <v>77</v>
      </c>
      <c r="G34" s="25" t="s">
        <v>14</v>
      </c>
      <c r="H34" s="1">
        <v>0</v>
      </c>
      <c r="I34" s="5">
        <v>100</v>
      </c>
    </row>
    <row r="35" spans="1:9" x14ac:dyDescent="0.15">
      <c r="A35" s="18"/>
      <c r="B35" s="3">
        <v>2</v>
      </c>
      <c r="F35" s="1" t="s">
        <v>78</v>
      </c>
      <c r="G35" s="25" t="s">
        <v>14</v>
      </c>
      <c r="H35" s="8">
        <v>3.9999999999999998E-81</v>
      </c>
      <c r="I35" s="5">
        <v>98</v>
      </c>
    </row>
    <row r="36" spans="1:9" x14ac:dyDescent="0.15">
      <c r="A36" s="18"/>
      <c r="B36" s="3">
        <v>3</v>
      </c>
      <c r="F36" s="1" t="s">
        <v>79</v>
      </c>
      <c r="G36" s="27" t="s">
        <v>24</v>
      </c>
      <c r="H36" s="1">
        <v>0</v>
      </c>
      <c r="I36" s="5">
        <v>99</v>
      </c>
    </row>
    <row r="37" spans="1:9" x14ac:dyDescent="0.15">
      <c r="A37" s="18">
        <v>12</v>
      </c>
      <c r="B37" s="3">
        <v>1</v>
      </c>
      <c r="F37" s="1" t="s">
        <v>58</v>
      </c>
      <c r="G37" s="25" t="s">
        <v>47</v>
      </c>
      <c r="H37" s="1">
        <v>0</v>
      </c>
      <c r="I37" s="5">
        <v>97</v>
      </c>
    </row>
    <row r="38" spans="1:9" x14ac:dyDescent="0.15">
      <c r="A38" s="18"/>
      <c r="B38" s="3">
        <v>2</v>
      </c>
      <c r="F38" s="1" t="s">
        <v>59</v>
      </c>
      <c r="G38" s="25" t="s">
        <v>47</v>
      </c>
      <c r="H38" s="1">
        <v>0</v>
      </c>
      <c r="I38" s="5">
        <v>97</v>
      </c>
    </row>
    <row r="39" spans="1:9" x14ac:dyDescent="0.15">
      <c r="A39" s="18"/>
      <c r="B39" s="3">
        <v>3</v>
      </c>
      <c r="F39" s="1" t="s">
        <v>57</v>
      </c>
      <c r="G39" s="31" t="s">
        <v>56</v>
      </c>
      <c r="H39" s="1">
        <v>0</v>
      </c>
      <c r="I39" s="5">
        <v>97</v>
      </c>
    </row>
    <row r="40" spans="1:9" x14ac:dyDescent="0.15">
      <c r="A40" s="1">
        <v>13</v>
      </c>
      <c r="B40" s="3">
        <v>1</v>
      </c>
      <c r="F40" s="1" t="s">
        <v>81</v>
      </c>
      <c r="G40" s="25" t="s">
        <v>14</v>
      </c>
      <c r="H40" s="1">
        <v>0</v>
      </c>
      <c r="I40" s="5">
        <v>99</v>
      </c>
    </row>
    <row r="41" spans="1:9" x14ac:dyDescent="0.15">
      <c r="B41" s="3">
        <v>3</v>
      </c>
      <c r="F41" s="1" t="s">
        <v>82</v>
      </c>
      <c r="G41" s="25" t="s">
        <v>14</v>
      </c>
      <c r="H41" s="1">
        <v>0</v>
      </c>
      <c r="I41" s="5">
        <v>99</v>
      </c>
    </row>
    <row r="42" spans="1:9" x14ac:dyDescent="0.15">
      <c r="A42" s="1">
        <v>14</v>
      </c>
      <c r="B42" s="3">
        <v>1</v>
      </c>
      <c r="F42" s="1" t="s">
        <v>60</v>
      </c>
      <c r="G42" s="28" t="s">
        <v>61</v>
      </c>
      <c r="H42" s="1">
        <v>0</v>
      </c>
      <c r="I42" s="5">
        <v>96</v>
      </c>
    </row>
    <row r="43" spans="1:9" x14ac:dyDescent="0.15">
      <c r="B43" s="3">
        <v>2</v>
      </c>
      <c r="F43" s="1" t="s">
        <v>62</v>
      </c>
      <c r="G43" s="28" t="s">
        <v>61</v>
      </c>
      <c r="H43" s="1">
        <v>0</v>
      </c>
      <c r="I43" s="5">
        <v>98</v>
      </c>
    </row>
    <row r="44" spans="1:9" x14ac:dyDescent="0.15">
      <c r="B44" s="3">
        <v>3</v>
      </c>
      <c r="F44" s="1" t="s">
        <v>63</v>
      </c>
      <c r="G44" s="28" t="s">
        <v>61</v>
      </c>
      <c r="H44" s="1">
        <v>0</v>
      </c>
      <c r="I44" s="5">
        <v>97</v>
      </c>
    </row>
    <row r="45" spans="1:9" x14ac:dyDescent="0.15">
      <c r="A45" s="1">
        <v>15</v>
      </c>
      <c r="B45" s="3">
        <v>1</v>
      </c>
      <c r="F45" s="1" t="s">
        <v>64</v>
      </c>
      <c r="G45" s="9" t="s">
        <v>66</v>
      </c>
      <c r="H45" s="1">
        <v>0</v>
      </c>
      <c r="I45" s="5">
        <v>97</v>
      </c>
    </row>
    <row r="46" spans="1:9" x14ac:dyDescent="0.15">
      <c r="B46" s="3">
        <v>2</v>
      </c>
      <c r="F46" s="1" t="s">
        <v>65</v>
      </c>
      <c r="G46" s="9" t="s">
        <v>66</v>
      </c>
      <c r="H46" s="1">
        <v>0</v>
      </c>
      <c r="I46" s="5">
        <v>98</v>
      </c>
    </row>
    <row r="47" spans="1:9" x14ac:dyDescent="0.15">
      <c r="B47" s="3">
        <v>3</v>
      </c>
      <c r="F47" s="1" t="s">
        <v>83</v>
      </c>
      <c r="G47" s="9" t="s">
        <v>66</v>
      </c>
      <c r="H47" s="1">
        <v>0</v>
      </c>
      <c r="I47" s="5">
        <v>99</v>
      </c>
    </row>
    <row r="48" spans="1:9" x14ac:dyDescent="0.15">
      <c r="A48" s="1">
        <v>16</v>
      </c>
      <c r="B48" s="3">
        <v>1</v>
      </c>
      <c r="F48" s="1" t="s">
        <v>86</v>
      </c>
      <c r="G48" s="28" t="s">
        <v>87</v>
      </c>
      <c r="H48" s="1">
        <v>0</v>
      </c>
      <c r="I48" s="5">
        <v>99</v>
      </c>
    </row>
    <row r="49" spans="1:9" x14ac:dyDescent="0.15">
      <c r="A49" s="1">
        <v>17</v>
      </c>
      <c r="B49" s="3">
        <v>1</v>
      </c>
      <c r="F49" s="1" t="s">
        <v>88</v>
      </c>
      <c r="G49" s="25" t="s">
        <v>14</v>
      </c>
      <c r="H49" s="1">
        <v>0</v>
      </c>
      <c r="I49" s="5">
        <v>99</v>
      </c>
    </row>
    <row r="50" spans="1:9" x14ac:dyDescent="0.15">
      <c r="B50" s="3">
        <v>2</v>
      </c>
      <c r="F50" s="1" t="s">
        <v>67</v>
      </c>
      <c r="G50" s="25" t="s">
        <v>47</v>
      </c>
      <c r="H50" s="1">
        <v>0</v>
      </c>
      <c r="I50" s="5">
        <v>96</v>
      </c>
    </row>
    <row r="51" spans="1:9" x14ac:dyDescent="0.15">
      <c r="B51" s="3">
        <v>3</v>
      </c>
      <c r="F51" s="1" t="s">
        <v>68</v>
      </c>
      <c r="G51" s="25" t="s">
        <v>47</v>
      </c>
      <c r="H51" s="1">
        <v>0</v>
      </c>
      <c r="I51" s="5">
        <v>97</v>
      </c>
    </row>
    <row r="52" spans="1:9" x14ac:dyDescent="0.15">
      <c r="A52" s="1">
        <v>18</v>
      </c>
      <c r="B52" s="3">
        <v>2</v>
      </c>
      <c r="F52" s="1" t="s">
        <v>69</v>
      </c>
      <c r="G52" s="25" t="s">
        <v>47</v>
      </c>
      <c r="H52" s="8">
        <v>8.0000000000000003E-83</v>
      </c>
      <c r="I52" s="5">
        <v>98</v>
      </c>
    </row>
    <row r="53" spans="1:9" x14ac:dyDescent="0.15">
      <c r="B53" s="3">
        <v>3</v>
      </c>
      <c r="F53" s="1" t="s">
        <v>70</v>
      </c>
      <c r="G53" s="25" t="s">
        <v>47</v>
      </c>
      <c r="H53" s="8">
        <v>2.9999999999999999E-88</v>
      </c>
      <c r="I53" s="5">
        <v>90</v>
      </c>
    </row>
    <row r="54" spans="1:9" x14ac:dyDescent="0.15">
      <c r="A54" s="1">
        <v>19</v>
      </c>
      <c r="B54" s="3">
        <v>1</v>
      </c>
      <c r="F54" s="1" t="s">
        <v>71</v>
      </c>
      <c r="G54" s="25" t="s">
        <v>47</v>
      </c>
      <c r="H54" s="8">
        <v>3.0000000000000002E-66</v>
      </c>
      <c r="I54" s="5">
        <v>96</v>
      </c>
    </row>
    <row r="55" spans="1:9" x14ac:dyDescent="0.15">
      <c r="B55" s="3">
        <v>2</v>
      </c>
      <c r="F55" s="1" t="s">
        <v>73</v>
      </c>
      <c r="G55" s="25" t="s">
        <v>47</v>
      </c>
      <c r="H55" s="8">
        <v>8.9999999999999998E-89</v>
      </c>
      <c r="I55" s="5">
        <v>90</v>
      </c>
    </row>
    <row r="56" spans="1:9" x14ac:dyDescent="0.15">
      <c r="B56" s="3">
        <v>3</v>
      </c>
      <c r="F56" s="1" t="s">
        <v>72</v>
      </c>
      <c r="G56" s="25" t="s">
        <v>47</v>
      </c>
      <c r="H56" s="8">
        <v>1E-99</v>
      </c>
      <c r="I56" s="5">
        <v>88</v>
      </c>
    </row>
    <row r="57" spans="1:9" x14ac:dyDescent="0.15">
      <c r="A57" s="1">
        <v>20</v>
      </c>
      <c r="B57" s="3">
        <v>1</v>
      </c>
      <c r="F57" s="1" t="s">
        <v>74</v>
      </c>
      <c r="G57" s="25" t="s">
        <v>47</v>
      </c>
      <c r="H57" s="1">
        <v>0</v>
      </c>
      <c r="I57" s="5">
        <v>97</v>
      </c>
    </row>
    <row r="58" spans="1:9" x14ac:dyDescent="0.15">
      <c r="B58" s="3">
        <v>2</v>
      </c>
      <c r="F58" s="1" t="s">
        <v>89</v>
      </c>
      <c r="G58" s="25" t="s">
        <v>14</v>
      </c>
      <c r="H58" s="1">
        <v>0</v>
      </c>
      <c r="I58" s="5">
        <v>99</v>
      </c>
    </row>
    <row r="59" spans="1:9" x14ac:dyDescent="0.15">
      <c r="B59" s="3">
        <v>3</v>
      </c>
      <c r="F59" s="1" t="s">
        <v>90</v>
      </c>
      <c r="G59" s="25" t="s">
        <v>14</v>
      </c>
      <c r="H59" s="1">
        <v>0</v>
      </c>
      <c r="I59" s="5">
        <v>99</v>
      </c>
    </row>
    <row r="60" spans="1:9" x14ac:dyDescent="0.15">
      <c r="A60" s="23">
        <v>21</v>
      </c>
      <c r="B60" s="45" t="s">
        <v>428</v>
      </c>
    </row>
    <row r="61" spans="1:9" x14ac:dyDescent="0.15">
      <c r="A61" s="1">
        <v>22</v>
      </c>
      <c r="B61" s="3">
        <v>2</v>
      </c>
      <c r="F61" s="1" t="s">
        <v>75</v>
      </c>
      <c r="G61" s="25" t="s">
        <v>47</v>
      </c>
      <c r="H61" s="1">
        <v>0</v>
      </c>
      <c r="I61" s="5">
        <v>97</v>
      </c>
    </row>
    <row r="62" spans="1:9" x14ac:dyDescent="0.15">
      <c r="A62" s="1">
        <v>23</v>
      </c>
      <c r="B62" s="3">
        <v>1</v>
      </c>
      <c r="F62" s="1" t="s">
        <v>91</v>
      </c>
      <c r="G62" s="28" t="s">
        <v>87</v>
      </c>
      <c r="H62" s="1">
        <v>0</v>
      </c>
      <c r="I62" s="5">
        <v>99</v>
      </c>
    </row>
    <row r="63" spans="1:9" x14ac:dyDescent="0.15">
      <c r="B63" s="3">
        <v>2</v>
      </c>
      <c r="F63" s="1" t="s">
        <v>92</v>
      </c>
      <c r="G63" s="28" t="s">
        <v>87</v>
      </c>
      <c r="H63" s="1">
        <v>0</v>
      </c>
      <c r="I63" s="5">
        <v>99</v>
      </c>
    </row>
    <row r="64" spans="1:9" x14ac:dyDescent="0.15">
      <c r="B64" s="3">
        <v>3</v>
      </c>
      <c r="F64" s="1" t="s">
        <v>93</v>
      </c>
      <c r="G64" s="28" t="s">
        <v>87</v>
      </c>
      <c r="H64" s="1">
        <v>0</v>
      </c>
      <c r="I64" s="5">
        <v>99</v>
      </c>
    </row>
    <row r="65" spans="1:9" x14ac:dyDescent="0.15">
      <c r="A65" s="1">
        <v>24</v>
      </c>
      <c r="B65" s="3">
        <v>1</v>
      </c>
      <c r="F65" s="1" t="s">
        <v>94</v>
      </c>
      <c r="G65" s="25" t="s">
        <v>14</v>
      </c>
      <c r="H65" s="1">
        <v>0</v>
      </c>
      <c r="I65" s="5">
        <v>99</v>
      </c>
    </row>
    <row r="66" spans="1:9" x14ac:dyDescent="0.15">
      <c r="B66" s="3">
        <v>2</v>
      </c>
      <c r="F66" s="1" t="s">
        <v>95</v>
      </c>
      <c r="G66" s="25" t="s">
        <v>14</v>
      </c>
      <c r="H66" s="1">
        <v>0</v>
      </c>
      <c r="I66" s="5">
        <v>99</v>
      </c>
    </row>
    <row r="67" spans="1:9" x14ac:dyDescent="0.15">
      <c r="B67" s="3">
        <v>3</v>
      </c>
      <c r="F67" s="1" t="s">
        <v>96</v>
      </c>
      <c r="G67" s="25" t="s">
        <v>14</v>
      </c>
      <c r="H67" s="1">
        <v>0</v>
      </c>
      <c r="I67" s="5">
        <v>99</v>
      </c>
    </row>
    <row r="68" spans="1:9" x14ac:dyDescent="0.15">
      <c r="A68" s="1">
        <v>25</v>
      </c>
      <c r="B68" s="3">
        <v>1</v>
      </c>
      <c r="F68" s="1" t="s">
        <v>76</v>
      </c>
      <c r="G68" s="25" t="s">
        <v>47</v>
      </c>
      <c r="H68" s="1">
        <v>0</v>
      </c>
      <c r="I68" s="5">
        <v>97</v>
      </c>
    </row>
    <row r="69" spans="1:9" x14ac:dyDescent="0.15">
      <c r="B69" s="3">
        <v>2</v>
      </c>
      <c r="F69" s="1" t="s">
        <v>97</v>
      </c>
      <c r="G69" s="25" t="s">
        <v>14</v>
      </c>
      <c r="H69" s="1">
        <v>0</v>
      </c>
      <c r="I69" s="5">
        <v>99</v>
      </c>
    </row>
    <row r="70" spans="1:9" x14ac:dyDescent="0.15">
      <c r="B70" s="3">
        <v>3</v>
      </c>
      <c r="F70" s="1" t="s">
        <v>98</v>
      </c>
      <c r="G70" s="25" t="s">
        <v>14</v>
      </c>
      <c r="H70" s="1">
        <v>0</v>
      </c>
      <c r="I70" s="5">
        <v>99</v>
      </c>
    </row>
    <row r="71" spans="1:9" x14ac:dyDescent="0.15">
      <c r="A71" s="1">
        <v>26</v>
      </c>
      <c r="B71" s="3">
        <v>1</v>
      </c>
      <c r="F71" s="1" t="s">
        <v>99</v>
      </c>
      <c r="G71" s="25" t="s">
        <v>14</v>
      </c>
      <c r="H71" s="1">
        <v>0</v>
      </c>
      <c r="I71" s="5">
        <v>99</v>
      </c>
    </row>
    <row r="72" spans="1:9" x14ac:dyDescent="0.15">
      <c r="B72" s="3">
        <v>2</v>
      </c>
      <c r="F72" s="1" t="s">
        <v>100</v>
      </c>
      <c r="G72" s="25" t="s">
        <v>14</v>
      </c>
      <c r="H72" s="1">
        <v>0</v>
      </c>
      <c r="I72" s="5">
        <v>99</v>
      </c>
    </row>
    <row r="73" spans="1:9" x14ac:dyDescent="0.15">
      <c r="B73" s="3">
        <v>3</v>
      </c>
      <c r="F73" s="1" t="s">
        <v>113</v>
      </c>
      <c r="G73" s="25" t="s">
        <v>14</v>
      </c>
      <c r="H73" s="1">
        <v>0</v>
      </c>
      <c r="I73" s="5">
        <v>99</v>
      </c>
    </row>
    <row r="74" spans="1:9" x14ac:dyDescent="0.15">
      <c r="B74" s="3">
        <v>4</v>
      </c>
      <c r="F74" s="1" t="s">
        <v>101</v>
      </c>
      <c r="G74" s="25" t="s">
        <v>14</v>
      </c>
      <c r="H74" s="1">
        <v>0</v>
      </c>
      <c r="I74" s="5">
        <v>99</v>
      </c>
    </row>
    <row r="75" spans="1:9" x14ac:dyDescent="0.15">
      <c r="A75" s="1">
        <v>27</v>
      </c>
      <c r="B75" s="3">
        <v>1</v>
      </c>
      <c r="F75" s="1" t="s">
        <v>102</v>
      </c>
      <c r="G75" s="25" t="s">
        <v>14</v>
      </c>
      <c r="H75" s="1">
        <v>0</v>
      </c>
      <c r="I75" s="5">
        <v>99</v>
      </c>
    </row>
    <row r="76" spans="1:9" x14ac:dyDescent="0.15">
      <c r="A76" s="1">
        <v>28</v>
      </c>
      <c r="B76" s="3">
        <v>1</v>
      </c>
      <c r="F76" s="1" t="s">
        <v>179</v>
      </c>
      <c r="G76" s="25" t="s">
        <v>14</v>
      </c>
      <c r="H76" s="8">
        <v>4.0000000000000001E-91</v>
      </c>
      <c r="I76" s="5">
        <v>99</v>
      </c>
    </row>
    <row r="77" spans="1:9" x14ac:dyDescent="0.15">
      <c r="B77" s="3">
        <v>2</v>
      </c>
      <c r="F77" s="1" t="s">
        <v>266</v>
      </c>
      <c r="G77" s="29" t="s">
        <v>267</v>
      </c>
      <c r="H77" s="8">
        <v>0</v>
      </c>
      <c r="I77" s="5">
        <v>99</v>
      </c>
    </row>
    <row r="78" spans="1:9" x14ac:dyDescent="0.15">
      <c r="A78" s="1">
        <v>29</v>
      </c>
      <c r="B78" s="3">
        <v>1</v>
      </c>
      <c r="F78" s="1" t="s">
        <v>180</v>
      </c>
      <c r="G78" s="25" t="s">
        <v>14</v>
      </c>
      <c r="H78" s="1">
        <v>0</v>
      </c>
      <c r="I78" s="5">
        <v>98</v>
      </c>
    </row>
    <row r="79" spans="1:9" x14ac:dyDescent="0.15">
      <c r="A79" s="22">
        <v>30</v>
      </c>
      <c r="B79" s="45" t="s">
        <v>428</v>
      </c>
    </row>
    <row r="80" spans="1:9" x14ac:dyDescent="0.15">
      <c r="A80" s="22">
        <v>31</v>
      </c>
      <c r="B80" s="45" t="s">
        <v>428</v>
      </c>
    </row>
    <row r="81" spans="1:9" x14ac:dyDescent="0.15">
      <c r="A81" s="22">
        <v>32</v>
      </c>
      <c r="B81" s="45" t="s">
        <v>428</v>
      </c>
    </row>
    <row r="82" spans="1:9" x14ac:dyDescent="0.15">
      <c r="A82" s="1">
        <v>33</v>
      </c>
      <c r="B82" s="3">
        <v>1</v>
      </c>
      <c r="F82" s="1" t="s">
        <v>181</v>
      </c>
      <c r="G82" s="25" t="s">
        <v>14</v>
      </c>
      <c r="H82" s="1">
        <v>0</v>
      </c>
      <c r="I82" s="5">
        <v>99</v>
      </c>
    </row>
    <row r="83" spans="1:9" x14ac:dyDescent="0.15">
      <c r="B83" s="3">
        <v>2</v>
      </c>
      <c r="F83" s="1" t="s">
        <v>182</v>
      </c>
      <c r="G83" s="25" t="s">
        <v>14</v>
      </c>
      <c r="H83" s="1">
        <v>0</v>
      </c>
      <c r="I83" s="5">
        <v>99</v>
      </c>
    </row>
    <row r="84" spans="1:9" x14ac:dyDescent="0.15">
      <c r="A84" s="1">
        <v>34</v>
      </c>
      <c r="B84" s="3">
        <v>1</v>
      </c>
      <c r="F84" s="1" t="s">
        <v>103</v>
      </c>
      <c r="G84" s="25" t="s">
        <v>14</v>
      </c>
      <c r="H84" s="1">
        <v>0</v>
      </c>
      <c r="I84" s="5">
        <v>99</v>
      </c>
    </row>
    <row r="85" spans="1:9" x14ac:dyDescent="0.15">
      <c r="B85" s="3">
        <v>2</v>
      </c>
      <c r="F85" s="1" t="s">
        <v>104</v>
      </c>
      <c r="G85" s="25" t="s">
        <v>14</v>
      </c>
      <c r="H85" s="1">
        <v>0</v>
      </c>
      <c r="I85" s="5">
        <v>99</v>
      </c>
    </row>
    <row r="86" spans="1:9" x14ac:dyDescent="0.15">
      <c r="B86" s="3">
        <v>3</v>
      </c>
      <c r="F86" s="1" t="s">
        <v>105</v>
      </c>
      <c r="G86" s="25" t="s">
        <v>14</v>
      </c>
      <c r="H86" s="1">
        <v>0</v>
      </c>
      <c r="I86" s="5">
        <v>99</v>
      </c>
    </row>
    <row r="87" spans="1:9" x14ac:dyDescent="0.15">
      <c r="A87" s="22">
        <v>35</v>
      </c>
      <c r="B87" s="45" t="s">
        <v>428</v>
      </c>
    </row>
    <row r="88" spans="1:9" x14ac:dyDescent="0.15">
      <c r="A88" s="22">
        <v>36</v>
      </c>
      <c r="B88" s="45" t="s">
        <v>428</v>
      </c>
    </row>
    <row r="89" spans="1:9" x14ac:dyDescent="0.15">
      <c r="A89" s="1">
        <v>37</v>
      </c>
      <c r="B89" s="3">
        <v>1</v>
      </c>
      <c r="F89" s="1" t="s">
        <v>268</v>
      </c>
      <c r="G89" s="29" t="s">
        <v>269</v>
      </c>
      <c r="H89" s="1">
        <v>0</v>
      </c>
      <c r="I89" s="5">
        <v>99</v>
      </c>
    </row>
    <row r="90" spans="1:9" x14ac:dyDescent="0.15">
      <c r="B90" s="3">
        <v>2</v>
      </c>
      <c r="F90" s="1" t="s">
        <v>270</v>
      </c>
      <c r="G90" s="29" t="s">
        <v>271</v>
      </c>
      <c r="H90" s="1">
        <v>0</v>
      </c>
      <c r="I90" s="5">
        <v>99</v>
      </c>
    </row>
    <row r="91" spans="1:9" x14ac:dyDescent="0.15">
      <c r="B91" s="3">
        <v>3</v>
      </c>
      <c r="F91" s="1" t="s">
        <v>272</v>
      </c>
      <c r="G91" s="29" t="s">
        <v>271</v>
      </c>
      <c r="H91" s="1">
        <v>0</v>
      </c>
      <c r="I91" s="5">
        <v>99</v>
      </c>
    </row>
    <row r="92" spans="1:9" x14ac:dyDescent="0.15">
      <c r="A92" s="22">
        <v>38</v>
      </c>
      <c r="B92" s="45" t="s">
        <v>428</v>
      </c>
    </row>
    <row r="93" spans="1:9" x14ac:dyDescent="0.15">
      <c r="A93" s="1">
        <v>39</v>
      </c>
      <c r="B93" s="3">
        <v>1</v>
      </c>
      <c r="F93" s="1" t="s">
        <v>106</v>
      </c>
      <c r="G93" s="25" t="s">
        <v>14</v>
      </c>
      <c r="H93" s="1">
        <v>0</v>
      </c>
      <c r="I93" s="5">
        <v>99</v>
      </c>
    </row>
    <row r="94" spans="1:9" x14ac:dyDescent="0.15">
      <c r="B94" s="3">
        <v>2</v>
      </c>
      <c r="F94" s="1" t="s">
        <v>107</v>
      </c>
      <c r="G94" s="25" t="s">
        <v>14</v>
      </c>
      <c r="H94" s="1">
        <v>0</v>
      </c>
      <c r="I94" s="5">
        <v>99</v>
      </c>
    </row>
    <row r="95" spans="1:9" x14ac:dyDescent="0.15">
      <c r="B95" s="3">
        <v>3</v>
      </c>
      <c r="F95" s="1" t="s">
        <v>108</v>
      </c>
      <c r="G95" s="25" t="s">
        <v>14</v>
      </c>
      <c r="H95" s="1">
        <v>0</v>
      </c>
      <c r="I95" s="5">
        <v>99</v>
      </c>
    </row>
    <row r="96" spans="1:9" x14ac:dyDescent="0.15">
      <c r="A96" s="1">
        <v>40</v>
      </c>
      <c r="B96" s="3">
        <v>1</v>
      </c>
      <c r="F96" s="1" t="s">
        <v>109</v>
      </c>
      <c r="G96" s="28" t="s">
        <v>87</v>
      </c>
      <c r="H96" s="1">
        <v>0</v>
      </c>
      <c r="I96" s="5">
        <v>99</v>
      </c>
    </row>
    <row r="97" spans="1:9" x14ac:dyDescent="0.15">
      <c r="B97" s="3">
        <v>2</v>
      </c>
      <c r="F97" s="1" t="s">
        <v>110</v>
      </c>
      <c r="G97" s="28" t="s">
        <v>87</v>
      </c>
      <c r="H97" s="1">
        <v>0</v>
      </c>
      <c r="I97" s="5">
        <v>99</v>
      </c>
    </row>
    <row r="98" spans="1:9" x14ac:dyDescent="0.15">
      <c r="B98" s="3">
        <v>3</v>
      </c>
      <c r="F98" s="1" t="s">
        <v>111</v>
      </c>
      <c r="G98" s="28" t="s">
        <v>87</v>
      </c>
      <c r="H98" s="1">
        <v>0</v>
      </c>
      <c r="I98" s="5">
        <v>99</v>
      </c>
    </row>
    <row r="99" spans="1:9" x14ac:dyDescent="0.15">
      <c r="A99" s="22">
        <v>41</v>
      </c>
      <c r="B99" s="45" t="s">
        <v>428</v>
      </c>
    </row>
    <row r="100" spans="1:9" x14ac:dyDescent="0.15">
      <c r="A100" s="1">
        <v>42</v>
      </c>
      <c r="B100" s="3">
        <v>1</v>
      </c>
      <c r="F100" s="1" t="s">
        <v>114</v>
      </c>
      <c r="G100" s="28" t="s">
        <v>61</v>
      </c>
      <c r="H100" s="1">
        <v>0</v>
      </c>
      <c r="I100" s="5">
        <v>99</v>
      </c>
    </row>
    <row r="101" spans="1:9" x14ac:dyDescent="0.15">
      <c r="B101" s="3">
        <v>2</v>
      </c>
      <c r="F101" s="1" t="s">
        <v>115</v>
      </c>
      <c r="G101" s="28" t="s">
        <v>61</v>
      </c>
      <c r="H101" s="1">
        <v>0</v>
      </c>
      <c r="I101" s="5">
        <v>99</v>
      </c>
    </row>
    <row r="102" spans="1:9" x14ac:dyDescent="0.15">
      <c r="B102" s="3">
        <v>4</v>
      </c>
      <c r="F102" s="1" t="s">
        <v>273</v>
      </c>
      <c r="G102" s="35" t="s">
        <v>274</v>
      </c>
      <c r="H102" s="1">
        <v>0</v>
      </c>
      <c r="I102" s="5">
        <v>99</v>
      </c>
    </row>
    <row r="103" spans="1:9" x14ac:dyDescent="0.15">
      <c r="A103" s="1">
        <v>43</v>
      </c>
      <c r="B103" s="3">
        <v>1</v>
      </c>
      <c r="F103" s="1" t="s">
        <v>116</v>
      </c>
      <c r="G103" s="28" t="s">
        <v>61</v>
      </c>
      <c r="H103" s="1">
        <v>0</v>
      </c>
      <c r="I103" s="5">
        <v>99</v>
      </c>
    </row>
    <row r="104" spans="1:9" x14ac:dyDescent="0.15">
      <c r="B104" s="3">
        <v>2</v>
      </c>
      <c r="F104" s="1" t="s">
        <v>117</v>
      </c>
      <c r="G104" s="28" t="s">
        <v>61</v>
      </c>
      <c r="H104" s="1">
        <v>0</v>
      </c>
      <c r="I104" s="5">
        <v>99</v>
      </c>
    </row>
    <row r="105" spans="1:9" x14ac:dyDescent="0.15">
      <c r="B105" s="3">
        <v>3</v>
      </c>
      <c r="F105" s="1" t="s">
        <v>118</v>
      </c>
      <c r="G105" s="28" t="s">
        <v>61</v>
      </c>
      <c r="H105" s="1">
        <v>0</v>
      </c>
      <c r="I105" s="5">
        <v>99</v>
      </c>
    </row>
    <row r="106" spans="1:9" x14ac:dyDescent="0.15">
      <c r="A106" s="1">
        <v>44</v>
      </c>
      <c r="B106" s="3">
        <v>1</v>
      </c>
      <c r="F106" s="1" t="s">
        <v>119</v>
      </c>
      <c r="G106" s="25" t="s">
        <v>14</v>
      </c>
      <c r="H106" s="8">
        <v>9.0000000000000001E-77</v>
      </c>
      <c r="I106" s="5">
        <v>99</v>
      </c>
    </row>
    <row r="107" spans="1:9" x14ac:dyDescent="0.15">
      <c r="B107" s="3">
        <v>2</v>
      </c>
      <c r="F107" s="1" t="s">
        <v>120</v>
      </c>
      <c r="G107" s="25" t="s">
        <v>14</v>
      </c>
      <c r="H107" s="8">
        <v>2E-78</v>
      </c>
      <c r="I107" s="5">
        <v>99</v>
      </c>
    </row>
    <row r="108" spans="1:9" x14ac:dyDescent="0.15">
      <c r="B108" s="3">
        <v>3</v>
      </c>
      <c r="F108" s="1" t="s">
        <v>121</v>
      </c>
      <c r="G108" s="25" t="s">
        <v>14</v>
      </c>
      <c r="H108" s="8">
        <v>9.9999999999999996E-76</v>
      </c>
      <c r="I108" s="5">
        <v>99</v>
      </c>
    </row>
    <row r="109" spans="1:9" x14ac:dyDescent="0.15">
      <c r="A109" s="18">
        <v>45</v>
      </c>
      <c r="B109" s="3">
        <v>1</v>
      </c>
      <c r="F109" s="1" t="s">
        <v>122</v>
      </c>
      <c r="G109" s="28" t="s">
        <v>61</v>
      </c>
      <c r="H109" s="1">
        <v>0</v>
      </c>
      <c r="I109" s="5">
        <v>99</v>
      </c>
    </row>
    <row r="110" spans="1:9" x14ac:dyDescent="0.15">
      <c r="A110" s="18"/>
      <c r="B110" s="3">
        <v>2</v>
      </c>
      <c r="F110" s="1" t="s">
        <v>123</v>
      </c>
      <c r="G110" s="36" t="s">
        <v>124</v>
      </c>
      <c r="H110" s="1">
        <v>0</v>
      </c>
      <c r="I110" s="5">
        <v>99</v>
      </c>
    </row>
    <row r="111" spans="1:9" x14ac:dyDescent="0.15">
      <c r="A111" s="18"/>
      <c r="B111" s="3">
        <v>3</v>
      </c>
      <c r="F111" s="1" t="s">
        <v>340</v>
      </c>
      <c r="G111" s="36" t="s">
        <v>124</v>
      </c>
      <c r="H111" s="1">
        <v>0</v>
      </c>
      <c r="I111" s="5">
        <v>99</v>
      </c>
    </row>
    <row r="112" spans="1:9" x14ac:dyDescent="0.15">
      <c r="A112" s="18">
        <v>46</v>
      </c>
      <c r="B112" s="3">
        <v>1</v>
      </c>
      <c r="F112" s="1" t="s">
        <v>125</v>
      </c>
      <c r="G112" s="28" t="s">
        <v>61</v>
      </c>
      <c r="H112" s="1">
        <v>0</v>
      </c>
      <c r="I112" s="5">
        <v>99</v>
      </c>
    </row>
    <row r="113" spans="1:9" x14ac:dyDescent="0.15">
      <c r="A113" s="18"/>
      <c r="B113" s="3">
        <v>2</v>
      </c>
      <c r="F113" s="1" t="s">
        <v>178</v>
      </c>
      <c r="G113" s="9" t="s">
        <v>126</v>
      </c>
      <c r="H113" s="1">
        <v>0</v>
      </c>
      <c r="I113" s="5">
        <v>99</v>
      </c>
    </row>
    <row r="114" spans="1:9" x14ac:dyDescent="0.15">
      <c r="A114" s="18"/>
      <c r="B114" s="3">
        <v>3</v>
      </c>
      <c r="F114" s="1" t="s">
        <v>127</v>
      </c>
      <c r="G114" s="25" t="s">
        <v>128</v>
      </c>
      <c r="H114" s="1">
        <v>0</v>
      </c>
      <c r="I114" s="5">
        <v>99</v>
      </c>
    </row>
    <row r="115" spans="1:9" x14ac:dyDescent="0.15">
      <c r="A115" s="1">
        <v>47</v>
      </c>
      <c r="B115" s="3">
        <v>2</v>
      </c>
      <c r="F115" s="1" t="s">
        <v>129</v>
      </c>
      <c r="G115" s="25" t="s">
        <v>14</v>
      </c>
      <c r="H115" s="1">
        <v>0</v>
      </c>
      <c r="I115" s="5">
        <v>99</v>
      </c>
    </row>
    <row r="116" spans="1:9" x14ac:dyDescent="0.15">
      <c r="B116" s="20">
        <v>3</v>
      </c>
      <c r="C116" s="10" t="s">
        <v>131</v>
      </c>
      <c r="F116" s="1" t="s">
        <v>112</v>
      </c>
      <c r="G116" s="25" t="s">
        <v>14</v>
      </c>
      <c r="H116" s="1">
        <v>0</v>
      </c>
      <c r="I116" s="5">
        <v>99</v>
      </c>
    </row>
    <row r="117" spans="1:9" x14ac:dyDescent="0.15">
      <c r="B117" s="3">
        <v>3</v>
      </c>
      <c r="F117" s="1" t="s">
        <v>130</v>
      </c>
      <c r="G117" s="25" t="s">
        <v>14</v>
      </c>
      <c r="H117" s="8">
        <v>6.9999999999999999E-78</v>
      </c>
      <c r="I117" s="5">
        <v>99</v>
      </c>
    </row>
    <row r="118" spans="1:9" x14ac:dyDescent="0.15">
      <c r="A118" s="1">
        <v>48</v>
      </c>
      <c r="B118" s="3">
        <v>1</v>
      </c>
      <c r="F118" s="1" t="s">
        <v>132</v>
      </c>
      <c r="G118" s="25" t="s">
        <v>14</v>
      </c>
      <c r="H118" s="1">
        <v>0</v>
      </c>
      <c r="I118" s="5">
        <v>99</v>
      </c>
    </row>
    <row r="119" spans="1:9" x14ac:dyDescent="0.15">
      <c r="B119" s="3">
        <v>2</v>
      </c>
      <c r="F119" s="1" t="s">
        <v>133</v>
      </c>
      <c r="G119" s="25" t="s">
        <v>14</v>
      </c>
      <c r="H119" s="1">
        <v>0</v>
      </c>
      <c r="I119" s="5">
        <v>99</v>
      </c>
    </row>
    <row r="120" spans="1:9" x14ac:dyDescent="0.15">
      <c r="B120" s="3">
        <v>3</v>
      </c>
      <c r="F120" s="1" t="s">
        <v>134</v>
      </c>
      <c r="G120" s="25" t="s">
        <v>14</v>
      </c>
      <c r="H120" s="1">
        <v>0</v>
      </c>
      <c r="I120" s="5">
        <v>99</v>
      </c>
    </row>
    <row r="121" spans="1:9" x14ac:dyDescent="0.15">
      <c r="A121" s="1">
        <v>49</v>
      </c>
      <c r="B121" s="3">
        <v>1</v>
      </c>
      <c r="F121" s="1" t="s">
        <v>275</v>
      </c>
      <c r="G121" s="33" t="s">
        <v>276</v>
      </c>
      <c r="H121" s="1">
        <v>0</v>
      </c>
      <c r="I121" s="5">
        <v>99</v>
      </c>
    </row>
    <row r="122" spans="1:9" x14ac:dyDescent="0.15">
      <c r="B122" s="3">
        <v>2</v>
      </c>
      <c r="F122" s="1" t="s">
        <v>277</v>
      </c>
      <c r="G122" s="33" t="s">
        <v>276</v>
      </c>
      <c r="H122" s="1">
        <v>0</v>
      </c>
      <c r="I122" s="5">
        <v>99</v>
      </c>
    </row>
    <row r="123" spans="1:9" x14ac:dyDescent="0.15">
      <c r="B123" s="3">
        <v>3</v>
      </c>
      <c r="F123" s="1" t="s">
        <v>278</v>
      </c>
      <c r="G123" s="33" t="s">
        <v>276</v>
      </c>
      <c r="H123" s="1">
        <v>0</v>
      </c>
      <c r="I123" s="5">
        <v>99</v>
      </c>
    </row>
    <row r="124" spans="1:9" x14ac:dyDescent="0.15">
      <c r="B124" s="3">
        <v>4</v>
      </c>
      <c r="F124" s="1" t="s">
        <v>279</v>
      </c>
      <c r="G124" s="33" t="s">
        <v>276</v>
      </c>
      <c r="H124" s="1">
        <v>0</v>
      </c>
      <c r="I124" s="5">
        <v>99</v>
      </c>
    </row>
    <row r="125" spans="1:9" x14ac:dyDescent="0.15">
      <c r="A125" s="1">
        <v>50</v>
      </c>
      <c r="B125" s="3">
        <v>1</v>
      </c>
      <c r="F125" s="1" t="s">
        <v>135</v>
      </c>
      <c r="G125" s="25" t="s">
        <v>14</v>
      </c>
      <c r="H125" s="1">
        <v>0</v>
      </c>
      <c r="I125" s="5">
        <v>99</v>
      </c>
    </row>
    <row r="126" spans="1:9" x14ac:dyDescent="0.15">
      <c r="B126" s="3">
        <v>2</v>
      </c>
      <c r="F126" s="1" t="s">
        <v>136</v>
      </c>
      <c r="G126" s="25" t="s">
        <v>14</v>
      </c>
      <c r="H126" s="1">
        <v>0</v>
      </c>
      <c r="I126" s="5">
        <v>99</v>
      </c>
    </row>
    <row r="127" spans="1:9" x14ac:dyDescent="0.15">
      <c r="B127" s="3">
        <v>3</v>
      </c>
      <c r="F127" s="1" t="s">
        <v>155</v>
      </c>
      <c r="G127" s="25" t="s">
        <v>14</v>
      </c>
      <c r="H127" s="1">
        <v>0</v>
      </c>
      <c r="I127" s="5">
        <v>99</v>
      </c>
    </row>
    <row r="128" spans="1:9" x14ac:dyDescent="0.15">
      <c r="A128" s="1">
        <v>51</v>
      </c>
      <c r="B128" s="3">
        <v>1</v>
      </c>
      <c r="F128" s="1" t="s">
        <v>156</v>
      </c>
      <c r="G128" s="33" t="s">
        <v>157</v>
      </c>
      <c r="H128" s="1">
        <v>0</v>
      </c>
      <c r="I128" s="5">
        <v>99</v>
      </c>
    </row>
    <row r="129" spans="1:9" x14ac:dyDescent="0.15">
      <c r="B129" s="3">
        <v>2</v>
      </c>
      <c r="F129" s="1" t="s">
        <v>158</v>
      </c>
      <c r="G129" s="33" t="s">
        <v>157</v>
      </c>
      <c r="H129" s="1">
        <v>0</v>
      </c>
      <c r="I129" s="5">
        <v>99</v>
      </c>
    </row>
    <row r="130" spans="1:9" x14ac:dyDescent="0.15">
      <c r="B130" s="3">
        <v>3</v>
      </c>
      <c r="F130" s="1" t="s">
        <v>159</v>
      </c>
      <c r="G130" s="33" t="s">
        <v>157</v>
      </c>
      <c r="H130" s="1">
        <v>0</v>
      </c>
      <c r="I130" s="5">
        <v>99</v>
      </c>
    </row>
    <row r="131" spans="1:9" x14ac:dyDescent="0.15">
      <c r="A131" s="21">
        <v>52</v>
      </c>
      <c r="B131" s="3">
        <v>1</v>
      </c>
      <c r="F131" s="1" t="s">
        <v>160</v>
      </c>
      <c r="G131" s="25" t="s">
        <v>161</v>
      </c>
      <c r="H131" s="1">
        <v>0</v>
      </c>
      <c r="I131" s="5">
        <v>99</v>
      </c>
    </row>
    <row r="132" spans="1:9" x14ac:dyDescent="0.15">
      <c r="A132" s="21"/>
      <c r="B132" s="3">
        <v>2</v>
      </c>
      <c r="F132" s="1" t="s">
        <v>162</v>
      </c>
      <c r="G132" s="25" t="s">
        <v>161</v>
      </c>
      <c r="H132" s="1">
        <v>0</v>
      </c>
      <c r="I132" s="5">
        <v>99</v>
      </c>
    </row>
    <row r="133" spans="1:9" x14ac:dyDescent="0.15">
      <c r="A133" s="21"/>
      <c r="B133" s="3">
        <v>3</v>
      </c>
      <c r="F133" s="1" t="s">
        <v>183</v>
      </c>
      <c r="G133" s="27" t="s">
        <v>184</v>
      </c>
      <c r="H133" s="1">
        <v>0</v>
      </c>
      <c r="I133" s="5">
        <v>99</v>
      </c>
    </row>
    <row r="134" spans="1:9" x14ac:dyDescent="0.15">
      <c r="A134" s="1">
        <v>53</v>
      </c>
      <c r="B134" s="3">
        <v>1</v>
      </c>
      <c r="F134" s="1" t="s">
        <v>185</v>
      </c>
      <c r="G134" s="31" t="s">
        <v>186</v>
      </c>
      <c r="H134" s="1">
        <v>0</v>
      </c>
      <c r="I134" s="5">
        <v>98</v>
      </c>
    </row>
    <row r="135" spans="1:9" x14ac:dyDescent="0.15">
      <c r="A135" s="21">
        <v>54</v>
      </c>
      <c r="B135" s="3">
        <v>1</v>
      </c>
      <c r="F135" s="1" t="s">
        <v>187</v>
      </c>
      <c r="G135" s="28" t="s">
        <v>188</v>
      </c>
      <c r="H135" s="1">
        <v>0</v>
      </c>
      <c r="I135" s="5">
        <v>99</v>
      </c>
    </row>
    <row r="136" spans="1:9" x14ac:dyDescent="0.15">
      <c r="A136" s="21"/>
      <c r="B136" s="3">
        <v>2</v>
      </c>
      <c r="F136" s="1" t="s">
        <v>189</v>
      </c>
      <c r="G136" s="27" t="s">
        <v>24</v>
      </c>
      <c r="H136" s="1">
        <v>0</v>
      </c>
      <c r="I136" s="5">
        <v>99</v>
      </c>
    </row>
    <row r="137" spans="1:9" x14ac:dyDescent="0.15">
      <c r="A137" s="21"/>
      <c r="B137" s="3">
        <v>3</v>
      </c>
      <c r="F137" s="1" t="s">
        <v>190</v>
      </c>
      <c r="G137" s="28" t="s">
        <v>188</v>
      </c>
      <c r="H137" s="1">
        <v>0</v>
      </c>
      <c r="I137" s="5">
        <v>99</v>
      </c>
    </row>
    <row r="138" spans="1:9" x14ac:dyDescent="0.15">
      <c r="A138" s="1">
        <v>55</v>
      </c>
      <c r="B138" s="3">
        <v>1</v>
      </c>
      <c r="F138" s="1" t="s">
        <v>163</v>
      </c>
      <c r="G138" s="25" t="s">
        <v>161</v>
      </c>
      <c r="H138" s="1">
        <v>0</v>
      </c>
      <c r="I138" s="5">
        <v>99</v>
      </c>
    </row>
    <row r="139" spans="1:9" x14ac:dyDescent="0.15">
      <c r="B139" s="3">
        <v>2</v>
      </c>
      <c r="F139" s="1" t="s">
        <v>164</v>
      </c>
      <c r="G139" s="25" t="s">
        <v>161</v>
      </c>
      <c r="H139" s="1">
        <v>0</v>
      </c>
      <c r="I139" s="5">
        <v>99</v>
      </c>
    </row>
    <row r="140" spans="1:9" x14ac:dyDescent="0.15">
      <c r="B140" s="3">
        <v>3</v>
      </c>
      <c r="F140" s="1" t="s">
        <v>165</v>
      </c>
      <c r="G140" s="25" t="s">
        <v>161</v>
      </c>
      <c r="H140" s="1">
        <v>0</v>
      </c>
      <c r="I140" s="5">
        <v>99</v>
      </c>
    </row>
    <row r="141" spans="1:9" ht="12" x14ac:dyDescent="0.15">
      <c r="A141" s="1">
        <v>56</v>
      </c>
      <c r="B141" s="3">
        <v>1</v>
      </c>
      <c r="F141" s="1" t="s">
        <v>166</v>
      </c>
      <c r="G141" s="30" t="s">
        <v>167</v>
      </c>
      <c r="H141" s="1">
        <v>0</v>
      </c>
      <c r="I141" s="5">
        <v>99</v>
      </c>
    </row>
    <row r="142" spans="1:9" ht="12" x14ac:dyDescent="0.15">
      <c r="B142" s="3">
        <v>2</v>
      </c>
      <c r="F142" s="1" t="s">
        <v>168</v>
      </c>
      <c r="G142" s="30" t="s">
        <v>167</v>
      </c>
      <c r="H142" s="1">
        <v>0</v>
      </c>
      <c r="I142" s="5">
        <v>99</v>
      </c>
    </row>
    <row r="143" spans="1:9" ht="12" x14ac:dyDescent="0.15">
      <c r="B143" s="3">
        <v>3</v>
      </c>
      <c r="F143" s="1" t="s">
        <v>169</v>
      </c>
      <c r="G143" s="30" t="s">
        <v>167</v>
      </c>
      <c r="H143" s="1">
        <v>0</v>
      </c>
      <c r="I143" s="5">
        <v>99</v>
      </c>
    </row>
    <row r="144" spans="1:9" x14ac:dyDescent="0.15">
      <c r="A144" s="1">
        <v>57</v>
      </c>
      <c r="B144" s="3">
        <v>1</v>
      </c>
      <c r="F144" s="1" t="s">
        <v>170</v>
      </c>
      <c r="G144" s="25" t="s">
        <v>161</v>
      </c>
      <c r="H144" s="1">
        <v>0</v>
      </c>
      <c r="I144" s="5">
        <v>99</v>
      </c>
    </row>
    <row r="145" spans="1:9" x14ac:dyDescent="0.15">
      <c r="B145" s="3">
        <v>2</v>
      </c>
      <c r="F145" s="1" t="s">
        <v>170</v>
      </c>
      <c r="G145" s="25" t="s">
        <v>161</v>
      </c>
      <c r="H145" s="1">
        <v>0</v>
      </c>
      <c r="I145" s="5">
        <v>99</v>
      </c>
    </row>
    <row r="146" spans="1:9" x14ac:dyDescent="0.15">
      <c r="B146" s="3">
        <v>3</v>
      </c>
      <c r="F146" s="1" t="s">
        <v>170</v>
      </c>
      <c r="G146" s="25" t="s">
        <v>161</v>
      </c>
      <c r="H146" s="1">
        <v>0</v>
      </c>
      <c r="I146" s="5">
        <v>99</v>
      </c>
    </row>
    <row r="147" spans="1:9" x14ac:dyDescent="0.15">
      <c r="A147" s="1">
        <v>58</v>
      </c>
      <c r="B147" s="3">
        <v>1</v>
      </c>
      <c r="F147" s="1" t="s">
        <v>171</v>
      </c>
      <c r="G147" s="25" t="s">
        <v>161</v>
      </c>
      <c r="H147" s="1">
        <v>0</v>
      </c>
      <c r="I147" s="5">
        <v>99</v>
      </c>
    </row>
    <row r="148" spans="1:9" x14ac:dyDescent="0.15">
      <c r="B148" s="3">
        <v>2</v>
      </c>
      <c r="F148" s="1" t="s">
        <v>172</v>
      </c>
      <c r="G148" s="25" t="s">
        <v>161</v>
      </c>
      <c r="H148" s="1">
        <v>0</v>
      </c>
      <c r="I148" s="5">
        <v>99</v>
      </c>
    </row>
    <row r="149" spans="1:9" x14ac:dyDescent="0.15">
      <c r="B149" s="3">
        <v>3</v>
      </c>
      <c r="F149" s="1" t="s">
        <v>173</v>
      </c>
      <c r="G149" s="25" t="s">
        <v>161</v>
      </c>
      <c r="H149" s="1">
        <v>0</v>
      </c>
      <c r="I149" s="5">
        <v>99</v>
      </c>
    </row>
    <row r="150" spans="1:9" x14ac:dyDescent="0.15">
      <c r="A150" s="1">
        <v>59</v>
      </c>
      <c r="B150" s="3">
        <v>1</v>
      </c>
      <c r="F150" s="1" t="s">
        <v>174</v>
      </c>
      <c r="G150" s="25" t="s">
        <v>161</v>
      </c>
      <c r="H150" s="8">
        <v>9.9999999999999999E-91</v>
      </c>
      <c r="I150" s="5">
        <v>100</v>
      </c>
    </row>
    <row r="151" spans="1:9" x14ac:dyDescent="0.15">
      <c r="B151" s="3">
        <v>2</v>
      </c>
      <c r="F151" s="1" t="s">
        <v>175</v>
      </c>
      <c r="G151" s="25" t="s">
        <v>161</v>
      </c>
      <c r="H151" s="1">
        <v>0</v>
      </c>
      <c r="I151" s="5">
        <v>99</v>
      </c>
    </row>
    <row r="152" spans="1:9" x14ac:dyDescent="0.15">
      <c r="B152" s="3">
        <v>3</v>
      </c>
      <c r="F152" s="1" t="s">
        <v>176</v>
      </c>
      <c r="G152" s="25" t="s">
        <v>161</v>
      </c>
      <c r="H152" s="1">
        <v>0</v>
      </c>
      <c r="I152" s="5">
        <v>99</v>
      </c>
    </row>
    <row r="153" spans="1:9" x14ac:dyDescent="0.15">
      <c r="A153" s="1">
        <v>60</v>
      </c>
      <c r="B153" s="3">
        <v>1</v>
      </c>
      <c r="F153" s="1" t="s">
        <v>119</v>
      </c>
      <c r="G153" s="25" t="s">
        <v>161</v>
      </c>
      <c r="H153" s="8">
        <v>9.0000000000000001E-77</v>
      </c>
      <c r="I153" s="5">
        <v>99</v>
      </c>
    </row>
    <row r="154" spans="1:9" x14ac:dyDescent="0.15">
      <c r="B154" s="3">
        <v>2</v>
      </c>
      <c r="F154" s="1" t="s">
        <v>177</v>
      </c>
      <c r="G154" s="25" t="s">
        <v>161</v>
      </c>
      <c r="H154" s="8">
        <v>3.0000000000000002E-77</v>
      </c>
      <c r="I154" s="5">
        <v>99</v>
      </c>
    </row>
    <row r="155" spans="1:9" x14ac:dyDescent="0.15">
      <c r="B155" s="3">
        <v>3</v>
      </c>
      <c r="F155" s="1" t="s">
        <v>119</v>
      </c>
      <c r="G155" s="25" t="s">
        <v>161</v>
      </c>
      <c r="H155" s="8">
        <v>9.0000000000000001E-77</v>
      </c>
      <c r="I155" s="5">
        <v>99</v>
      </c>
    </row>
    <row r="156" spans="1:9" x14ac:dyDescent="0.15">
      <c r="A156" s="1">
        <v>61</v>
      </c>
      <c r="B156" s="3">
        <v>1</v>
      </c>
    </row>
    <row r="157" spans="1:9" x14ac:dyDescent="0.15">
      <c r="B157" s="3">
        <v>2</v>
      </c>
    </row>
    <row r="158" spans="1:9" x14ac:dyDescent="0.15">
      <c r="B158" s="3">
        <v>3</v>
      </c>
    </row>
    <row r="159" spans="1:9" x14ac:dyDescent="0.15">
      <c r="A159" s="1">
        <v>62</v>
      </c>
      <c r="B159" s="3">
        <v>1</v>
      </c>
      <c r="F159" s="1" t="s">
        <v>280</v>
      </c>
      <c r="G159" s="25" t="s">
        <v>281</v>
      </c>
      <c r="H159" s="1">
        <v>0</v>
      </c>
      <c r="I159" s="5">
        <v>99</v>
      </c>
    </row>
    <row r="160" spans="1:9" x14ac:dyDescent="0.15">
      <c r="B160" s="3">
        <v>2</v>
      </c>
      <c r="F160" s="1" t="s">
        <v>282</v>
      </c>
      <c r="G160" s="25" t="s">
        <v>281</v>
      </c>
      <c r="H160" s="1">
        <v>0</v>
      </c>
      <c r="I160" s="5">
        <v>99</v>
      </c>
    </row>
    <row r="161" spans="1:9" x14ac:dyDescent="0.15">
      <c r="B161" s="3">
        <v>3</v>
      </c>
      <c r="F161" s="1" t="s">
        <v>283</v>
      </c>
      <c r="G161" s="25" t="s">
        <v>281</v>
      </c>
      <c r="H161" s="1">
        <v>0</v>
      </c>
      <c r="I161" s="5">
        <v>99</v>
      </c>
    </row>
    <row r="162" spans="1:9" x14ac:dyDescent="0.15">
      <c r="A162" s="1">
        <v>63</v>
      </c>
      <c r="B162" s="3">
        <v>1</v>
      </c>
      <c r="F162" s="1" t="s">
        <v>284</v>
      </c>
      <c r="G162" s="25" t="s">
        <v>281</v>
      </c>
      <c r="H162" s="1">
        <v>0</v>
      </c>
      <c r="I162" s="5">
        <v>99</v>
      </c>
    </row>
    <row r="163" spans="1:9" x14ac:dyDescent="0.15">
      <c r="B163" s="3">
        <v>2</v>
      </c>
      <c r="F163" s="1" t="s">
        <v>285</v>
      </c>
      <c r="G163" s="32" t="s">
        <v>286</v>
      </c>
      <c r="H163" s="1">
        <v>0</v>
      </c>
      <c r="I163" s="5">
        <v>99</v>
      </c>
    </row>
    <row r="164" spans="1:9" x14ac:dyDescent="0.15">
      <c r="B164" s="3">
        <v>3</v>
      </c>
      <c r="F164" s="1" t="s">
        <v>287</v>
      </c>
      <c r="G164" s="25" t="s">
        <v>281</v>
      </c>
      <c r="H164" s="1">
        <v>0</v>
      </c>
      <c r="I164" s="5">
        <v>99</v>
      </c>
    </row>
    <row r="165" spans="1:9" x14ac:dyDescent="0.15">
      <c r="A165" s="22">
        <v>64</v>
      </c>
      <c r="B165" s="45" t="s">
        <v>428</v>
      </c>
    </row>
    <row r="166" spans="1:9" x14ac:dyDescent="0.15">
      <c r="A166" s="1">
        <v>65</v>
      </c>
      <c r="B166" s="3">
        <v>1</v>
      </c>
      <c r="F166" s="1" t="s">
        <v>288</v>
      </c>
      <c r="G166" s="28" t="s">
        <v>289</v>
      </c>
      <c r="H166" s="1">
        <v>0</v>
      </c>
      <c r="I166" s="5">
        <v>99</v>
      </c>
    </row>
    <row r="167" spans="1:9" x14ac:dyDescent="0.15">
      <c r="B167" s="3">
        <v>2</v>
      </c>
      <c r="F167" s="1" t="s">
        <v>290</v>
      </c>
      <c r="G167" s="28" t="s">
        <v>289</v>
      </c>
      <c r="H167" s="1">
        <v>0</v>
      </c>
      <c r="I167" s="5">
        <v>99</v>
      </c>
    </row>
    <row r="168" spans="1:9" x14ac:dyDescent="0.15">
      <c r="B168" s="3">
        <v>3</v>
      </c>
      <c r="F168" s="1" t="s">
        <v>291</v>
      </c>
      <c r="G168" s="28" t="s">
        <v>289</v>
      </c>
      <c r="H168" s="1">
        <v>0</v>
      </c>
      <c r="I168" s="5">
        <v>99</v>
      </c>
    </row>
    <row r="169" spans="1:9" x14ac:dyDescent="0.15">
      <c r="A169" s="1">
        <v>66</v>
      </c>
      <c r="B169" s="3">
        <v>2</v>
      </c>
      <c r="F169" s="1" t="s">
        <v>341</v>
      </c>
      <c r="G169" s="36" t="s">
        <v>124</v>
      </c>
      <c r="H169" s="1">
        <v>3.0000000000000002E-114</v>
      </c>
      <c r="I169" s="5">
        <v>96</v>
      </c>
    </row>
    <row r="170" spans="1:9" x14ac:dyDescent="0.15">
      <c r="B170" s="3">
        <v>3</v>
      </c>
      <c r="F170" s="1" t="s">
        <v>342</v>
      </c>
      <c r="G170" s="36" t="s">
        <v>124</v>
      </c>
      <c r="H170" s="8">
        <v>6.9999999999999995E-110</v>
      </c>
      <c r="I170" s="5">
        <v>98</v>
      </c>
    </row>
    <row r="171" spans="1:9" x14ac:dyDescent="0.15">
      <c r="A171" s="1">
        <v>67</v>
      </c>
      <c r="B171" s="3">
        <v>2</v>
      </c>
      <c r="F171" s="1" t="s">
        <v>343</v>
      </c>
      <c r="G171" s="27" t="s">
        <v>24</v>
      </c>
      <c r="H171" s="1">
        <v>0</v>
      </c>
      <c r="I171" s="5">
        <v>97</v>
      </c>
    </row>
    <row r="172" spans="1:9" x14ac:dyDescent="0.15">
      <c r="A172" s="1">
        <v>68</v>
      </c>
      <c r="B172" s="3">
        <v>2</v>
      </c>
      <c r="F172" s="1" t="s">
        <v>292</v>
      </c>
      <c r="G172" s="25" t="s">
        <v>281</v>
      </c>
      <c r="H172" s="1">
        <v>0</v>
      </c>
      <c r="I172" s="5">
        <v>99</v>
      </c>
    </row>
    <row r="173" spans="1:9" x14ac:dyDescent="0.15">
      <c r="A173" s="1">
        <v>69</v>
      </c>
      <c r="B173" s="3">
        <v>1</v>
      </c>
      <c r="F173" s="1" t="s">
        <v>293</v>
      </c>
      <c r="G173" s="28" t="s">
        <v>289</v>
      </c>
      <c r="H173" s="1">
        <v>0</v>
      </c>
      <c r="I173" s="5">
        <v>99</v>
      </c>
    </row>
    <row r="174" spans="1:9" x14ac:dyDescent="0.15">
      <c r="B174" s="3">
        <v>2</v>
      </c>
      <c r="F174" s="1" t="s">
        <v>294</v>
      </c>
      <c r="G174" s="28" t="s">
        <v>289</v>
      </c>
      <c r="H174" s="1">
        <v>0</v>
      </c>
      <c r="I174" s="5">
        <v>99</v>
      </c>
    </row>
    <row r="175" spans="1:9" x14ac:dyDescent="0.15">
      <c r="B175" s="3">
        <v>3</v>
      </c>
      <c r="F175" s="1" t="s">
        <v>295</v>
      </c>
      <c r="G175" s="28" t="s">
        <v>289</v>
      </c>
      <c r="H175" s="1">
        <v>0</v>
      </c>
      <c r="I175" s="5">
        <v>99</v>
      </c>
    </row>
    <row r="176" spans="1:9" x14ac:dyDescent="0.15">
      <c r="A176" s="1">
        <v>70</v>
      </c>
      <c r="B176" s="3">
        <v>1</v>
      </c>
      <c r="F176" s="1" t="s">
        <v>296</v>
      </c>
      <c r="G176" s="25" t="s">
        <v>281</v>
      </c>
      <c r="H176" s="1">
        <v>0</v>
      </c>
      <c r="I176" s="5">
        <v>99</v>
      </c>
    </row>
    <row r="177" spans="1:9" x14ac:dyDescent="0.15">
      <c r="B177" s="3">
        <v>2</v>
      </c>
      <c r="F177" s="1" t="s">
        <v>297</v>
      </c>
      <c r="G177" s="25" t="s">
        <v>281</v>
      </c>
      <c r="H177" s="1">
        <v>0</v>
      </c>
      <c r="I177" s="5">
        <v>99</v>
      </c>
    </row>
    <row r="178" spans="1:9" x14ac:dyDescent="0.15">
      <c r="B178" s="3">
        <v>3</v>
      </c>
      <c r="F178" s="1" t="s">
        <v>298</v>
      </c>
      <c r="G178" s="25" t="s">
        <v>281</v>
      </c>
      <c r="H178" s="1">
        <v>0</v>
      </c>
      <c r="I178" s="5">
        <v>99</v>
      </c>
    </row>
    <row r="179" spans="1:9" x14ac:dyDescent="0.15">
      <c r="A179" s="1">
        <v>71</v>
      </c>
      <c r="B179" s="3">
        <v>1</v>
      </c>
      <c r="F179" s="1" t="s">
        <v>299</v>
      </c>
      <c r="G179" s="28" t="s">
        <v>289</v>
      </c>
      <c r="H179" s="1">
        <v>0</v>
      </c>
      <c r="I179" s="5">
        <v>99</v>
      </c>
    </row>
    <row r="180" spans="1:9" x14ac:dyDescent="0.15">
      <c r="B180" s="3">
        <v>2</v>
      </c>
      <c r="F180" s="1" t="s">
        <v>300</v>
      </c>
      <c r="G180" s="28" t="s">
        <v>289</v>
      </c>
      <c r="H180" s="1">
        <v>0</v>
      </c>
      <c r="I180" s="5">
        <v>99</v>
      </c>
    </row>
    <row r="181" spans="1:9" x14ac:dyDescent="0.15">
      <c r="B181" s="3">
        <v>3</v>
      </c>
      <c r="F181" s="1" t="s">
        <v>301</v>
      </c>
      <c r="G181" s="28" t="s">
        <v>289</v>
      </c>
      <c r="H181" s="1">
        <v>0</v>
      </c>
      <c r="I181" s="5">
        <v>99</v>
      </c>
    </row>
    <row r="182" spans="1:9" x14ac:dyDescent="0.15">
      <c r="A182" s="1">
        <v>72</v>
      </c>
      <c r="B182" s="3">
        <v>1</v>
      </c>
      <c r="F182" s="1" t="s">
        <v>302</v>
      </c>
      <c r="G182" s="28" t="s">
        <v>289</v>
      </c>
      <c r="H182" s="1">
        <v>0</v>
      </c>
      <c r="I182" s="5">
        <v>99</v>
      </c>
    </row>
    <row r="183" spans="1:9" x14ac:dyDescent="0.15">
      <c r="B183" s="3">
        <v>2</v>
      </c>
      <c r="F183" s="1" t="s">
        <v>303</v>
      </c>
      <c r="G183" s="28" t="s">
        <v>289</v>
      </c>
      <c r="H183" s="1">
        <v>0</v>
      </c>
      <c r="I183" s="5">
        <v>99</v>
      </c>
    </row>
    <row r="184" spans="1:9" x14ac:dyDescent="0.15">
      <c r="B184" s="3">
        <v>3</v>
      </c>
      <c r="F184" s="1" t="s">
        <v>304</v>
      </c>
      <c r="G184" s="28" t="s">
        <v>289</v>
      </c>
      <c r="H184" s="1">
        <v>0</v>
      </c>
      <c r="I184" s="5">
        <v>99</v>
      </c>
    </row>
    <row r="185" spans="1:9" x14ac:dyDescent="0.15">
      <c r="A185" s="1">
        <v>73</v>
      </c>
      <c r="B185" s="3">
        <v>1</v>
      </c>
      <c r="F185" s="1" t="s">
        <v>305</v>
      </c>
      <c r="G185" s="27" t="s">
        <v>308</v>
      </c>
      <c r="H185" s="1">
        <v>0</v>
      </c>
      <c r="I185" s="5">
        <v>99</v>
      </c>
    </row>
    <row r="186" spans="1:9" x14ac:dyDescent="0.15">
      <c r="B186" s="3">
        <v>2</v>
      </c>
      <c r="F186" s="1" t="s">
        <v>306</v>
      </c>
      <c r="G186" s="25" t="s">
        <v>281</v>
      </c>
      <c r="H186" s="1">
        <v>0</v>
      </c>
      <c r="I186" s="5">
        <v>99</v>
      </c>
    </row>
    <row r="187" spans="1:9" x14ac:dyDescent="0.15">
      <c r="B187" s="3">
        <v>3</v>
      </c>
      <c r="F187" s="1" t="s">
        <v>307</v>
      </c>
      <c r="G187" s="27" t="s">
        <v>24</v>
      </c>
      <c r="H187" s="1">
        <v>0</v>
      </c>
      <c r="I187" s="5">
        <v>99</v>
      </c>
    </row>
  </sheetData>
  <mergeCells count="8">
    <mergeCell ref="B4:D4"/>
    <mergeCell ref="F3:N3"/>
    <mergeCell ref="P3:S3"/>
    <mergeCell ref="U3:V3"/>
    <mergeCell ref="U4:V4"/>
    <mergeCell ref="Q4:R4"/>
    <mergeCell ref="F4:I4"/>
    <mergeCell ref="K4:N4"/>
  </mergeCells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236"/>
  <sheetViews>
    <sheetView topLeftCell="A91" zoomScale="160" zoomScaleNormal="160" workbookViewId="0">
      <selection activeCell="BA212" sqref="BA212"/>
    </sheetView>
  </sheetViews>
  <sheetFormatPr defaultRowHeight="11.25" x14ac:dyDescent="0.15"/>
  <cols>
    <col min="1" max="1" width="2.5" style="1" customWidth="1"/>
    <col min="2" max="9" width="3.25" style="1" customWidth="1"/>
    <col min="10" max="10" width="3.25" style="5" customWidth="1"/>
    <col min="11" max="99" width="3.25" style="1" customWidth="1"/>
    <col min="100" max="100" width="3.25" style="73" customWidth="1"/>
    <col min="101" max="107" width="3.25" style="1" customWidth="1"/>
    <col min="108" max="108" width="3.25" style="5" customWidth="1"/>
    <col min="109" max="139" width="3.25" style="1" customWidth="1"/>
    <col min="140" max="16384" width="9" style="1"/>
  </cols>
  <sheetData>
    <row r="1" spans="1:129" x14ac:dyDescent="0.15">
      <c r="A1" s="6" t="s">
        <v>464</v>
      </c>
    </row>
    <row r="2" spans="1:129" x14ac:dyDescent="0.15">
      <c r="A2" s="6"/>
      <c r="B2" s="6" t="s">
        <v>438</v>
      </c>
    </row>
    <row r="3" spans="1:129" x14ac:dyDescent="0.15">
      <c r="B3" s="6" t="s">
        <v>465</v>
      </c>
    </row>
    <row r="4" spans="1:129" x14ac:dyDescent="0.15">
      <c r="B4" s="6" t="s">
        <v>466</v>
      </c>
    </row>
    <row r="5" spans="1:129" x14ac:dyDescent="0.15">
      <c r="X5" s="6" t="s">
        <v>367</v>
      </c>
      <c r="AL5" s="6" t="s">
        <v>366</v>
      </c>
      <c r="AZ5" s="6" t="s">
        <v>348</v>
      </c>
      <c r="BN5" s="6" t="s">
        <v>353</v>
      </c>
      <c r="CB5" s="6" t="s">
        <v>354</v>
      </c>
      <c r="CP5" s="6" t="s">
        <v>344</v>
      </c>
      <c r="DD5" s="47"/>
      <c r="DE5" s="48" t="s">
        <v>327</v>
      </c>
      <c r="DF5" s="6" t="e">
        <f>DH15*100/#REF!</f>
        <v>#REF!</v>
      </c>
      <c r="DG5" s="6"/>
      <c r="DH5" s="1" t="s">
        <v>328</v>
      </c>
    </row>
    <row r="6" spans="1:129" s="5" customFormat="1" x14ac:dyDescent="0.15">
      <c r="A6" s="99" t="s">
        <v>15</v>
      </c>
      <c r="B6" s="99"/>
      <c r="C6" s="99"/>
      <c r="D6" s="99"/>
      <c r="E6" s="99"/>
      <c r="F6" s="99"/>
      <c r="G6" s="39" t="s">
        <v>6</v>
      </c>
      <c r="H6" s="98" t="s">
        <v>191</v>
      </c>
      <c r="I6" s="98"/>
      <c r="J6" s="98"/>
      <c r="K6" s="98"/>
      <c r="L6" s="98"/>
      <c r="M6" s="39" t="s">
        <v>368</v>
      </c>
      <c r="N6" s="39" t="s">
        <v>192</v>
      </c>
      <c r="O6" s="39"/>
      <c r="P6" s="39"/>
      <c r="Q6" s="49" t="s">
        <v>334</v>
      </c>
      <c r="R6" s="49"/>
      <c r="S6" s="49"/>
      <c r="T6" s="49" t="s">
        <v>346</v>
      </c>
      <c r="U6" s="49" t="s">
        <v>344</v>
      </c>
      <c r="V6" s="49" t="s">
        <v>339</v>
      </c>
      <c r="W6" s="1"/>
      <c r="X6" s="44" t="s">
        <v>429</v>
      </c>
      <c r="Y6" s="7" t="s">
        <v>431</v>
      </c>
      <c r="Z6" s="7" t="s">
        <v>430</v>
      </c>
      <c r="AA6" s="7" t="s">
        <v>432</v>
      </c>
      <c r="AB6" s="7" t="s">
        <v>433</v>
      </c>
      <c r="AC6" s="7" t="s">
        <v>434</v>
      </c>
      <c r="AD6" s="7"/>
      <c r="AE6" s="7" t="s">
        <v>435</v>
      </c>
      <c r="AF6" s="7"/>
      <c r="AG6" s="7" t="s">
        <v>436</v>
      </c>
      <c r="AH6" s="7"/>
      <c r="AI6" s="7" t="s">
        <v>437</v>
      </c>
      <c r="AJ6" s="7"/>
      <c r="AK6" s="1"/>
      <c r="AL6" s="44" t="s">
        <v>429</v>
      </c>
      <c r="AM6" s="7" t="s">
        <v>431</v>
      </c>
      <c r="AN6" s="7" t="s">
        <v>430</v>
      </c>
      <c r="AO6" s="7" t="s">
        <v>432</v>
      </c>
      <c r="AP6" s="7" t="s">
        <v>433</v>
      </c>
      <c r="AQ6" s="7" t="s">
        <v>434</v>
      </c>
      <c r="AR6" s="7"/>
      <c r="AS6" s="7" t="s">
        <v>435</v>
      </c>
      <c r="AT6" s="7"/>
      <c r="AU6" s="7" t="s">
        <v>436</v>
      </c>
      <c r="AV6" s="7"/>
      <c r="AW6" s="7" t="s">
        <v>437</v>
      </c>
      <c r="AX6" s="7"/>
      <c r="AY6" s="1"/>
      <c r="AZ6" s="44" t="s">
        <v>429</v>
      </c>
      <c r="BA6" s="7" t="s">
        <v>431</v>
      </c>
      <c r="BB6" s="7" t="s">
        <v>430</v>
      </c>
      <c r="BC6" s="7" t="s">
        <v>432</v>
      </c>
      <c r="BD6" s="7" t="s">
        <v>433</v>
      </c>
      <c r="BE6" s="7" t="s">
        <v>434</v>
      </c>
      <c r="BF6" s="7"/>
      <c r="BG6" s="7" t="s">
        <v>435</v>
      </c>
      <c r="BH6" s="7"/>
      <c r="BI6" s="7" t="s">
        <v>436</v>
      </c>
      <c r="BJ6" s="7"/>
      <c r="BK6" s="7" t="s">
        <v>437</v>
      </c>
      <c r="BL6" s="7"/>
      <c r="BM6" s="1"/>
      <c r="BN6" s="44" t="s">
        <v>429</v>
      </c>
      <c r="BO6" s="7" t="s">
        <v>431</v>
      </c>
      <c r="BP6" s="7" t="s">
        <v>430</v>
      </c>
      <c r="BQ6" s="7" t="s">
        <v>432</v>
      </c>
      <c r="BR6" s="7" t="s">
        <v>433</v>
      </c>
      <c r="BS6" s="7" t="s">
        <v>434</v>
      </c>
      <c r="BT6" s="7"/>
      <c r="BU6" s="7" t="s">
        <v>435</v>
      </c>
      <c r="BV6" s="7"/>
      <c r="BW6" s="7" t="s">
        <v>436</v>
      </c>
      <c r="BX6" s="7"/>
      <c r="BY6" s="7" t="s">
        <v>437</v>
      </c>
      <c r="BZ6" s="7"/>
      <c r="CA6" s="40"/>
      <c r="CB6" s="44" t="s">
        <v>429</v>
      </c>
      <c r="CC6" s="7" t="s">
        <v>431</v>
      </c>
      <c r="CD6" s="7" t="s">
        <v>430</v>
      </c>
      <c r="CE6" s="7" t="s">
        <v>432</v>
      </c>
      <c r="CF6" s="7" t="s">
        <v>433</v>
      </c>
      <c r="CG6" s="7" t="s">
        <v>434</v>
      </c>
      <c r="CH6" s="7"/>
      <c r="CI6" s="7" t="s">
        <v>435</v>
      </c>
      <c r="CJ6" s="7"/>
      <c r="CK6" s="7" t="s">
        <v>436</v>
      </c>
      <c r="CL6" s="7"/>
      <c r="CM6" s="7" t="s">
        <v>437</v>
      </c>
      <c r="CN6" s="7"/>
      <c r="CO6" s="1"/>
      <c r="CP6" s="44" t="s">
        <v>429</v>
      </c>
      <c r="CQ6" s="7" t="s">
        <v>431</v>
      </c>
      <c r="CR6" s="7" t="s">
        <v>430</v>
      </c>
      <c r="CS6" s="7" t="s">
        <v>432</v>
      </c>
      <c r="CT6" s="7" t="s">
        <v>433</v>
      </c>
      <c r="CU6" s="7" t="s">
        <v>434</v>
      </c>
      <c r="CV6" s="7"/>
      <c r="CW6" s="7" t="s">
        <v>435</v>
      </c>
      <c r="CX6" s="7"/>
      <c r="CY6" s="7" t="s">
        <v>436</v>
      </c>
      <c r="CZ6" s="7"/>
      <c r="DA6" s="7" t="s">
        <v>437</v>
      </c>
      <c r="DB6" s="7"/>
      <c r="DC6" s="50"/>
      <c r="DD6" s="39" t="s">
        <v>318</v>
      </c>
      <c r="DE6" s="100" t="s">
        <v>249</v>
      </c>
      <c r="DF6" s="100"/>
      <c r="DG6" s="100"/>
      <c r="DH6" s="39" t="s">
        <v>250</v>
      </c>
      <c r="DI6" s="39" t="s">
        <v>317</v>
      </c>
      <c r="DR6" s="95" t="s">
        <v>442</v>
      </c>
      <c r="DS6" s="95"/>
      <c r="DT6" s="95"/>
      <c r="DU6" s="95"/>
      <c r="DV6" s="95"/>
      <c r="DW6" s="95"/>
      <c r="DX6" s="95"/>
      <c r="DY6" s="95"/>
    </row>
    <row r="7" spans="1:129" s="5" customFormat="1" x14ac:dyDescent="0.15">
      <c r="A7" s="41" t="s">
        <v>0</v>
      </c>
      <c r="B7" s="41" t="s">
        <v>27</v>
      </c>
      <c r="C7" s="41" t="s">
        <v>1</v>
      </c>
      <c r="D7" s="41" t="s">
        <v>17</v>
      </c>
      <c r="E7" s="41" t="s">
        <v>16</v>
      </c>
      <c r="F7" s="41"/>
      <c r="G7" s="41" t="s">
        <v>43</v>
      </c>
      <c r="H7" s="41" t="s">
        <v>28</v>
      </c>
      <c r="I7" s="41" t="s">
        <v>237</v>
      </c>
      <c r="J7" s="41" t="s">
        <v>29</v>
      </c>
      <c r="K7" s="41">
        <v>53</v>
      </c>
      <c r="L7" s="41">
        <v>75</v>
      </c>
      <c r="M7" s="41"/>
      <c r="N7" s="41"/>
      <c r="O7" s="41"/>
      <c r="P7" s="41"/>
      <c r="Q7" s="50" t="s">
        <v>335</v>
      </c>
      <c r="R7" s="50" t="s">
        <v>345</v>
      </c>
      <c r="S7" s="41" t="s">
        <v>365</v>
      </c>
      <c r="T7" s="50"/>
      <c r="U7" s="50"/>
      <c r="V7" s="50"/>
      <c r="W7" s="50"/>
      <c r="X7" s="50" t="s">
        <v>339</v>
      </c>
      <c r="Y7" s="41">
        <v>53</v>
      </c>
      <c r="Z7" s="41">
        <v>53</v>
      </c>
      <c r="AA7" s="41">
        <v>70</v>
      </c>
      <c r="AB7" s="41">
        <v>70</v>
      </c>
      <c r="AC7" s="41">
        <v>53</v>
      </c>
      <c r="AD7" s="41">
        <v>70</v>
      </c>
      <c r="AE7" s="41">
        <v>53</v>
      </c>
      <c r="AF7" s="41">
        <v>70</v>
      </c>
      <c r="AG7" s="41">
        <v>53</v>
      </c>
      <c r="AH7" s="41">
        <v>70</v>
      </c>
      <c r="AI7" s="41">
        <v>53</v>
      </c>
      <c r="AJ7" s="41">
        <v>70</v>
      </c>
      <c r="AK7" s="50"/>
      <c r="AL7" s="50" t="s">
        <v>339</v>
      </c>
      <c r="AM7" s="41">
        <v>53</v>
      </c>
      <c r="AN7" s="41">
        <v>53</v>
      </c>
      <c r="AO7" s="41">
        <v>70</v>
      </c>
      <c r="AP7" s="41">
        <v>70</v>
      </c>
      <c r="AQ7" s="41">
        <v>53</v>
      </c>
      <c r="AR7" s="41">
        <v>70</v>
      </c>
      <c r="AS7" s="41">
        <v>53</v>
      </c>
      <c r="AT7" s="41">
        <v>70</v>
      </c>
      <c r="AU7" s="41">
        <v>53</v>
      </c>
      <c r="AV7" s="41">
        <v>70</v>
      </c>
      <c r="AW7" s="41">
        <v>53</v>
      </c>
      <c r="AX7" s="41">
        <v>70</v>
      </c>
      <c r="AY7" s="50"/>
      <c r="AZ7" s="50" t="s">
        <v>339</v>
      </c>
      <c r="BA7" s="41">
        <v>53</v>
      </c>
      <c r="BB7" s="41">
        <v>53</v>
      </c>
      <c r="BC7" s="41">
        <v>70</v>
      </c>
      <c r="BD7" s="41">
        <v>70</v>
      </c>
      <c r="BE7" s="41">
        <v>53</v>
      </c>
      <c r="BF7" s="41">
        <v>70</v>
      </c>
      <c r="BG7" s="41">
        <v>53</v>
      </c>
      <c r="BH7" s="41">
        <v>70</v>
      </c>
      <c r="BI7" s="41">
        <v>53</v>
      </c>
      <c r="BJ7" s="41">
        <v>70</v>
      </c>
      <c r="BK7" s="41">
        <v>53</v>
      </c>
      <c r="BL7" s="41">
        <v>70</v>
      </c>
      <c r="BM7" s="50"/>
      <c r="BN7" s="50" t="s">
        <v>339</v>
      </c>
      <c r="BO7" s="41">
        <v>53</v>
      </c>
      <c r="BP7" s="41">
        <v>53</v>
      </c>
      <c r="BQ7" s="41">
        <v>70</v>
      </c>
      <c r="BR7" s="41">
        <v>70</v>
      </c>
      <c r="BS7" s="41">
        <v>53</v>
      </c>
      <c r="BT7" s="41">
        <v>70</v>
      </c>
      <c r="BU7" s="41">
        <v>53</v>
      </c>
      <c r="BV7" s="41">
        <v>70</v>
      </c>
      <c r="BW7" s="41">
        <v>53</v>
      </c>
      <c r="BX7" s="41">
        <v>70</v>
      </c>
      <c r="BY7" s="41">
        <v>53</v>
      </c>
      <c r="BZ7" s="41">
        <v>70</v>
      </c>
      <c r="CA7" s="41"/>
      <c r="CB7" s="50" t="s">
        <v>339</v>
      </c>
      <c r="CC7" s="41">
        <v>53</v>
      </c>
      <c r="CD7" s="41">
        <v>53</v>
      </c>
      <c r="CE7" s="41">
        <v>70</v>
      </c>
      <c r="CF7" s="41">
        <v>70</v>
      </c>
      <c r="CG7" s="41">
        <v>53</v>
      </c>
      <c r="CH7" s="41">
        <v>70</v>
      </c>
      <c r="CI7" s="41">
        <v>53</v>
      </c>
      <c r="CJ7" s="41">
        <v>70</v>
      </c>
      <c r="CK7" s="41">
        <v>53</v>
      </c>
      <c r="CL7" s="41">
        <v>70</v>
      </c>
      <c r="CM7" s="41">
        <v>53</v>
      </c>
      <c r="CN7" s="41">
        <v>70</v>
      </c>
      <c r="CO7" s="50"/>
      <c r="CP7" s="50" t="s">
        <v>339</v>
      </c>
      <c r="CQ7" s="41">
        <v>53</v>
      </c>
      <c r="CR7" s="41">
        <v>53</v>
      </c>
      <c r="CS7" s="41">
        <v>70</v>
      </c>
      <c r="CT7" s="41">
        <v>70</v>
      </c>
      <c r="CU7" s="41">
        <v>53</v>
      </c>
      <c r="CV7" s="41">
        <v>70</v>
      </c>
      <c r="CW7" s="41">
        <v>53</v>
      </c>
      <c r="CX7" s="41">
        <v>70</v>
      </c>
      <c r="CY7" s="41">
        <v>53</v>
      </c>
      <c r="CZ7" s="41">
        <v>70</v>
      </c>
      <c r="DA7" s="41">
        <v>53</v>
      </c>
      <c r="DB7" s="41">
        <v>70</v>
      </c>
      <c r="DC7" s="50"/>
      <c r="DD7" s="2"/>
      <c r="DE7" s="2">
        <v>53</v>
      </c>
      <c r="DF7" s="2">
        <v>70</v>
      </c>
      <c r="DG7" s="2" t="s">
        <v>358</v>
      </c>
      <c r="DH7" s="2"/>
      <c r="DI7" s="2"/>
      <c r="DL7" s="2">
        <v>53</v>
      </c>
      <c r="DM7" s="2">
        <v>75</v>
      </c>
      <c r="DR7" s="95" t="s">
        <v>443</v>
      </c>
      <c r="DS7" s="95"/>
      <c r="DT7" s="95"/>
      <c r="DU7" s="95"/>
      <c r="DV7" s="95"/>
      <c r="DW7" s="95"/>
      <c r="DX7" s="95"/>
      <c r="DY7" s="95"/>
    </row>
    <row r="8" spans="1:129" x14ac:dyDescent="0.15">
      <c r="A8" s="43"/>
      <c r="B8" s="43"/>
      <c r="C8" s="43"/>
      <c r="D8" s="43"/>
      <c r="E8" s="43"/>
      <c r="F8" s="43"/>
      <c r="G8" s="43"/>
      <c r="H8" s="43"/>
      <c r="I8" s="43"/>
      <c r="J8" s="2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50"/>
      <c r="X8" s="51">
        <v>0</v>
      </c>
      <c r="Y8" s="51">
        <v>1</v>
      </c>
      <c r="Z8" s="52">
        <v>3</v>
      </c>
      <c r="AA8" s="52">
        <v>2</v>
      </c>
      <c r="AB8" s="51">
        <v>4</v>
      </c>
      <c r="AC8" s="51">
        <v>5</v>
      </c>
      <c r="AD8" s="51">
        <v>6</v>
      </c>
      <c r="AE8" s="51">
        <v>7</v>
      </c>
      <c r="AF8" s="51">
        <v>8</v>
      </c>
      <c r="AG8" s="51">
        <v>9</v>
      </c>
      <c r="AH8" s="51">
        <v>10</v>
      </c>
      <c r="AI8" s="51">
        <v>11</v>
      </c>
      <c r="AJ8" s="51">
        <v>12</v>
      </c>
      <c r="AK8" s="50"/>
      <c r="AL8" s="51">
        <v>0</v>
      </c>
      <c r="AM8" s="51">
        <v>1</v>
      </c>
      <c r="AN8" s="52">
        <v>3</v>
      </c>
      <c r="AO8" s="52">
        <v>2</v>
      </c>
      <c r="AP8" s="51">
        <v>4</v>
      </c>
      <c r="AQ8" s="51">
        <v>5</v>
      </c>
      <c r="AR8" s="51">
        <v>6</v>
      </c>
      <c r="AS8" s="51">
        <v>7</v>
      </c>
      <c r="AT8" s="51">
        <v>8</v>
      </c>
      <c r="AU8" s="51">
        <v>9</v>
      </c>
      <c r="AV8" s="51">
        <v>10</v>
      </c>
      <c r="AW8" s="51">
        <v>11</v>
      </c>
      <c r="AX8" s="51">
        <v>12</v>
      </c>
      <c r="AY8" s="50"/>
      <c r="AZ8" s="51">
        <v>0</v>
      </c>
      <c r="BA8" s="51">
        <v>1</v>
      </c>
      <c r="BB8" s="52">
        <v>3</v>
      </c>
      <c r="BC8" s="52">
        <v>2</v>
      </c>
      <c r="BD8" s="51">
        <v>4</v>
      </c>
      <c r="BE8" s="51">
        <v>5</v>
      </c>
      <c r="BF8" s="51">
        <v>6</v>
      </c>
      <c r="BG8" s="51">
        <v>7</v>
      </c>
      <c r="BH8" s="51">
        <v>8</v>
      </c>
      <c r="BI8" s="51">
        <v>9</v>
      </c>
      <c r="BJ8" s="51">
        <v>10</v>
      </c>
      <c r="BK8" s="51">
        <v>11</v>
      </c>
      <c r="BL8" s="51">
        <v>12</v>
      </c>
      <c r="BM8" s="50"/>
      <c r="BN8" s="51">
        <v>0</v>
      </c>
      <c r="BO8" s="51">
        <v>1</v>
      </c>
      <c r="BP8" s="52">
        <v>3</v>
      </c>
      <c r="BQ8" s="52">
        <v>2</v>
      </c>
      <c r="BR8" s="51">
        <v>4</v>
      </c>
      <c r="BS8" s="51">
        <v>5</v>
      </c>
      <c r="BT8" s="51">
        <v>6</v>
      </c>
      <c r="BU8" s="51">
        <v>7</v>
      </c>
      <c r="BV8" s="51">
        <v>8</v>
      </c>
      <c r="BW8" s="51">
        <v>9</v>
      </c>
      <c r="BX8" s="51">
        <v>10</v>
      </c>
      <c r="BY8" s="51">
        <v>11</v>
      </c>
      <c r="BZ8" s="51">
        <v>12</v>
      </c>
      <c r="CA8" s="50"/>
      <c r="CB8" s="51">
        <v>0</v>
      </c>
      <c r="CC8" s="51">
        <v>1</v>
      </c>
      <c r="CD8" s="52">
        <v>3</v>
      </c>
      <c r="CE8" s="52">
        <v>2</v>
      </c>
      <c r="CF8" s="51">
        <v>4</v>
      </c>
      <c r="CG8" s="51">
        <v>5</v>
      </c>
      <c r="CH8" s="51">
        <v>6</v>
      </c>
      <c r="CI8" s="51">
        <v>7</v>
      </c>
      <c r="CJ8" s="51">
        <v>8</v>
      </c>
      <c r="CK8" s="51">
        <v>9</v>
      </c>
      <c r="CL8" s="51">
        <v>10</v>
      </c>
      <c r="CM8" s="51">
        <v>11</v>
      </c>
      <c r="CN8" s="51">
        <v>12</v>
      </c>
      <c r="CO8" s="50"/>
      <c r="CP8" s="51">
        <v>0</v>
      </c>
      <c r="CQ8" s="51">
        <v>1</v>
      </c>
      <c r="CR8" s="52">
        <v>3</v>
      </c>
      <c r="CS8" s="52">
        <v>2</v>
      </c>
      <c r="CT8" s="51">
        <v>4</v>
      </c>
      <c r="CU8" s="51">
        <v>5</v>
      </c>
      <c r="CV8" s="90">
        <v>6</v>
      </c>
      <c r="CW8" s="51">
        <v>7</v>
      </c>
      <c r="CX8" s="51">
        <v>8</v>
      </c>
      <c r="CY8" s="51">
        <v>9</v>
      </c>
      <c r="CZ8" s="51">
        <v>10</v>
      </c>
      <c r="DA8" s="51">
        <v>11</v>
      </c>
      <c r="DB8" s="51">
        <v>12</v>
      </c>
      <c r="DD8" s="39">
        <v>1</v>
      </c>
      <c r="DE8" s="7">
        <v>4</v>
      </c>
      <c r="DF8" s="7">
        <v>3</v>
      </c>
      <c r="DG8" s="40">
        <v>1</v>
      </c>
      <c r="DH8" s="1">
        <f>SUM(DE8:DG8)</f>
        <v>8</v>
      </c>
      <c r="DI8" s="57">
        <f t="shared" ref="DI8:DI14" si="0">DH8*100/$DH$15</f>
        <v>10.666666666666666</v>
      </c>
      <c r="DK8" s="39">
        <v>1</v>
      </c>
      <c r="DL8" s="7">
        <v>4</v>
      </c>
      <c r="DM8" s="7">
        <v>3</v>
      </c>
      <c r="DN8" s="1">
        <f>SUM(DL8:DM8)</f>
        <v>7</v>
      </c>
      <c r="DO8" s="58">
        <f>DN8*100/63</f>
        <v>11.111111111111111</v>
      </c>
      <c r="DR8" s="6"/>
      <c r="DS8" s="6" t="s">
        <v>444</v>
      </c>
      <c r="DT8" s="6" t="s">
        <v>445</v>
      </c>
      <c r="DU8" s="6" t="s">
        <v>446</v>
      </c>
      <c r="DV8" s="6" t="s">
        <v>447</v>
      </c>
      <c r="DW8" s="6" t="s">
        <v>448</v>
      </c>
      <c r="DX8" s="6"/>
      <c r="DY8" s="6"/>
    </row>
    <row r="9" spans="1:129" s="11" customFormat="1" x14ac:dyDescent="0.15">
      <c r="A9" s="1">
        <v>1</v>
      </c>
      <c r="B9" s="1"/>
      <c r="C9" s="1"/>
      <c r="D9" s="1"/>
      <c r="E9" s="1"/>
      <c r="F9" s="1"/>
      <c r="G9" s="1">
        <v>20160927</v>
      </c>
      <c r="H9" s="1">
        <v>1</v>
      </c>
      <c r="I9" s="5" t="s">
        <v>193</v>
      </c>
      <c r="J9" s="5">
        <v>5</v>
      </c>
      <c r="K9" s="53">
        <v>0</v>
      </c>
      <c r="L9" s="54">
        <v>0</v>
      </c>
      <c r="M9" s="54"/>
      <c r="N9" s="1"/>
      <c r="O9" s="1"/>
      <c r="P9" s="1"/>
      <c r="Q9" s="1"/>
      <c r="R9" s="55"/>
      <c r="S9" s="1"/>
      <c r="T9" s="1"/>
      <c r="U9" s="1"/>
      <c r="V9" s="1">
        <v>12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91"/>
      <c r="CW9" s="56"/>
      <c r="CX9" s="56"/>
      <c r="CY9" s="56"/>
      <c r="CZ9" s="56"/>
      <c r="DA9" s="56"/>
      <c r="DB9" s="56"/>
      <c r="DD9" s="14" t="s">
        <v>239</v>
      </c>
      <c r="DE9" s="11">
        <v>8</v>
      </c>
      <c r="DF9" s="11">
        <v>9</v>
      </c>
      <c r="DG9" s="11">
        <v>3</v>
      </c>
      <c r="DH9" s="11">
        <f>SUM(DE9:DG9)</f>
        <v>20</v>
      </c>
      <c r="DI9" s="57">
        <f t="shared" si="0"/>
        <v>26.666666666666668</v>
      </c>
      <c r="DK9" s="14" t="s">
        <v>195</v>
      </c>
      <c r="DL9" s="11">
        <v>8</v>
      </c>
      <c r="DM9" s="11">
        <v>9</v>
      </c>
      <c r="DN9" s="1">
        <f t="shared" ref="DN9:DN13" si="1">SUM(DL9:DM9)</f>
        <v>17</v>
      </c>
      <c r="DO9" s="58">
        <f t="shared" ref="DO9:DO13" si="2">DN9*100/63</f>
        <v>26.984126984126984</v>
      </c>
      <c r="DR9" s="96">
        <v>53</v>
      </c>
      <c r="DS9" s="96">
        <v>12</v>
      </c>
      <c r="DT9" s="96">
        <v>12</v>
      </c>
      <c r="DU9" s="96">
        <v>0</v>
      </c>
      <c r="DV9" s="96">
        <v>0</v>
      </c>
      <c r="DW9" s="96">
        <v>0</v>
      </c>
      <c r="DX9" s="96"/>
      <c r="DY9" s="96"/>
    </row>
    <row r="10" spans="1:129" s="11" customFormat="1" x14ac:dyDescent="0.15">
      <c r="A10" s="11">
        <f>A9+1</f>
        <v>2</v>
      </c>
      <c r="D10" s="11">
        <v>0</v>
      </c>
      <c r="E10" s="11">
        <v>36</v>
      </c>
      <c r="G10" s="11">
        <v>20160927</v>
      </c>
      <c r="H10" s="11">
        <v>2</v>
      </c>
      <c r="I10" s="14" t="s">
        <v>194</v>
      </c>
      <c r="J10" s="14" t="s">
        <v>195</v>
      </c>
      <c r="K10" s="59">
        <v>2</v>
      </c>
      <c r="L10" s="59">
        <v>0</v>
      </c>
      <c r="M10" s="59">
        <v>3</v>
      </c>
      <c r="Q10" s="11">
        <v>2.6</v>
      </c>
      <c r="R10" s="1">
        <v>10</v>
      </c>
      <c r="S10" s="11">
        <v>42</v>
      </c>
      <c r="T10" s="11">
        <v>1409.5</v>
      </c>
      <c r="U10" s="11">
        <v>471.7</v>
      </c>
      <c r="V10" s="11">
        <v>2</v>
      </c>
      <c r="Z10" s="11">
        <v>36</v>
      </c>
      <c r="AN10" s="11">
        <v>42</v>
      </c>
      <c r="BB10" s="11">
        <v>2.6</v>
      </c>
      <c r="BP10" s="1">
        <v>10</v>
      </c>
      <c r="CB10" s="60"/>
      <c r="CC10" s="60"/>
      <c r="CD10" s="60">
        <v>1409.5</v>
      </c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11">
        <v>471.7</v>
      </c>
      <c r="CT10" s="60"/>
      <c r="CU10" s="60"/>
      <c r="CV10" s="60"/>
      <c r="CW10" s="60"/>
      <c r="CX10" s="60"/>
      <c r="CY10" s="60"/>
      <c r="CZ10" s="60"/>
      <c r="DA10" s="60"/>
      <c r="DB10" s="60"/>
      <c r="DD10" s="14">
        <v>2</v>
      </c>
      <c r="DE10" s="11">
        <v>12</v>
      </c>
      <c r="DF10" s="11">
        <v>21</v>
      </c>
      <c r="DG10" s="11">
        <v>6</v>
      </c>
      <c r="DH10" s="11">
        <f t="shared" ref="DH10:DH13" si="3">SUM(DE10:DG10)</f>
        <v>39</v>
      </c>
      <c r="DI10" s="57">
        <f t="shared" si="0"/>
        <v>52</v>
      </c>
      <c r="DK10" s="14">
        <v>2</v>
      </c>
      <c r="DL10" s="11">
        <v>12</v>
      </c>
      <c r="DM10" s="11">
        <v>21</v>
      </c>
      <c r="DN10" s="1">
        <f t="shared" si="1"/>
        <v>33</v>
      </c>
      <c r="DO10" s="58">
        <f t="shared" si="2"/>
        <v>52.38095238095238</v>
      </c>
      <c r="DR10" s="96">
        <v>70</v>
      </c>
      <c r="DS10" s="96">
        <v>12</v>
      </c>
      <c r="DT10" s="96">
        <v>12</v>
      </c>
      <c r="DU10" s="96">
        <v>0</v>
      </c>
      <c r="DV10" s="96">
        <v>0</v>
      </c>
      <c r="DW10" s="96">
        <v>0</v>
      </c>
      <c r="DX10" s="96"/>
      <c r="DY10" s="96"/>
    </row>
    <row r="11" spans="1:129" s="11" customFormat="1" x14ac:dyDescent="0.15">
      <c r="A11" s="11">
        <f t="shared" ref="A11:A74" si="4">A10+1</f>
        <v>3</v>
      </c>
      <c r="D11" s="11">
        <v>0</v>
      </c>
      <c r="E11" s="11">
        <v>63</v>
      </c>
      <c r="G11" s="11">
        <v>20160927</v>
      </c>
      <c r="H11" s="61">
        <v>0</v>
      </c>
      <c r="I11" s="61"/>
      <c r="J11" s="62"/>
      <c r="K11" s="63">
        <v>0</v>
      </c>
      <c r="L11" s="63">
        <v>0</v>
      </c>
      <c r="M11" s="63"/>
      <c r="Q11" s="11">
        <v>2.2000000000000002</v>
      </c>
      <c r="R11" s="11">
        <v>10</v>
      </c>
      <c r="S11" s="11">
        <v>7</v>
      </c>
      <c r="T11" s="11">
        <v>1126</v>
      </c>
      <c r="U11" s="11">
        <v>62.1</v>
      </c>
      <c r="V11" s="11">
        <v>0</v>
      </c>
      <c r="X11" s="11">
        <v>63</v>
      </c>
      <c r="AL11" s="11">
        <v>7</v>
      </c>
      <c r="AZ11" s="11">
        <v>2.2000000000000002</v>
      </c>
      <c r="BN11" s="11">
        <v>10</v>
      </c>
      <c r="CB11" s="60">
        <v>1126</v>
      </c>
      <c r="CC11" s="60"/>
      <c r="CD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11">
        <v>62.1</v>
      </c>
      <c r="CQ11" s="60"/>
      <c r="CR11" s="60"/>
      <c r="CT11" s="60"/>
      <c r="CU11" s="60"/>
      <c r="CV11" s="60"/>
      <c r="CW11" s="60"/>
      <c r="CX11" s="60"/>
      <c r="CY11" s="60"/>
      <c r="CZ11" s="60"/>
      <c r="DA11" s="60"/>
      <c r="DB11" s="60"/>
      <c r="DD11" s="14">
        <v>3</v>
      </c>
      <c r="DE11" s="11">
        <v>2</v>
      </c>
      <c r="DF11" s="11">
        <v>0</v>
      </c>
      <c r="DH11" s="11">
        <f t="shared" si="3"/>
        <v>2</v>
      </c>
      <c r="DI11" s="57">
        <f t="shared" si="0"/>
        <v>2.6666666666666665</v>
      </c>
      <c r="DK11" s="14">
        <v>3</v>
      </c>
      <c r="DL11" s="11">
        <v>2</v>
      </c>
      <c r="DM11" s="11">
        <v>0</v>
      </c>
      <c r="DN11" s="1">
        <f t="shared" si="1"/>
        <v>2</v>
      </c>
      <c r="DO11" s="58">
        <f t="shared" si="2"/>
        <v>3.1746031746031744</v>
      </c>
      <c r="DR11" s="96"/>
      <c r="DS11" s="96"/>
      <c r="DT11" s="96"/>
      <c r="DU11" s="96"/>
      <c r="DV11" s="96"/>
      <c r="DW11" s="96"/>
      <c r="DX11" s="96"/>
      <c r="DY11" s="96"/>
    </row>
    <row r="12" spans="1:129" s="11" customFormat="1" x14ac:dyDescent="0.15">
      <c r="A12" s="11">
        <f t="shared" si="4"/>
        <v>4</v>
      </c>
      <c r="D12" s="11">
        <v>0</v>
      </c>
      <c r="E12" s="11">
        <v>64</v>
      </c>
      <c r="G12" s="11">
        <v>20160927</v>
      </c>
      <c r="H12" s="61">
        <v>0</v>
      </c>
      <c r="I12" s="62"/>
      <c r="J12" s="62"/>
      <c r="K12" s="63">
        <v>0</v>
      </c>
      <c r="L12" s="63">
        <v>0</v>
      </c>
      <c r="M12" s="63"/>
      <c r="Q12" s="11">
        <v>3.8</v>
      </c>
      <c r="R12" s="11">
        <v>10</v>
      </c>
      <c r="S12" s="11">
        <v>86</v>
      </c>
      <c r="T12" s="11">
        <v>2324.6</v>
      </c>
      <c r="U12" s="11">
        <v>1434.2</v>
      </c>
      <c r="V12" s="11">
        <v>0</v>
      </c>
      <c r="X12" s="11">
        <v>64</v>
      </c>
      <c r="AL12" s="11">
        <v>86</v>
      </c>
      <c r="AZ12" s="11">
        <v>3.8</v>
      </c>
      <c r="BN12" s="11">
        <v>10</v>
      </c>
      <c r="CB12" s="60">
        <v>2324.6</v>
      </c>
      <c r="CC12" s="60"/>
      <c r="CD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11">
        <v>1434.2</v>
      </c>
      <c r="CQ12" s="60"/>
      <c r="CR12" s="60"/>
      <c r="CT12" s="60"/>
      <c r="CU12" s="60"/>
      <c r="CV12" s="60"/>
      <c r="CW12" s="60"/>
      <c r="CX12" s="60"/>
      <c r="CY12" s="60"/>
      <c r="CZ12" s="60"/>
      <c r="DA12" s="60"/>
      <c r="DB12" s="60"/>
      <c r="DD12" s="14">
        <v>4</v>
      </c>
      <c r="DE12" s="11">
        <v>2</v>
      </c>
      <c r="DF12" s="11">
        <v>2</v>
      </c>
      <c r="DG12" s="11">
        <v>1</v>
      </c>
      <c r="DH12" s="11">
        <f t="shared" si="3"/>
        <v>5</v>
      </c>
      <c r="DI12" s="57">
        <f t="shared" si="0"/>
        <v>6.666666666666667</v>
      </c>
      <c r="DK12" s="14">
        <v>4</v>
      </c>
      <c r="DL12" s="11">
        <v>2</v>
      </c>
      <c r="DM12" s="11">
        <v>2</v>
      </c>
      <c r="DN12" s="1">
        <f t="shared" si="1"/>
        <v>4</v>
      </c>
      <c r="DO12" s="58">
        <f t="shared" si="2"/>
        <v>6.3492063492063489</v>
      </c>
      <c r="DR12" s="96" t="s">
        <v>449</v>
      </c>
      <c r="DS12" s="96">
        <v>24</v>
      </c>
      <c r="DT12" s="96">
        <v>24</v>
      </c>
      <c r="DU12" s="96">
        <v>0</v>
      </c>
      <c r="DV12" s="96">
        <v>0</v>
      </c>
      <c r="DW12" s="96">
        <v>0</v>
      </c>
      <c r="DX12" s="96"/>
      <c r="DY12" s="96"/>
    </row>
    <row r="13" spans="1:129" s="11" customFormat="1" x14ac:dyDescent="0.15">
      <c r="A13" s="11">
        <f t="shared" si="4"/>
        <v>5</v>
      </c>
      <c r="D13" s="11">
        <v>1</v>
      </c>
      <c r="E13" s="11">
        <v>69</v>
      </c>
      <c r="G13" s="11">
        <v>20160927</v>
      </c>
      <c r="H13" s="11">
        <v>2</v>
      </c>
      <c r="I13" s="14" t="s">
        <v>196</v>
      </c>
      <c r="J13" s="14">
        <v>2</v>
      </c>
      <c r="K13" s="59">
        <v>0</v>
      </c>
      <c r="L13" s="59">
        <v>2</v>
      </c>
      <c r="M13" s="59">
        <v>6</v>
      </c>
      <c r="Q13" s="11">
        <v>3.6</v>
      </c>
      <c r="R13" s="11">
        <v>10</v>
      </c>
      <c r="S13" s="11">
        <v>44</v>
      </c>
      <c r="T13" s="11">
        <v>1781.3</v>
      </c>
      <c r="U13" s="11">
        <v>1061.2</v>
      </c>
      <c r="V13" s="11">
        <v>6</v>
      </c>
      <c r="AD13" s="11">
        <v>69</v>
      </c>
      <c r="AR13" s="11">
        <v>44</v>
      </c>
      <c r="BF13" s="11">
        <v>3.6</v>
      </c>
      <c r="BT13" s="11">
        <v>10</v>
      </c>
      <c r="CB13" s="60"/>
      <c r="CC13" s="60"/>
      <c r="CD13" s="60"/>
      <c r="CF13" s="60"/>
      <c r="CG13" s="60"/>
      <c r="CH13" s="60">
        <v>1781.3</v>
      </c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T13" s="60"/>
      <c r="CU13" s="60"/>
      <c r="CV13" s="11">
        <v>1061.2</v>
      </c>
      <c r="CW13" s="60"/>
      <c r="CX13" s="60"/>
      <c r="CY13" s="60"/>
      <c r="CZ13" s="60"/>
      <c r="DA13" s="60"/>
      <c r="DB13" s="60"/>
      <c r="DD13" s="14">
        <v>5</v>
      </c>
      <c r="DE13" s="11">
        <v>0</v>
      </c>
      <c r="DF13" s="11">
        <v>0</v>
      </c>
      <c r="DG13" s="11">
        <v>1</v>
      </c>
      <c r="DH13" s="11">
        <f t="shared" si="3"/>
        <v>1</v>
      </c>
      <c r="DI13" s="65">
        <f t="shared" si="0"/>
        <v>1.3333333333333333</v>
      </c>
      <c r="DK13" s="14">
        <v>5</v>
      </c>
      <c r="DL13" s="11">
        <v>0</v>
      </c>
      <c r="DM13" s="11">
        <v>0</v>
      </c>
      <c r="DN13" s="1">
        <f t="shared" si="1"/>
        <v>0</v>
      </c>
      <c r="DO13" s="58">
        <f t="shared" si="2"/>
        <v>0</v>
      </c>
      <c r="DR13" s="96" t="s">
        <v>450</v>
      </c>
      <c r="DS13" s="96"/>
      <c r="DT13" s="96"/>
      <c r="DU13" s="96"/>
      <c r="DV13" s="96"/>
      <c r="DW13" s="96"/>
      <c r="DX13" s="96"/>
      <c r="DY13" s="96"/>
    </row>
    <row r="14" spans="1:129" s="11" customFormat="1" x14ac:dyDescent="0.15">
      <c r="A14" s="11">
        <f t="shared" si="4"/>
        <v>6</v>
      </c>
      <c r="D14" s="11">
        <v>1</v>
      </c>
      <c r="E14" s="11">
        <v>61</v>
      </c>
      <c r="G14" s="11">
        <v>20160927</v>
      </c>
      <c r="H14" s="11">
        <v>1</v>
      </c>
      <c r="I14" s="14"/>
      <c r="J14" s="64" t="s">
        <v>247</v>
      </c>
      <c r="K14" s="59">
        <v>2</v>
      </c>
      <c r="L14" s="59">
        <v>0</v>
      </c>
      <c r="M14" s="59">
        <v>6</v>
      </c>
      <c r="N14" s="11" t="s">
        <v>236</v>
      </c>
      <c r="Q14" s="11">
        <v>2.7</v>
      </c>
      <c r="R14" s="11">
        <v>7</v>
      </c>
      <c r="S14" s="11">
        <v>5</v>
      </c>
      <c r="T14" s="11">
        <v>1436.3</v>
      </c>
      <c r="U14" s="11">
        <v>35</v>
      </c>
      <c r="V14" s="11">
        <v>2</v>
      </c>
      <c r="Z14" s="11">
        <v>61</v>
      </c>
      <c r="AN14" s="11">
        <v>5</v>
      </c>
      <c r="BB14" s="11">
        <v>2.7</v>
      </c>
      <c r="BP14" s="11">
        <v>7</v>
      </c>
      <c r="CB14" s="60"/>
      <c r="CC14" s="60"/>
      <c r="CD14" s="60">
        <v>1436.3</v>
      </c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11">
        <v>35</v>
      </c>
      <c r="CT14" s="60"/>
      <c r="CU14" s="60"/>
      <c r="CV14" s="60"/>
      <c r="CW14" s="60"/>
      <c r="CX14" s="60"/>
      <c r="CY14" s="60"/>
      <c r="CZ14" s="60"/>
      <c r="DA14" s="60"/>
      <c r="DB14" s="60"/>
      <c r="DD14" s="66" t="s">
        <v>358</v>
      </c>
      <c r="DE14" s="67"/>
      <c r="DF14" s="67">
        <v>3</v>
      </c>
      <c r="DG14" s="67"/>
      <c r="DH14" s="67"/>
      <c r="DI14" s="65">
        <f t="shared" si="0"/>
        <v>0</v>
      </c>
      <c r="DL14" s="11">
        <f>SUM(DL8:DL13)</f>
        <v>28</v>
      </c>
      <c r="DM14" s="11">
        <f>SUM(DM8:DM13)</f>
        <v>35</v>
      </c>
      <c r="DO14" s="68">
        <f>SUM(DO8:DO13)</f>
        <v>100.00000000000001</v>
      </c>
      <c r="DR14" s="96" t="s">
        <v>451</v>
      </c>
      <c r="DS14" s="96"/>
      <c r="DT14" s="96"/>
      <c r="DU14" s="96"/>
      <c r="DV14" s="96"/>
      <c r="DW14" s="96"/>
      <c r="DX14" s="96"/>
      <c r="DY14" s="96"/>
    </row>
    <row r="15" spans="1:129" x14ac:dyDescent="0.15">
      <c r="A15" s="11">
        <f>A14+1</f>
        <v>7</v>
      </c>
      <c r="E15" s="11"/>
      <c r="H15" s="1">
        <v>1</v>
      </c>
      <c r="I15" s="1" t="s">
        <v>197</v>
      </c>
      <c r="J15" s="5">
        <v>1</v>
      </c>
      <c r="K15" s="48">
        <v>0</v>
      </c>
      <c r="L15" s="48">
        <v>1</v>
      </c>
      <c r="M15" s="48">
        <v>2</v>
      </c>
      <c r="N15" s="1" t="s">
        <v>202</v>
      </c>
      <c r="R15" s="11"/>
      <c r="S15" s="11"/>
      <c r="V15" s="1">
        <v>3</v>
      </c>
      <c r="X15" s="11"/>
      <c r="AL15" s="11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91"/>
      <c r="CW15" s="56"/>
      <c r="CX15" s="56"/>
      <c r="CY15" s="56"/>
      <c r="CZ15" s="56"/>
      <c r="DA15" s="56"/>
      <c r="DB15" s="56"/>
      <c r="DD15" s="5" t="s">
        <v>250</v>
      </c>
      <c r="DE15" s="1">
        <f>SUM(DE8:DE14)</f>
        <v>28</v>
      </c>
      <c r="DF15" s="1">
        <f>SUM(DF8:DF14)</f>
        <v>38</v>
      </c>
      <c r="DH15" s="69">
        <f>SUM(DH8:DH13)</f>
        <v>75</v>
      </c>
      <c r="DI15" s="56">
        <f>SUM(DI8:DI13)</f>
        <v>100.00000000000001</v>
      </c>
      <c r="DL15" s="58">
        <f>DL14*100/63</f>
        <v>44.444444444444443</v>
      </c>
      <c r="DM15" s="58">
        <f>DM14*100/63</f>
        <v>55.555555555555557</v>
      </c>
      <c r="DR15" s="6"/>
      <c r="DS15" s="6"/>
      <c r="DT15" s="6" t="s">
        <v>452</v>
      </c>
      <c r="DU15" s="6"/>
      <c r="DV15" s="6"/>
      <c r="DW15" s="6"/>
      <c r="DX15" s="6"/>
      <c r="DY15" s="6"/>
    </row>
    <row r="16" spans="1:129" x14ac:dyDescent="0.15">
      <c r="A16" s="11">
        <f t="shared" si="4"/>
        <v>8</v>
      </c>
      <c r="D16" s="1">
        <v>1</v>
      </c>
      <c r="E16" s="11">
        <v>62</v>
      </c>
      <c r="H16" s="1">
        <v>2</v>
      </c>
      <c r="I16" s="1" t="s">
        <v>198</v>
      </c>
      <c r="J16" s="5">
        <v>2</v>
      </c>
      <c r="K16" s="48">
        <v>2</v>
      </c>
      <c r="L16" s="48">
        <v>0</v>
      </c>
      <c r="M16" s="48">
        <v>5</v>
      </c>
      <c r="Q16" s="1">
        <v>3</v>
      </c>
      <c r="R16" s="11">
        <v>11</v>
      </c>
      <c r="S16" s="11">
        <v>22</v>
      </c>
      <c r="T16" s="1">
        <v>1404.4</v>
      </c>
      <c r="U16" s="1">
        <v>352.2</v>
      </c>
      <c r="V16" s="1">
        <v>5</v>
      </c>
      <c r="AC16" s="11">
        <v>62</v>
      </c>
      <c r="AQ16" s="11">
        <v>22</v>
      </c>
      <c r="BE16" s="1">
        <v>3</v>
      </c>
      <c r="BS16" s="11">
        <v>11</v>
      </c>
      <c r="CB16" s="56"/>
      <c r="CC16" s="56"/>
      <c r="CD16" s="56"/>
      <c r="CE16" s="56"/>
      <c r="CF16" s="56"/>
      <c r="CG16" s="56">
        <v>1404.4</v>
      </c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1">
        <v>352.2</v>
      </c>
      <c r="CV16" s="91"/>
      <c r="CW16" s="56"/>
      <c r="CX16" s="56"/>
      <c r="CY16" s="56"/>
      <c r="CZ16" s="56"/>
      <c r="DA16" s="56"/>
      <c r="DB16" s="56"/>
      <c r="DD16" s="5" t="s">
        <v>316</v>
      </c>
      <c r="DE16" s="57">
        <f>DE15*100/$DH$15</f>
        <v>37.333333333333336</v>
      </c>
      <c r="DF16" s="57">
        <f>DF15*100/$DH$15</f>
        <v>50.666666666666664</v>
      </c>
      <c r="DG16" s="57"/>
      <c r="DH16" s="56">
        <f>SUM(DE16:DF16)</f>
        <v>88</v>
      </c>
      <c r="DR16" s="6"/>
      <c r="DS16" s="6" t="s">
        <v>453</v>
      </c>
      <c r="DT16" s="6">
        <v>2.7055434540954142</v>
      </c>
      <c r="DU16" s="6" t="s">
        <v>385</v>
      </c>
      <c r="DV16" s="6"/>
      <c r="DW16" s="6"/>
      <c r="DX16" s="6"/>
      <c r="DY16" s="6"/>
    </row>
    <row r="17" spans="1:129" x14ac:dyDescent="0.15">
      <c r="A17" s="11">
        <f t="shared" si="4"/>
        <v>9</v>
      </c>
      <c r="D17" s="1">
        <v>0</v>
      </c>
      <c r="E17" s="1">
        <v>70</v>
      </c>
      <c r="H17" s="70">
        <v>0</v>
      </c>
      <c r="I17" s="70"/>
      <c r="J17" s="71"/>
      <c r="K17" s="72">
        <v>0</v>
      </c>
      <c r="L17" s="72">
        <v>0</v>
      </c>
      <c r="M17" s="72"/>
      <c r="Q17" s="1">
        <v>2.5</v>
      </c>
      <c r="R17" s="1">
        <v>7</v>
      </c>
      <c r="S17" s="1">
        <v>54</v>
      </c>
      <c r="T17" s="1">
        <v>1207</v>
      </c>
      <c r="U17" s="1">
        <v>403.2</v>
      </c>
      <c r="V17" s="1">
        <v>0</v>
      </c>
      <c r="X17" s="1">
        <v>70</v>
      </c>
      <c r="AL17" s="1">
        <v>54</v>
      </c>
      <c r="AZ17" s="1">
        <v>2.5</v>
      </c>
      <c r="BN17" s="1">
        <v>7</v>
      </c>
      <c r="CB17" s="56">
        <v>1207</v>
      </c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1">
        <v>403.2</v>
      </c>
      <c r="CQ17" s="56"/>
      <c r="CR17" s="56"/>
      <c r="CS17" s="56"/>
      <c r="CT17" s="56"/>
      <c r="CU17" s="56"/>
      <c r="CV17" s="91"/>
      <c r="CW17" s="56"/>
      <c r="CX17" s="56"/>
      <c r="CY17" s="56"/>
      <c r="CZ17" s="56"/>
      <c r="DA17" s="56"/>
      <c r="DB17" s="56"/>
      <c r="DR17" s="6"/>
      <c r="DS17" s="6" t="s">
        <v>453</v>
      </c>
      <c r="DT17" s="6">
        <v>5.4118944310543409</v>
      </c>
      <c r="DU17" s="6" t="s">
        <v>383</v>
      </c>
      <c r="DV17" s="6"/>
      <c r="DW17" s="6"/>
      <c r="DX17" s="6"/>
      <c r="DY17" s="6"/>
    </row>
    <row r="18" spans="1:129" x14ac:dyDescent="0.15">
      <c r="A18" s="11">
        <f t="shared" si="4"/>
        <v>10</v>
      </c>
      <c r="D18" s="1">
        <v>0</v>
      </c>
      <c r="E18" s="1">
        <v>49</v>
      </c>
      <c r="H18" s="70">
        <v>0</v>
      </c>
      <c r="I18" s="70"/>
      <c r="J18" s="71"/>
      <c r="K18" s="72">
        <v>0</v>
      </c>
      <c r="L18" s="72">
        <v>0</v>
      </c>
      <c r="M18" s="72"/>
      <c r="Q18" s="1">
        <v>2</v>
      </c>
      <c r="R18" s="1">
        <v>6</v>
      </c>
      <c r="S18" s="1">
        <v>0</v>
      </c>
      <c r="T18" s="1">
        <v>904.7</v>
      </c>
      <c r="U18" s="1">
        <v>0</v>
      </c>
      <c r="V18" s="1">
        <v>0</v>
      </c>
      <c r="X18" s="1">
        <v>49</v>
      </c>
      <c r="AL18" s="1">
        <v>0</v>
      </c>
      <c r="AZ18" s="1">
        <v>2</v>
      </c>
      <c r="BN18" s="1">
        <v>6</v>
      </c>
      <c r="CB18" s="56">
        <v>904.7</v>
      </c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1">
        <v>0</v>
      </c>
      <c r="CQ18" s="56"/>
      <c r="CR18" s="56"/>
      <c r="CS18" s="56"/>
      <c r="CT18" s="56"/>
      <c r="CU18" s="56"/>
      <c r="CV18" s="91"/>
      <c r="CW18" s="56"/>
      <c r="CX18" s="56"/>
      <c r="CY18" s="56"/>
      <c r="CZ18" s="56"/>
      <c r="DA18" s="56"/>
      <c r="DB18" s="56"/>
      <c r="DR18" s="6"/>
      <c r="DS18" s="6"/>
      <c r="DT18" s="6" t="s">
        <v>454</v>
      </c>
      <c r="DU18" s="6"/>
      <c r="DV18" s="6"/>
      <c r="DW18" s="6"/>
      <c r="DX18" s="6"/>
      <c r="DY18" s="6"/>
    </row>
    <row r="19" spans="1:129" x14ac:dyDescent="0.15">
      <c r="A19" s="11">
        <f t="shared" si="4"/>
        <v>11</v>
      </c>
      <c r="D19" s="1">
        <v>0</v>
      </c>
      <c r="E19" s="1">
        <v>63</v>
      </c>
      <c r="H19" s="1">
        <v>1</v>
      </c>
      <c r="I19" s="73" t="s">
        <v>251</v>
      </c>
      <c r="J19" s="74">
        <v>2</v>
      </c>
      <c r="K19" s="75">
        <v>0</v>
      </c>
      <c r="L19" s="75">
        <v>1</v>
      </c>
      <c r="M19" s="75">
        <v>6</v>
      </c>
      <c r="Q19" s="1">
        <v>2.2999999999999998</v>
      </c>
      <c r="R19" s="1">
        <v>6</v>
      </c>
      <c r="S19" s="1">
        <v>10</v>
      </c>
      <c r="T19" s="1">
        <v>897.4</v>
      </c>
      <c r="U19" s="1">
        <v>113.3</v>
      </c>
      <c r="V19" s="1">
        <v>6</v>
      </c>
      <c r="AD19" s="1">
        <v>63</v>
      </c>
      <c r="AR19" s="1">
        <v>10</v>
      </c>
      <c r="BF19" s="1">
        <v>2.2999999999999998</v>
      </c>
      <c r="BT19" s="1">
        <v>6</v>
      </c>
      <c r="CB19" s="56"/>
      <c r="CC19" s="56"/>
      <c r="CD19" s="56"/>
      <c r="CE19" s="56"/>
      <c r="CF19" s="56"/>
      <c r="CG19" s="56"/>
      <c r="CH19" s="56">
        <v>897.4</v>
      </c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73">
        <v>113.3</v>
      </c>
      <c r="CW19" s="56"/>
      <c r="CX19" s="56"/>
      <c r="CY19" s="56"/>
      <c r="CZ19" s="56"/>
      <c r="DA19" s="56"/>
      <c r="DB19" s="56"/>
      <c r="DR19" s="6"/>
      <c r="DS19" s="6" t="s">
        <v>453</v>
      </c>
      <c r="DT19" s="6">
        <v>3.8414588206941236</v>
      </c>
      <c r="DU19" s="6" t="s">
        <v>385</v>
      </c>
      <c r="DV19" s="6"/>
      <c r="DW19" s="6"/>
      <c r="DX19" s="6"/>
      <c r="DY19" s="6"/>
    </row>
    <row r="20" spans="1:129" x14ac:dyDescent="0.15">
      <c r="A20" s="11">
        <f t="shared" si="4"/>
        <v>12</v>
      </c>
      <c r="H20" s="1">
        <v>2</v>
      </c>
      <c r="I20" s="1" t="s">
        <v>199</v>
      </c>
      <c r="J20" s="5" t="s">
        <v>200</v>
      </c>
      <c r="K20" s="48">
        <v>2</v>
      </c>
      <c r="L20" s="48">
        <v>0</v>
      </c>
      <c r="M20" s="48">
        <v>3</v>
      </c>
      <c r="V20" s="1">
        <v>2</v>
      </c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91"/>
      <c r="CW20" s="56"/>
      <c r="CX20" s="56"/>
      <c r="CY20" s="56"/>
      <c r="CZ20" s="56"/>
      <c r="DA20" s="56"/>
      <c r="DB20" s="56"/>
      <c r="DD20" s="46" t="s">
        <v>347</v>
      </c>
      <c r="DR20" s="6"/>
      <c r="DS20" s="6" t="s">
        <v>453</v>
      </c>
      <c r="DT20" s="6">
        <v>6.6348966010212118</v>
      </c>
      <c r="DU20" s="6" t="s">
        <v>383</v>
      </c>
      <c r="DV20" s="6"/>
      <c r="DW20" s="6"/>
      <c r="DX20" s="6"/>
      <c r="DY20" s="6"/>
    </row>
    <row r="21" spans="1:129" x14ac:dyDescent="0.15">
      <c r="A21" s="11">
        <f t="shared" si="4"/>
        <v>13</v>
      </c>
      <c r="D21" s="1">
        <v>0</v>
      </c>
      <c r="E21" s="1">
        <v>72</v>
      </c>
      <c r="H21" s="1">
        <v>1</v>
      </c>
      <c r="I21" s="1" t="s">
        <v>201</v>
      </c>
      <c r="J21" s="5">
        <v>1</v>
      </c>
      <c r="K21" s="53">
        <v>0</v>
      </c>
      <c r="L21" s="53">
        <v>0</v>
      </c>
      <c r="M21" s="53"/>
      <c r="N21" s="1" t="s">
        <v>203</v>
      </c>
      <c r="Q21" s="1">
        <v>3.7</v>
      </c>
      <c r="R21" s="1">
        <v>6</v>
      </c>
      <c r="S21" s="1">
        <v>59</v>
      </c>
      <c r="T21" s="1">
        <v>1079.2</v>
      </c>
      <c r="U21" s="1">
        <v>831.1</v>
      </c>
      <c r="V21" s="1">
        <v>0</v>
      </c>
      <c r="X21" s="1">
        <v>72</v>
      </c>
      <c r="AL21" s="1">
        <v>59</v>
      </c>
      <c r="AZ21" s="1">
        <v>3.7</v>
      </c>
      <c r="BN21" s="1">
        <v>6</v>
      </c>
      <c r="CB21" s="56">
        <v>1079.2</v>
      </c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1">
        <v>831.1</v>
      </c>
      <c r="CQ21" s="56"/>
      <c r="CR21" s="56"/>
      <c r="CS21" s="56"/>
      <c r="CT21" s="56"/>
      <c r="CU21" s="56"/>
      <c r="CV21" s="91"/>
      <c r="CW21" s="56"/>
      <c r="CX21" s="56"/>
      <c r="CY21" s="56"/>
      <c r="CZ21" s="56"/>
      <c r="DA21" s="56"/>
      <c r="DB21" s="56"/>
      <c r="DD21" s="76">
        <v>0</v>
      </c>
      <c r="DE21" s="39" t="s">
        <v>337</v>
      </c>
      <c r="DF21" s="77" t="s">
        <v>338</v>
      </c>
      <c r="DG21" s="41"/>
      <c r="DR21" s="6"/>
      <c r="DS21" s="6"/>
      <c r="DT21" s="6"/>
      <c r="DU21" s="6"/>
      <c r="DV21" s="6"/>
      <c r="DW21" s="6"/>
      <c r="DX21" s="6"/>
      <c r="DY21" s="6"/>
    </row>
    <row r="22" spans="1:129" x14ac:dyDescent="0.15">
      <c r="A22" s="11">
        <f t="shared" si="4"/>
        <v>14</v>
      </c>
      <c r="D22" s="1">
        <v>0</v>
      </c>
      <c r="E22" s="1">
        <v>64</v>
      </c>
      <c r="H22" s="1">
        <v>2</v>
      </c>
      <c r="I22" s="1" t="s">
        <v>204</v>
      </c>
      <c r="J22" s="5">
        <v>2</v>
      </c>
      <c r="K22" s="48">
        <v>0</v>
      </c>
      <c r="L22" s="48">
        <v>2</v>
      </c>
      <c r="M22" s="48">
        <v>6</v>
      </c>
      <c r="Q22" s="1">
        <v>3.3</v>
      </c>
      <c r="R22" s="1">
        <v>7</v>
      </c>
      <c r="S22" s="1">
        <v>6</v>
      </c>
      <c r="T22" s="1">
        <v>409</v>
      </c>
      <c r="U22" s="1">
        <v>156.80000000000001</v>
      </c>
      <c r="V22" s="1">
        <v>6</v>
      </c>
      <c r="AD22" s="1">
        <v>64</v>
      </c>
      <c r="AR22" s="1">
        <v>6</v>
      </c>
      <c r="BF22" s="1">
        <v>3.3</v>
      </c>
      <c r="BT22" s="1">
        <v>7</v>
      </c>
      <c r="CB22" s="56"/>
      <c r="CC22" s="56"/>
      <c r="CD22" s="56"/>
      <c r="CE22" s="56"/>
      <c r="CF22" s="56"/>
      <c r="CG22" s="56"/>
      <c r="CH22" s="56">
        <v>409</v>
      </c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73">
        <v>156.80000000000001</v>
      </c>
      <c r="CW22" s="56"/>
      <c r="CX22" s="56"/>
      <c r="CY22" s="56"/>
      <c r="CZ22" s="56"/>
      <c r="DA22" s="56"/>
      <c r="DB22" s="56"/>
      <c r="DD22" s="78">
        <v>1</v>
      </c>
      <c r="DE22" s="41">
        <v>1</v>
      </c>
      <c r="DF22" s="79">
        <v>53</v>
      </c>
      <c r="DG22" s="41"/>
      <c r="DR22" s="6" t="s">
        <v>442</v>
      </c>
      <c r="DS22" s="6"/>
      <c r="DT22" s="6"/>
      <c r="DU22" s="6"/>
      <c r="DV22" s="6"/>
      <c r="DW22" s="6"/>
      <c r="DX22" s="6"/>
      <c r="DY22" s="6"/>
    </row>
    <row r="23" spans="1:129" x14ac:dyDescent="0.15">
      <c r="A23" s="11">
        <f t="shared" si="4"/>
        <v>15</v>
      </c>
      <c r="H23" s="1">
        <v>2</v>
      </c>
      <c r="I23" s="1" t="s">
        <v>205</v>
      </c>
      <c r="J23" s="5">
        <v>1</v>
      </c>
      <c r="K23" s="48">
        <v>2</v>
      </c>
      <c r="L23" s="48">
        <v>0</v>
      </c>
      <c r="M23" s="48">
        <v>3</v>
      </c>
      <c r="N23" s="1" t="s">
        <v>203</v>
      </c>
      <c r="V23" s="1">
        <v>1</v>
      </c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91"/>
      <c r="CW23" s="56"/>
      <c r="CX23" s="56"/>
      <c r="CY23" s="56"/>
      <c r="CZ23" s="56"/>
      <c r="DA23" s="56"/>
      <c r="DB23" s="56"/>
      <c r="DD23" s="80">
        <v>3</v>
      </c>
      <c r="DE23" s="41"/>
      <c r="DF23" s="79">
        <v>75</v>
      </c>
      <c r="DG23" s="41"/>
      <c r="DR23" s="6" t="s">
        <v>458</v>
      </c>
      <c r="DS23" s="6"/>
      <c r="DT23" s="6"/>
      <c r="DU23" s="6"/>
      <c r="DV23" s="6"/>
      <c r="DW23" s="6"/>
      <c r="DX23" s="6"/>
      <c r="DY23" s="6"/>
    </row>
    <row r="24" spans="1:129" x14ac:dyDescent="0.15">
      <c r="A24" s="11">
        <f t="shared" si="4"/>
        <v>16</v>
      </c>
      <c r="D24" s="1">
        <v>0</v>
      </c>
      <c r="E24" s="1">
        <v>51</v>
      </c>
      <c r="H24" s="1">
        <v>2</v>
      </c>
      <c r="I24" s="1" t="s">
        <v>206</v>
      </c>
      <c r="J24" s="5">
        <v>2</v>
      </c>
      <c r="K24" s="48">
        <v>0</v>
      </c>
      <c r="L24" s="48">
        <v>2</v>
      </c>
      <c r="M24" s="48">
        <v>6</v>
      </c>
      <c r="Q24" s="1">
        <v>3.5</v>
      </c>
      <c r="R24" s="1">
        <v>11</v>
      </c>
      <c r="S24" s="1">
        <v>27</v>
      </c>
      <c r="T24" s="1">
        <v>1546.3</v>
      </c>
      <c r="U24" s="1">
        <v>532.70000000000005</v>
      </c>
      <c r="V24" s="1">
        <v>6</v>
      </c>
      <c r="AD24" s="1">
        <v>51</v>
      </c>
      <c r="AR24" s="1">
        <v>27</v>
      </c>
      <c r="BF24" s="1">
        <v>3.5</v>
      </c>
      <c r="BT24" s="1">
        <v>11</v>
      </c>
      <c r="CB24" s="56"/>
      <c r="CC24" s="56"/>
      <c r="CD24" s="56"/>
      <c r="CE24" s="56"/>
      <c r="CF24" s="56"/>
      <c r="CG24" s="56"/>
      <c r="CH24" s="56">
        <v>1546.3</v>
      </c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73">
        <v>532.70000000000005</v>
      </c>
      <c r="CW24" s="56"/>
      <c r="CX24" s="56"/>
      <c r="CY24" s="56"/>
      <c r="CZ24" s="56"/>
      <c r="DA24" s="56"/>
      <c r="DB24" s="56"/>
      <c r="DD24" s="80">
        <v>2</v>
      </c>
      <c r="DE24" s="41" t="s">
        <v>336</v>
      </c>
      <c r="DF24" s="79">
        <v>53</v>
      </c>
      <c r="DG24" s="41"/>
      <c r="DR24" s="6"/>
      <c r="DS24" s="6" t="s">
        <v>444</v>
      </c>
      <c r="DT24" s="6" t="s">
        <v>445</v>
      </c>
      <c r="DU24" s="6" t="s">
        <v>446</v>
      </c>
      <c r="DV24" s="6" t="s">
        <v>447</v>
      </c>
      <c r="DW24" s="6" t="s">
        <v>448</v>
      </c>
      <c r="DX24" s="6"/>
      <c r="DY24" s="6"/>
    </row>
    <row r="25" spans="1:129" x14ac:dyDescent="0.15">
      <c r="A25" s="11">
        <f t="shared" si="4"/>
        <v>17</v>
      </c>
      <c r="D25" s="1">
        <v>0</v>
      </c>
      <c r="E25" s="1">
        <v>57</v>
      </c>
      <c r="H25" s="1">
        <v>1</v>
      </c>
      <c r="I25" s="1" t="s">
        <v>252</v>
      </c>
      <c r="J25" s="5" t="s">
        <v>253</v>
      </c>
      <c r="K25" s="53">
        <v>0</v>
      </c>
      <c r="L25" s="53">
        <v>0</v>
      </c>
      <c r="M25" s="53"/>
      <c r="Q25" s="1">
        <v>3.4</v>
      </c>
      <c r="R25" s="1">
        <v>10</v>
      </c>
      <c r="S25" s="1">
        <v>45</v>
      </c>
      <c r="T25" s="1">
        <v>2280.6999999999998</v>
      </c>
      <c r="U25" s="1">
        <v>1031.8</v>
      </c>
      <c r="V25" s="1">
        <v>0</v>
      </c>
      <c r="X25" s="1">
        <v>57</v>
      </c>
      <c r="AL25" s="1">
        <v>45</v>
      </c>
      <c r="AZ25" s="1">
        <v>3.4</v>
      </c>
      <c r="BN25" s="1">
        <v>10</v>
      </c>
      <c r="CB25" s="56">
        <v>2280.6999999999998</v>
      </c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1">
        <v>1031.8</v>
      </c>
      <c r="CQ25" s="56"/>
      <c r="CR25" s="56"/>
      <c r="CS25" s="56"/>
      <c r="CT25" s="56"/>
      <c r="CU25" s="56"/>
      <c r="CV25" s="91"/>
      <c r="CW25" s="56"/>
      <c r="CX25" s="56"/>
      <c r="CY25" s="56"/>
      <c r="CZ25" s="56"/>
      <c r="DA25" s="56"/>
      <c r="DB25" s="56"/>
      <c r="DD25" s="78">
        <v>4</v>
      </c>
      <c r="DE25" s="41"/>
      <c r="DF25" s="79">
        <v>75</v>
      </c>
      <c r="DG25" s="41"/>
      <c r="DR25" s="6">
        <v>53</v>
      </c>
      <c r="DS25" s="6">
        <v>12</v>
      </c>
      <c r="DT25" s="6">
        <v>16.5</v>
      </c>
      <c r="DU25" s="6">
        <v>-4.5</v>
      </c>
      <c r="DV25" s="6">
        <v>20.25</v>
      </c>
      <c r="DW25" s="6">
        <v>1.2272727272727273</v>
      </c>
      <c r="DX25" s="6"/>
      <c r="DY25" s="6"/>
    </row>
    <row r="26" spans="1:129" x14ac:dyDescent="0.15">
      <c r="A26" s="11">
        <f t="shared" si="4"/>
        <v>18</v>
      </c>
      <c r="D26" s="1">
        <v>1</v>
      </c>
      <c r="E26" s="1">
        <v>59</v>
      </c>
      <c r="H26" s="1">
        <v>2</v>
      </c>
      <c r="I26" s="1" t="s">
        <v>207</v>
      </c>
      <c r="J26" s="5">
        <v>2</v>
      </c>
      <c r="K26" s="75">
        <v>0</v>
      </c>
      <c r="L26" s="75">
        <v>2</v>
      </c>
      <c r="M26" s="75">
        <v>6</v>
      </c>
      <c r="N26" s="1" t="s">
        <v>265</v>
      </c>
      <c r="Q26" s="1">
        <v>5</v>
      </c>
      <c r="R26" s="1">
        <v>11</v>
      </c>
      <c r="S26" s="1">
        <v>142</v>
      </c>
      <c r="T26" s="1">
        <v>2850</v>
      </c>
      <c r="U26" s="1">
        <v>2623.4</v>
      </c>
      <c r="V26" s="1">
        <v>6</v>
      </c>
      <c r="AD26" s="1">
        <v>59</v>
      </c>
      <c r="AR26" s="1">
        <v>142</v>
      </c>
      <c r="BF26" s="1">
        <v>5</v>
      </c>
      <c r="BT26" s="1">
        <v>11</v>
      </c>
      <c r="CB26" s="56"/>
      <c r="CC26" s="56"/>
      <c r="CD26" s="56"/>
      <c r="CE26" s="56"/>
      <c r="CF26" s="56"/>
      <c r="CG26" s="56"/>
      <c r="CH26" s="56">
        <v>2850</v>
      </c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73">
        <v>2623.4</v>
      </c>
      <c r="CW26" s="56"/>
      <c r="CX26" s="56"/>
      <c r="CY26" s="56"/>
      <c r="CZ26" s="56"/>
      <c r="DA26" s="56"/>
      <c r="DB26" s="56"/>
      <c r="DD26" s="78">
        <v>5</v>
      </c>
      <c r="DE26" s="41">
        <v>2</v>
      </c>
      <c r="DF26" s="79">
        <v>53</v>
      </c>
      <c r="DG26" s="41"/>
      <c r="DR26" s="6">
        <v>70</v>
      </c>
      <c r="DS26" s="6">
        <v>21</v>
      </c>
      <c r="DT26" s="6">
        <v>16.5</v>
      </c>
      <c r="DU26" s="6">
        <v>4.5</v>
      </c>
      <c r="DV26" s="6">
        <v>20.25</v>
      </c>
      <c r="DW26" s="6">
        <v>1.2272727272727273</v>
      </c>
      <c r="DX26" s="6"/>
      <c r="DY26" s="6"/>
    </row>
    <row r="27" spans="1:129" x14ac:dyDescent="0.15">
      <c r="A27" s="11">
        <f t="shared" si="4"/>
        <v>19</v>
      </c>
      <c r="H27" s="1">
        <v>2</v>
      </c>
      <c r="I27" s="1" t="s">
        <v>208</v>
      </c>
      <c r="J27" s="5">
        <v>2</v>
      </c>
      <c r="K27" s="48">
        <v>2</v>
      </c>
      <c r="L27" s="48">
        <v>0</v>
      </c>
      <c r="M27" s="48">
        <v>5</v>
      </c>
      <c r="V27" s="1">
        <v>5</v>
      </c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91"/>
      <c r="CW27" s="56"/>
      <c r="CX27" s="56"/>
      <c r="CY27" s="56"/>
      <c r="CZ27" s="56"/>
      <c r="DA27" s="56"/>
      <c r="DB27" s="56"/>
      <c r="DD27" s="78">
        <v>6</v>
      </c>
      <c r="DE27" s="41"/>
      <c r="DF27" s="79">
        <v>75</v>
      </c>
      <c r="DG27" s="41"/>
      <c r="DR27" s="6"/>
      <c r="DS27" s="6"/>
      <c r="DT27" s="6"/>
      <c r="DU27" s="6"/>
      <c r="DV27" s="6"/>
      <c r="DW27" s="6"/>
      <c r="DX27" s="6"/>
      <c r="DY27" s="6"/>
    </row>
    <row r="28" spans="1:129" x14ac:dyDescent="0.15">
      <c r="A28" s="11">
        <f t="shared" si="4"/>
        <v>20</v>
      </c>
      <c r="D28" s="1">
        <v>0</v>
      </c>
      <c r="E28" s="1">
        <v>51</v>
      </c>
      <c r="H28" s="1">
        <v>2</v>
      </c>
      <c r="I28" s="1" t="s">
        <v>209</v>
      </c>
      <c r="J28" s="5">
        <v>2</v>
      </c>
      <c r="K28" s="48">
        <v>2</v>
      </c>
      <c r="L28" s="48">
        <v>0</v>
      </c>
      <c r="M28" s="48">
        <v>5</v>
      </c>
      <c r="Q28" s="1">
        <v>2.2000000000000002</v>
      </c>
      <c r="R28" s="1">
        <v>3</v>
      </c>
      <c r="S28" s="1">
        <v>12</v>
      </c>
      <c r="T28" s="1">
        <v>1145.0999999999999</v>
      </c>
      <c r="U28" s="1">
        <v>76.3</v>
      </c>
      <c r="V28" s="1">
        <v>5</v>
      </c>
      <c r="AC28" s="1">
        <v>51</v>
      </c>
      <c r="AQ28" s="1">
        <v>12</v>
      </c>
      <c r="BE28" s="1">
        <v>2.2000000000000002</v>
      </c>
      <c r="BS28" s="1">
        <v>3</v>
      </c>
      <c r="CB28" s="56"/>
      <c r="CC28" s="56"/>
      <c r="CD28" s="56"/>
      <c r="CE28" s="56"/>
      <c r="CF28" s="56"/>
      <c r="CG28" s="56">
        <v>1145.0999999999999</v>
      </c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1">
        <v>76.3</v>
      </c>
      <c r="CW28" s="56"/>
      <c r="CX28" s="56"/>
      <c r="CY28" s="56"/>
      <c r="CZ28" s="56"/>
      <c r="DA28" s="56"/>
      <c r="DB28" s="56"/>
      <c r="DD28" s="78">
        <v>7</v>
      </c>
      <c r="DE28" s="41">
        <v>3</v>
      </c>
      <c r="DF28" s="79">
        <v>53</v>
      </c>
      <c r="DG28" s="41"/>
      <c r="DR28" s="6" t="s">
        <v>449</v>
      </c>
      <c r="DS28" s="6">
        <v>33</v>
      </c>
      <c r="DT28" s="6">
        <v>33</v>
      </c>
      <c r="DU28" s="6">
        <v>0</v>
      </c>
      <c r="DV28" s="6">
        <v>40.5</v>
      </c>
      <c r="DW28" s="6">
        <v>2.4545454545454546</v>
      </c>
      <c r="DX28" s="6"/>
      <c r="DY28" s="6"/>
    </row>
    <row r="29" spans="1:129" x14ac:dyDescent="0.15">
      <c r="A29" s="11">
        <f t="shared" si="4"/>
        <v>21</v>
      </c>
      <c r="D29" s="1">
        <v>1</v>
      </c>
      <c r="E29" s="1">
        <v>73</v>
      </c>
      <c r="H29" s="70">
        <v>0</v>
      </c>
      <c r="I29" s="70"/>
      <c r="J29" s="71"/>
      <c r="K29" s="72">
        <v>0</v>
      </c>
      <c r="L29" s="72">
        <v>0</v>
      </c>
      <c r="M29" s="72"/>
      <c r="Q29" s="1">
        <v>2.5</v>
      </c>
      <c r="R29" s="1">
        <v>7</v>
      </c>
      <c r="S29" s="1">
        <v>2</v>
      </c>
      <c r="T29" s="1">
        <v>1268.5</v>
      </c>
      <c r="U29" s="1">
        <v>21.6</v>
      </c>
      <c r="V29" s="1">
        <v>0</v>
      </c>
      <c r="X29" s="1">
        <v>73</v>
      </c>
      <c r="AL29" s="1">
        <v>2</v>
      </c>
      <c r="AZ29" s="1">
        <v>2.5</v>
      </c>
      <c r="BN29" s="1">
        <v>7</v>
      </c>
      <c r="CB29" s="56">
        <v>1268.5</v>
      </c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1">
        <v>21.6</v>
      </c>
      <c r="CQ29" s="56"/>
      <c r="CR29" s="56"/>
      <c r="CS29" s="56"/>
      <c r="CT29" s="56"/>
      <c r="CU29" s="56"/>
      <c r="CV29" s="91"/>
      <c r="CW29" s="56"/>
      <c r="CX29" s="56"/>
      <c r="CY29" s="56"/>
      <c r="CZ29" s="56"/>
      <c r="DA29" s="56"/>
      <c r="DB29" s="56"/>
      <c r="DD29" s="78">
        <v>8</v>
      </c>
      <c r="DE29" s="41"/>
      <c r="DF29" s="79">
        <v>75</v>
      </c>
      <c r="DG29" s="41"/>
      <c r="DR29" s="6" t="s">
        <v>450</v>
      </c>
      <c r="DS29" s="6"/>
      <c r="DT29" s="6"/>
      <c r="DU29" s="6"/>
      <c r="DV29" s="6"/>
      <c r="DW29" s="6"/>
      <c r="DX29" s="6"/>
      <c r="DY29" s="6"/>
    </row>
    <row r="30" spans="1:129" x14ac:dyDescent="0.15">
      <c r="A30" s="11">
        <f t="shared" si="4"/>
        <v>22</v>
      </c>
      <c r="D30" s="1">
        <v>0</v>
      </c>
      <c r="E30" s="1">
        <v>43</v>
      </c>
      <c r="H30" s="1">
        <v>1</v>
      </c>
      <c r="I30" s="1" t="s">
        <v>254</v>
      </c>
      <c r="J30" s="74" t="s">
        <v>253</v>
      </c>
      <c r="K30" s="53">
        <v>0</v>
      </c>
      <c r="L30" s="53">
        <v>0</v>
      </c>
      <c r="M30" s="53"/>
      <c r="Q30" s="1">
        <v>2.4</v>
      </c>
      <c r="R30" s="1">
        <v>5</v>
      </c>
      <c r="S30" s="1">
        <v>13</v>
      </c>
      <c r="T30" s="1">
        <v>1313.3</v>
      </c>
      <c r="U30" s="1">
        <v>139.4</v>
      </c>
      <c r="V30" s="1">
        <v>0</v>
      </c>
      <c r="X30" s="1">
        <v>43</v>
      </c>
      <c r="AL30" s="1">
        <v>13</v>
      </c>
      <c r="AZ30" s="1">
        <v>2.4</v>
      </c>
      <c r="BN30" s="1">
        <v>5</v>
      </c>
      <c r="CB30" s="56">
        <v>1313.3</v>
      </c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1">
        <v>139.4</v>
      </c>
      <c r="CQ30" s="56"/>
      <c r="CR30" s="56"/>
      <c r="CS30" s="56"/>
      <c r="CT30" s="56"/>
      <c r="CU30" s="56"/>
      <c r="CV30" s="91"/>
      <c r="CW30" s="56"/>
      <c r="CX30" s="56"/>
      <c r="CY30" s="56"/>
      <c r="CZ30" s="56"/>
      <c r="DA30" s="56"/>
      <c r="DB30" s="56"/>
      <c r="DD30" s="78">
        <v>9</v>
      </c>
      <c r="DE30" s="41">
        <v>4</v>
      </c>
      <c r="DF30" s="79">
        <v>53</v>
      </c>
      <c r="DG30" s="41"/>
      <c r="DR30" s="6" t="s">
        <v>451</v>
      </c>
      <c r="DS30" s="6"/>
      <c r="DT30" s="6"/>
      <c r="DU30" s="6"/>
      <c r="DV30" s="6"/>
      <c r="DW30" s="6"/>
      <c r="DX30" s="6"/>
      <c r="DY30" s="6"/>
    </row>
    <row r="31" spans="1:129" x14ac:dyDescent="0.15">
      <c r="A31" s="11">
        <f t="shared" si="4"/>
        <v>23</v>
      </c>
      <c r="D31" s="1">
        <v>0</v>
      </c>
      <c r="E31" s="1">
        <v>65</v>
      </c>
      <c r="H31" s="1">
        <v>2</v>
      </c>
      <c r="I31" s="1" t="s">
        <v>210</v>
      </c>
      <c r="J31" s="5">
        <v>1</v>
      </c>
      <c r="K31" s="48">
        <v>0</v>
      </c>
      <c r="L31" s="48">
        <v>1</v>
      </c>
      <c r="M31" s="48">
        <v>2</v>
      </c>
      <c r="N31" s="1" t="s">
        <v>203</v>
      </c>
      <c r="Q31" s="1">
        <v>4.0999999999999996</v>
      </c>
      <c r="R31" s="1">
        <v>10</v>
      </c>
      <c r="S31" s="1">
        <v>77</v>
      </c>
      <c r="T31" s="1">
        <v>2302.1</v>
      </c>
      <c r="U31" s="1">
        <v>933.1</v>
      </c>
      <c r="V31" s="1">
        <v>3</v>
      </c>
      <c r="AA31" s="1">
        <v>65</v>
      </c>
      <c r="AO31" s="1">
        <v>77</v>
      </c>
      <c r="BC31" s="1">
        <v>4.0999999999999996</v>
      </c>
      <c r="BQ31" s="1">
        <v>10</v>
      </c>
      <c r="CB31" s="56"/>
      <c r="CC31" s="56"/>
      <c r="CE31" s="56">
        <v>2302.1</v>
      </c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S31" s="1">
        <v>933.1</v>
      </c>
      <c r="CT31" s="56"/>
      <c r="CU31" s="56"/>
      <c r="CV31" s="91"/>
      <c r="CW31" s="56"/>
      <c r="CX31" s="56"/>
      <c r="CY31" s="56"/>
      <c r="CZ31" s="56"/>
      <c r="DA31" s="56"/>
      <c r="DB31" s="56"/>
      <c r="DD31" s="78">
        <v>10</v>
      </c>
      <c r="DE31" s="41"/>
      <c r="DF31" s="79">
        <v>75</v>
      </c>
      <c r="DG31" s="41"/>
      <c r="DR31" s="6"/>
      <c r="DS31" s="6"/>
      <c r="DT31" s="6" t="s">
        <v>455</v>
      </c>
      <c r="DU31" s="6"/>
      <c r="DV31" s="6"/>
      <c r="DW31" s="6"/>
      <c r="DX31" s="6"/>
      <c r="DY31" s="6"/>
    </row>
    <row r="32" spans="1:129" x14ac:dyDescent="0.15">
      <c r="A32" s="11">
        <f t="shared" si="4"/>
        <v>24</v>
      </c>
      <c r="D32" s="1">
        <v>1</v>
      </c>
      <c r="E32" s="1">
        <v>66</v>
      </c>
      <c r="H32" s="1">
        <v>2</v>
      </c>
      <c r="I32" s="1" t="s">
        <v>211</v>
      </c>
      <c r="J32" s="5">
        <v>2</v>
      </c>
      <c r="K32" s="48">
        <v>0</v>
      </c>
      <c r="L32" s="48">
        <v>2</v>
      </c>
      <c r="M32" s="48">
        <v>6</v>
      </c>
      <c r="Q32" s="1">
        <v>3.6</v>
      </c>
      <c r="R32" s="1">
        <v>11</v>
      </c>
      <c r="S32" s="1">
        <v>38</v>
      </c>
      <c r="T32" s="1">
        <v>1912.6</v>
      </c>
      <c r="U32" s="1">
        <v>904.8</v>
      </c>
      <c r="V32" s="1">
        <v>6</v>
      </c>
      <c r="AD32" s="1">
        <v>66</v>
      </c>
      <c r="AR32" s="1">
        <v>38</v>
      </c>
      <c r="BF32" s="1">
        <v>3.6</v>
      </c>
      <c r="BT32" s="1">
        <v>11</v>
      </c>
      <c r="CB32" s="56"/>
      <c r="CC32" s="56"/>
      <c r="CD32" s="56"/>
      <c r="CE32" s="56"/>
      <c r="CF32" s="56"/>
      <c r="CG32" s="56"/>
      <c r="CH32" s="56">
        <v>1912.6</v>
      </c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73">
        <v>904.8</v>
      </c>
      <c r="CW32" s="56"/>
      <c r="CX32" s="56"/>
      <c r="CY32" s="56"/>
      <c r="CZ32" s="56"/>
      <c r="DA32" s="56"/>
      <c r="DB32" s="56"/>
      <c r="DD32" s="78">
        <v>11</v>
      </c>
      <c r="DE32" s="41">
        <v>5</v>
      </c>
      <c r="DF32" s="79">
        <v>53</v>
      </c>
      <c r="DG32" s="41"/>
      <c r="DR32" s="6"/>
      <c r="DS32" s="6" t="s">
        <v>456</v>
      </c>
      <c r="DT32" s="6">
        <v>2.7055434540954142</v>
      </c>
      <c r="DU32" s="6" t="s">
        <v>385</v>
      </c>
      <c r="DV32" s="6"/>
      <c r="DW32" s="6"/>
      <c r="DX32" s="6"/>
      <c r="DY32" s="6"/>
    </row>
    <row r="33" spans="1:129" x14ac:dyDescent="0.15">
      <c r="A33" s="11">
        <f t="shared" si="4"/>
        <v>25</v>
      </c>
      <c r="D33" s="1">
        <v>1</v>
      </c>
      <c r="E33" s="1">
        <v>42</v>
      </c>
      <c r="H33" s="1">
        <v>2</v>
      </c>
      <c r="I33" s="1" t="s">
        <v>212</v>
      </c>
      <c r="J33" s="5">
        <v>2</v>
      </c>
      <c r="K33" s="48">
        <v>0</v>
      </c>
      <c r="L33" s="48">
        <v>1</v>
      </c>
      <c r="M33" s="48">
        <v>6</v>
      </c>
      <c r="Q33" s="1">
        <v>4</v>
      </c>
      <c r="R33" s="1">
        <v>12</v>
      </c>
      <c r="S33" s="1">
        <v>51</v>
      </c>
      <c r="T33" s="1">
        <v>2629.1</v>
      </c>
      <c r="U33" s="1">
        <v>1016.9</v>
      </c>
      <c r="V33" s="1">
        <v>6</v>
      </c>
      <c r="AD33" s="1">
        <v>42</v>
      </c>
      <c r="AR33" s="1">
        <v>51</v>
      </c>
      <c r="BF33" s="1">
        <v>4</v>
      </c>
      <c r="BT33" s="1">
        <v>12</v>
      </c>
      <c r="CB33" s="56"/>
      <c r="CC33" s="56"/>
      <c r="CD33" s="56"/>
      <c r="CE33" s="56"/>
      <c r="CF33" s="56"/>
      <c r="CG33" s="56"/>
      <c r="CH33" s="56">
        <v>2629.1</v>
      </c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73">
        <v>1016.9</v>
      </c>
      <c r="CW33" s="56"/>
      <c r="CX33" s="56"/>
      <c r="CY33" s="56"/>
      <c r="CZ33" s="56"/>
      <c r="DA33" s="56"/>
      <c r="DB33" s="56"/>
      <c r="DD33" s="81">
        <v>12</v>
      </c>
      <c r="DE33" s="2"/>
      <c r="DF33" s="82">
        <v>75</v>
      </c>
      <c r="DG33" s="41"/>
      <c r="DR33" s="6"/>
      <c r="DS33" s="6" t="s">
        <v>456</v>
      </c>
      <c r="DT33" s="6">
        <v>5.4118944310543409</v>
      </c>
      <c r="DU33" s="6" t="s">
        <v>383</v>
      </c>
      <c r="DV33" s="6"/>
      <c r="DW33" s="6"/>
      <c r="DX33" s="6"/>
      <c r="DY33" s="6"/>
    </row>
    <row r="34" spans="1:129" x14ac:dyDescent="0.15">
      <c r="A34" s="11">
        <f t="shared" si="4"/>
        <v>26</v>
      </c>
      <c r="D34" s="1">
        <v>0</v>
      </c>
      <c r="E34" s="1">
        <v>58</v>
      </c>
      <c r="H34" s="1">
        <v>1</v>
      </c>
      <c r="I34" s="1" t="s">
        <v>255</v>
      </c>
      <c r="J34" s="5" t="s">
        <v>253</v>
      </c>
      <c r="K34" s="48">
        <v>0</v>
      </c>
      <c r="L34" s="48">
        <v>1</v>
      </c>
      <c r="M34" s="48">
        <v>4</v>
      </c>
      <c r="Q34" s="1">
        <v>6</v>
      </c>
      <c r="R34" s="1">
        <v>15</v>
      </c>
      <c r="S34" s="1">
        <v>113</v>
      </c>
      <c r="T34" s="1">
        <v>3000.2</v>
      </c>
      <c r="U34" s="1">
        <v>2631</v>
      </c>
      <c r="V34" s="1">
        <v>4</v>
      </c>
      <c r="AB34" s="1">
        <v>58</v>
      </c>
      <c r="AP34" s="1">
        <v>113</v>
      </c>
      <c r="BD34" s="1">
        <v>6</v>
      </c>
      <c r="BR34" s="1">
        <v>15</v>
      </c>
      <c r="CB34" s="56"/>
      <c r="CC34" s="56"/>
      <c r="CD34" s="56"/>
      <c r="CE34" s="56"/>
      <c r="CF34" s="56">
        <v>3000.2</v>
      </c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1">
        <v>2631</v>
      </c>
      <c r="CU34" s="56"/>
      <c r="CV34" s="91"/>
      <c r="CW34" s="56"/>
      <c r="CX34" s="56"/>
      <c r="CY34" s="56"/>
      <c r="CZ34" s="56"/>
      <c r="DA34" s="56"/>
      <c r="DB34" s="56"/>
      <c r="DR34" s="6"/>
      <c r="DS34" s="6"/>
      <c r="DT34" s="6" t="s">
        <v>457</v>
      </c>
      <c r="DU34" s="6"/>
      <c r="DV34" s="6"/>
      <c r="DW34" s="6"/>
      <c r="DX34" s="6"/>
      <c r="DY34" s="6"/>
    </row>
    <row r="35" spans="1:129" x14ac:dyDescent="0.15">
      <c r="A35" s="11">
        <f t="shared" si="4"/>
        <v>27</v>
      </c>
      <c r="D35" s="1">
        <v>0</v>
      </c>
      <c r="E35" s="1">
        <v>38</v>
      </c>
      <c r="H35" s="1">
        <v>1</v>
      </c>
      <c r="I35" s="1" t="s">
        <v>256</v>
      </c>
      <c r="J35" s="5" t="s">
        <v>253</v>
      </c>
      <c r="K35" s="48">
        <v>0</v>
      </c>
      <c r="L35" s="48">
        <v>1</v>
      </c>
      <c r="M35" s="48">
        <v>4</v>
      </c>
      <c r="Q35" s="1">
        <v>4.4000000000000004</v>
      </c>
      <c r="R35" s="1">
        <v>8</v>
      </c>
      <c r="S35" s="1">
        <v>127</v>
      </c>
      <c r="T35" s="1">
        <v>2618.1</v>
      </c>
      <c r="U35" s="1">
        <v>1955.1</v>
      </c>
      <c r="V35" s="1">
        <v>4</v>
      </c>
      <c r="AB35" s="1">
        <v>38</v>
      </c>
      <c r="AP35" s="1">
        <v>127</v>
      </c>
      <c r="BD35" s="1">
        <v>4.4000000000000004</v>
      </c>
      <c r="BR35" s="1">
        <v>8</v>
      </c>
      <c r="CB35" s="56"/>
      <c r="CC35" s="56"/>
      <c r="CD35" s="56"/>
      <c r="CE35" s="56"/>
      <c r="CF35" s="56">
        <v>2618.1</v>
      </c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1">
        <v>1955.1</v>
      </c>
      <c r="CU35" s="56"/>
      <c r="CV35" s="91"/>
      <c r="CW35" s="56"/>
      <c r="CX35" s="56"/>
      <c r="CY35" s="56"/>
      <c r="CZ35" s="56"/>
      <c r="DA35" s="56"/>
      <c r="DB35" s="56"/>
      <c r="DR35" s="6"/>
      <c r="DS35" s="6" t="s">
        <v>456</v>
      </c>
      <c r="DT35" s="6">
        <v>3.8414588206941236</v>
      </c>
      <c r="DU35" s="6" t="s">
        <v>385</v>
      </c>
      <c r="DV35" s="6"/>
      <c r="DW35" s="6"/>
      <c r="DX35" s="6"/>
      <c r="DY35" s="6"/>
    </row>
    <row r="36" spans="1:129" x14ac:dyDescent="0.15">
      <c r="A36" s="11">
        <f t="shared" si="4"/>
        <v>28</v>
      </c>
      <c r="D36" s="1">
        <v>0</v>
      </c>
      <c r="E36" s="1">
        <v>67</v>
      </c>
      <c r="H36" s="1">
        <v>1</v>
      </c>
      <c r="I36" s="1" t="s">
        <v>257</v>
      </c>
      <c r="J36" s="5" t="s">
        <v>253</v>
      </c>
      <c r="K36" s="48">
        <v>0</v>
      </c>
      <c r="L36" s="48">
        <v>1</v>
      </c>
      <c r="M36" s="48">
        <v>4</v>
      </c>
      <c r="Q36" s="1">
        <v>3</v>
      </c>
      <c r="R36" s="1">
        <v>12</v>
      </c>
      <c r="S36" s="1">
        <v>40</v>
      </c>
      <c r="T36" s="1">
        <v>1263</v>
      </c>
      <c r="U36" s="1">
        <v>745.8</v>
      </c>
      <c r="V36" s="1">
        <v>4</v>
      </c>
      <c r="AB36" s="1">
        <v>67</v>
      </c>
      <c r="AP36" s="1">
        <v>40</v>
      </c>
      <c r="BD36" s="1">
        <v>3</v>
      </c>
      <c r="BR36" s="1">
        <v>12</v>
      </c>
      <c r="CB36" s="56"/>
      <c r="CC36" s="56"/>
      <c r="CD36" s="56"/>
      <c r="CE36" s="56"/>
      <c r="CF36" s="56">
        <v>1263</v>
      </c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1">
        <v>745.8</v>
      </c>
      <c r="CU36" s="56"/>
      <c r="CV36" s="91"/>
      <c r="CW36" s="56"/>
      <c r="CX36" s="56"/>
      <c r="CY36" s="56"/>
      <c r="CZ36" s="56"/>
      <c r="DA36" s="56"/>
      <c r="DB36" s="56"/>
      <c r="DR36" s="6"/>
      <c r="DS36" s="6" t="s">
        <v>456</v>
      </c>
      <c r="DT36" s="6">
        <v>6.6348966010212118</v>
      </c>
      <c r="DU36" s="6" t="s">
        <v>383</v>
      </c>
      <c r="DV36" s="6"/>
      <c r="DW36" s="6"/>
      <c r="DX36" s="6"/>
      <c r="DY36" s="6"/>
    </row>
    <row r="37" spans="1:129" x14ac:dyDescent="0.15">
      <c r="A37" s="11">
        <f t="shared" si="4"/>
        <v>29</v>
      </c>
      <c r="D37" s="1">
        <v>0</v>
      </c>
      <c r="E37" s="1">
        <v>70</v>
      </c>
      <c r="H37" s="1">
        <v>2</v>
      </c>
      <c r="I37" s="1" t="s">
        <v>213</v>
      </c>
      <c r="J37" s="5">
        <v>2</v>
      </c>
      <c r="K37" s="75">
        <v>1</v>
      </c>
      <c r="L37" s="75">
        <v>0</v>
      </c>
      <c r="M37" s="75">
        <v>5</v>
      </c>
      <c r="Q37" s="1">
        <v>3.6</v>
      </c>
      <c r="R37" s="1">
        <v>8</v>
      </c>
      <c r="S37" s="1">
        <v>138</v>
      </c>
      <c r="T37" s="1">
        <v>2134.1</v>
      </c>
      <c r="U37" s="1">
        <v>1923.3</v>
      </c>
      <c r="V37" s="1">
        <v>5</v>
      </c>
      <c r="AC37" s="1">
        <v>70</v>
      </c>
      <c r="AQ37" s="1">
        <v>138</v>
      </c>
      <c r="BE37" s="1">
        <v>3.6</v>
      </c>
      <c r="BS37" s="1">
        <v>8</v>
      </c>
      <c r="CB37" s="56"/>
      <c r="CC37" s="56"/>
      <c r="CD37" s="56"/>
      <c r="CE37" s="56"/>
      <c r="CF37" s="56"/>
      <c r="CG37" s="56">
        <v>2134.1</v>
      </c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1">
        <v>1923.3</v>
      </c>
      <c r="CV37" s="91"/>
      <c r="CW37" s="56"/>
      <c r="CX37" s="56"/>
      <c r="CY37" s="56"/>
      <c r="CZ37" s="56"/>
      <c r="DA37" s="56"/>
      <c r="DB37" s="56"/>
      <c r="DR37" s="6"/>
      <c r="DS37" s="6"/>
      <c r="DT37" s="6"/>
      <c r="DU37" s="6"/>
      <c r="DV37" s="6"/>
      <c r="DW37" s="6"/>
      <c r="DX37" s="6"/>
      <c r="DY37" s="6"/>
    </row>
    <row r="38" spans="1:129" x14ac:dyDescent="0.15">
      <c r="A38" s="11">
        <f t="shared" si="4"/>
        <v>30</v>
      </c>
      <c r="D38" s="1">
        <v>1</v>
      </c>
      <c r="E38" s="1">
        <v>31</v>
      </c>
      <c r="H38" s="70">
        <v>0</v>
      </c>
      <c r="I38" s="70"/>
      <c r="J38" s="71"/>
      <c r="K38" s="72">
        <v>0</v>
      </c>
      <c r="L38" s="72">
        <v>0</v>
      </c>
      <c r="M38" s="72"/>
      <c r="Q38" s="1">
        <v>5.7</v>
      </c>
      <c r="R38" s="1">
        <v>12</v>
      </c>
      <c r="S38" s="1">
        <v>161</v>
      </c>
      <c r="T38" s="1">
        <v>3658.3</v>
      </c>
      <c r="U38" s="1">
        <v>3546.9</v>
      </c>
      <c r="V38" s="1">
        <v>0</v>
      </c>
      <c r="X38" s="1">
        <v>31</v>
      </c>
      <c r="AL38" s="1">
        <v>161</v>
      </c>
      <c r="AZ38" s="1">
        <v>5.7</v>
      </c>
      <c r="BN38" s="1">
        <v>12</v>
      </c>
      <c r="CB38" s="56">
        <v>3658.3</v>
      </c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1">
        <v>3546.9</v>
      </c>
      <c r="CQ38" s="56"/>
      <c r="CR38" s="56"/>
      <c r="CS38" s="56"/>
      <c r="CT38" s="56"/>
      <c r="CU38" s="56"/>
      <c r="CV38" s="91"/>
      <c r="CW38" s="56"/>
      <c r="CX38" s="56"/>
      <c r="CY38" s="56"/>
      <c r="CZ38" s="56"/>
      <c r="DA38" s="56"/>
      <c r="DB38" s="56"/>
      <c r="DR38" s="6" t="s">
        <v>442</v>
      </c>
      <c r="DS38" s="6"/>
      <c r="DT38" s="6"/>
      <c r="DU38" s="6"/>
      <c r="DV38" s="6"/>
      <c r="DW38" s="6"/>
      <c r="DX38" s="6"/>
    </row>
    <row r="39" spans="1:129" x14ac:dyDescent="0.15">
      <c r="A39" s="11">
        <f t="shared" si="4"/>
        <v>31</v>
      </c>
      <c r="D39" s="1">
        <v>0</v>
      </c>
      <c r="E39" s="1">
        <v>56</v>
      </c>
      <c r="H39" s="70">
        <v>0</v>
      </c>
      <c r="I39" s="70"/>
      <c r="J39" s="71"/>
      <c r="K39" s="72">
        <v>0</v>
      </c>
      <c r="L39" s="72">
        <v>0</v>
      </c>
      <c r="M39" s="72"/>
      <c r="Q39" s="1">
        <v>2.5</v>
      </c>
      <c r="R39" s="1">
        <v>6</v>
      </c>
      <c r="S39" s="1">
        <v>70</v>
      </c>
      <c r="T39" s="1">
        <v>1313</v>
      </c>
      <c r="U39" s="1">
        <v>595.9</v>
      </c>
      <c r="V39" s="1">
        <v>0</v>
      </c>
      <c r="X39" s="1">
        <v>56</v>
      </c>
      <c r="AL39" s="1">
        <v>70</v>
      </c>
      <c r="AZ39" s="1">
        <v>2.5</v>
      </c>
      <c r="BN39" s="1">
        <v>6</v>
      </c>
      <c r="CB39" s="56">
        <v>1313</v>
      </c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1">
        <v>595.9</v>
      </c>
      <c r="CQ39" s="56"/>
      <c r="CR39" s="56"/>
      <c r="CS39" s="56"/>
      <c r="CT39" s="56"/>
      <c r="CU39" s="56"/>
      <c r="CV39" s="91"/>
      <c r="CW39" s="56"/>
      <c r="CX39" s="56"/>
      <c r="CY39" s="56"/>
      <c r="CZ39" s="56"/>
      <c r="DA39" s="56"/>
      <c r="DB39" s="56"/>
      <c r="DR39" s="6" t="s">
        <v>462</v>
      </c>
      <c r="DS39" s="6"/>
      <c r="DT39" s="6"/>
      <c r="DU39" s="6"/>
      <c r="DV39" s="6"/>
      <c r="DW39" s="6"/>
      <c r="DX39" s="6"/>
    </row>
    <row r="40" spans="1:129" x14ac:dyDescent="0.15">
      <c r="A40" s="11">
        <f t="shared" si="4"/>
        <v>32</v>
      </c>
      <c r="D40" s="1">
        <v>0</v>
      </c>
      <c r="E40" s="1">
        <v>57</v>
      </c>
      <c r="H40" s="1">
        <v>1</v>
      </c>
      <c r="I40" s="73" t="s">
        <v>258</v>
      </c>
      <c r="J40" s="74" t="s">
        <v>253</v>
      </c>
      <c r="K40" s="48">
        <v>0</v>
      </c>
      <c r="L40" s="48">
        <v>2</v>
      </c>
      <c r="M40" s="48">
        <v>4</v>
      </c>
      <c r="Q40" s="1">
        <v>4.5999999999999996</v>
      </c>
      <c r="R40" s="1">
        <v>10</v>
      </c>
      <c r="S40" s="1">
        <v>10</v>
      </c>
      <c r="T40" s="1">
        <v>2434.6999999999998</v>
      </c>
      <c r="U40" s="1">
        <v>134.4</v>
      </c>
      <c r="V40" s="1">
        <v>4</v>
      </c>
      <c r="AB40" s="1">
        <v>57</v>
      </c>
      <c r="AP40" s="1">
        <v>10</v>
      </c>
      <c r="BD40" s="1">
        <v>4.5999999999999996</v>
      </c>
      <c r="BR40" s="1">
        <v>10</v>
      </c>
      <c r="CB40" s="56"/>
      <c r="CC40" s="56"/>
      <c r="CD40" s="56"/>
      <c r="CE40" s="56"/>
      <c r="CF40" s="56">
        <v>2434.6999999999998</v>
      </c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1">
        <v>134.4</v>
      </c>
      <c r="CU40" s="56"/>
      <c r="CV40" s="91"/>
      <c r="CW40" s="56"/>
      <c r="CX40" s="56"/>
      <c r="CY40" s="56"/>
      <c r="CZ40" s="56"/>
      <c r="DA40" s="56"/>
      <c r="DB40" s="56"/>
      <c r="DR40" s="6"/>
      <c r="DS40" s="6" t="s">
        <v>444</v>
      </c>
      <c r="DT40" s="6" t="s">
        <v>445</v>
      </c>
      <c r="DU40" s="6" t="s">
        <v>446</v>
      </c>
      <c r="DV40" s="6" t="s">
        <v>447</v>
      </c>
      <c r="DW40" s="6" t="s">
        <v>448</v>
      </c>
      <c r="DX40" s="6"/>
    </row>
    <row r="41" spans="1:129" x14ac:dyDescent="0.15">
      <c r="A41" s="11">
        <f t="shared" si="4"/>
        <v>33</v>
      </c>
      <c r="D41" s="1">
        <v>0</v>
      </c>
      <c r="E41" s="1">
        <v>61</v>
      </c>
      <c r="H41" s="1">
        <v>2</v>
      </c>
      <c r="I41" s="1" t="s">
        <v>214</v>
      </c>
      <c r="J41" s="5">
        <v>2</v>
      </c>
      <c r="K41" s="75">
        <v>0</v>
      </c>
      <c r="L41" s="75">
        <v>2</v>
      </c>
      <c r="M41" s="75">
        <v>6</v>
      </c>
      <c r="N41" s="1" t="s">
        <v>265</v>
      </c>
      <c r="Q41" s="1">
        <v>3.5</v>
      </c>
      <c r="R41" s="1">
        <v>10</v>
      </c>
      <c r="S41" s="1">
        <v>71</v>
      </c>
      <c r="T41" s="1">
        <v>2191.6</v>
      </c>
      <c r="U41" s="1">
        <v>1031.0999999999999</v>
      </c>
      <c r="V41" s="1">
        <v>6</v>
      </c>
      <c r="AD41" s="1">
        <v>61</v>
      </c>
      <c r="AR41" s="1">
        <v>71</v>
      </c>
      <c r="BF41" s="1">
        <v>3.5</v>
      </c>
      <c r="BT41" s="1">
        <v>10</v>
      </c>
      <c r="CB41" s="56"/>
      <c r="CC41" s="56"/>
      <c r="CD41" s="56"/>
      <c r="CE41" s="56"/>
      <c r="CF41" s="56"/>
      <c r="CG41" s="56"/>
      <c r="CH41" s="56">
        <v>2191.6</v>
      </c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73">
        <v>1031.0999999999999</v>
      </c>
      <c r="CW41" s="56"/>
      <c r="CX41" s="56"/>
      <c r="CY41" s="56"/>
      <c r="CZ41" s="56"/>
      <c r="DA41" s="56"/>
      <c r="DB41" s="56"/>
      <c r="DR41" s="6">
        <v>53</v>
      </c>
      <c r="DS41" s="6">
        <v>2</v>
      </c>
      <c r="DT41" s="6">
        <v>1</v>
      </c>
      <c r="DU41" s="6">
        <v>1</v>
      </c>
      <c r="DV41" s="6">
        <v>1</v>
      </c>
      <c r="DW41" s="6">
        <v>1</v>
      </c>
      <c r="DX41" s="6"/>
    </row>
    <row r="42" spans="1:129" x14ac:dyDescent="0.15">
      <c r="A42" s="11">
        <f t="shared" si="4"/>
        <v>34</v>
      </c>
      <c r="D42" s="1">
        <v>0</v>
      </c>
      <c r="E42" s="1">
        <v>64</v>
      </c>
      <c r="H42" s="70">
        <v>1</v>
      </c>
      <c r="I42" s="70"/>
      <c r="J42" s="71"/>
      <c r="K42" s="72">
        <v>0</v>
      </c>
      <c r="L42" s="72">
        <v>0</v>
      </c>
      <c r="M42" s="72"/>
      <c r="Q42" s="1">
        <v>4.4000000000000004</v>
      </c>
      <c r="R42" s="1">
        <v>11</v>
      </c>
      <c r="S42" s="1">
        <v>38</v>
      </c>
      <c r="T42" s="1">
        <v>985.2</v>
      </c>
      <c r="U42" s="1">
        <v>543.1</v>
      </c>
      <c r="V42" s="1">
        <v>0</v>
      </c>
      <c r="X42" s="1">
        <v>64</v>
      </c>
      <c r="AL42" s="1">
        <v>38</v>
      </c>
      <c r="AZ42" s="1">
        <v>4.4000000000000004</v>
      </c>
      <c r="BN42" s="1">
        <v>11</v>
      </c>
      <c r="CB42" s="56">
        <v>985.2</v>
      </c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1">
        <v>543.1</v>
      </c>
      <c r="CQ42" s="56"/>
      <c r="CR42" s="56"/>
      <c r="CS42" s="56"/>
      <c r="CT42" s="56"/>
      <c r="CU42" s="56"/>
      <c r="CV42" s="91"/>
      <c r="CW42" s="56"/>
      <c r="CX42" s="56"/>
      <c r="CY42" s="56"/>
      <c r="CZ42" s="56"/>
      <c r="DA42" s="56"/>
      <c r="DB42" s="56"/>
      <c r="DR42" s="6">
        <v>70</v>
      </c>
      <c r="DS42" s="6">
        <v>0</v>
      </c>
      <c r="DT42" s="6">
        <v>1</v>
      </c>
      <c r="DU42" s="6">
        <v>-1</v>
      </c>
      <c r="DV42" s="6">
        <v>1</v>
      </c>
      <c r="DW42" s="6">
        <v>1</v>
      </c>
      <c r="DX42" s="6"/>
    </row>
    <row r="43" spans="1:129" x14ac:dyDescent="0.15">
      <c r="A43" s="11">
        <f t="shared" si="4"/>
        <v>35</v>
      </c>
      <c r="D43" s="1">
        <v>0</v>
      </c>
      <c r="E43" s="1">
        <v>54</v>
      </c>
      <c r="H43" s="70">
        <v>0</v>
      </c>
      <c r="I43" s="70"/>
      <c r="J43" s="71"/>
      <c r="K43" s="72">
        <v>0</v>
      </c>
      <c r="L43" s="72">
        <v>0</v>
      </c>
      <c r="M43" s="72"/>
      <c r="Q43" s="1">
        <v>3.5</v>
      </c>
      <c r="R43" s="1">
        <v>9</v>
      </c>
      <c r="S43" s="1">
        <v>20</v>
      </c>
      <c r="T43" s="1">
        <v>1900.9</v>
      </c>
      <c r="U43" s="1">
        <v>584.9</v>
      </c>
      <c r="V43" s="1">
        <v>0</v>
      </c>
      <c r="X43" s="1">
        <v>54</v>
      </c>
      <c r="AL43" s="1">
        <v>20</v>
      </c>
      <c r="AZ43" s="1">
        <v>3.5</v>
      </c>
      <c r="BN43" s="1">
        <v>9</v>
      </c>
      <c r="CB43" s="56">
        <v>1900.9</v>
      </c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1">
        <v>584.9</v>
      </c>
      <c r="CQ43" s="56"/>
      <c r="CR43" s="56"/>
      <c r="CS43" s="56"/>
      <c r="CT43" s="56"/>
      <c r="CU43" s="56"/>
      <c r="CV43" s="91"/>
      <c r="CW43" s="56"/>
      <c r="CX43" s="56"/>
      <c r="CY43" s="56"/>
      <c r="CZ43" s="56"/>
      <c r="DA43" s="56"/>
      <c r="DB43" s="56"/>
      <c r="DR43" s="6"/>
      <c r="DS43" s="6"/>
      <c r="DT43" s="6"/>
      <c r="DU43" s="6"/>
      <c r="DV43" s="6"/>
      <c r="DW43" s="6"/>
      <c r="DX43" s="6"/>
    </row>
    <row r="44" spans="1:129" x14ac:dyDescent="0.15">
      <c r="A44" s="11">
        <f t="shared" si="4"/>
        <v>36</v>
      </c>
      <c r="D44" s="1">
        <v>1</v>
      </c>
      <c r="E44" s="1">
        <v>62</v>
      </c>
      <c r="H44" s="70">
        <v>0</v>
      </c>
      <c r="I44" s="70"/>
      <c r="J44" s="71"/>
      <c r="K44" s="72">
        <v>0</v>
      </c>
      <c r="L44" s="72">
        <v>0</v>
      </c>
      <c r="M44" s="72"/>
      <c r="Q44" s="1">
        <v>2.9</v>
      </c>
      <c r="R44" s="1">
        <v>7</v>
      </c>
      <c r="S44" s="1">
        <v>27</v>
      </c>
      <c r="T44" s="1">
        <v>1316.7</v>
      </c>
      <c r="U44" s="1">
        <v>275.2</v>
      </c>
      <c r="V44" s="1">
        <v>0</v>
      </c>
      <c r="X44" s="1">
        <v>62</v>
      </c>
      <c r="AL44" s="1">
        <v>27</v>
      </c>
      <c r="AZ44" s="1">
        <v>2.9</v>
      </c>
      <c r="BN44" s="1">
        <v>7</v>
      </c>
      <c r="CB44" s="56">
        <v>1316.7</v>
      </c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1">
        <v>275.2</v>
      </c>
      <c r="CQ44" s="56"/>
      <c r="CR44" s="56"/>
      <c r="CS44" s="56"/>
      <c r="CT44" s="56"/>
      <c r="CU44" s="56"/>
      <c r="CV44" s="91"/>
      <c r="CW44" s="56"/>
      <c r="CX44" s="56"/>
      <c r="CY44" s="56"/>
      <c r="CZ44" s="56"/>
      <c r="DA44" s="56"/>
      <c r="DB44" s="56"/>
      <c r="DR44" s="6" t="s">
        <v>449</v>
      </c>
      <c r="DS44" s="6">
        <v>2</v>
      </c>
      <c r="DT44" s="6">
        <v>2</v>
      </c>
      <c r="DU44" s="6">
        <v>0</v>
      </c>
      <c r="DV44" s="6">
        <v>2</v>
      </c>
      <c r="DW44" s="6">
        <v>2</v>
      </c>
      <c r="DX44" s="6"/>
    </row>
    <row r="45" spans="1:129" x14ac:dyDescent="0.15">
      <c r="A45" s="11">
        <f t="shared" si="4"/>
        <v>37</v>
      </c>
      <c r="D45" s="1">
        <v>1</v>
      </c>
      <c r="E45" s="1">
        <v>55</v>
      </c>
      <c r="H45" s="1">
        <v>1</v>
      </c>
      <c r="I45" s="1" t="s">
        <v>259</v>
      </c>
      <c r="J45" s="5">
        <v>2</v>
      </c>
      <c r="K45" s="48">
        <v>0</v>
      </c>
      <c r="L45" s="48">
        <v>1</v>
      </c>
      <c r="M45" s="48">
        <v>6</v>
      </c>
      <c r="Q45" s="1">
        <v>4.3</v>
      </c>
      <c r="R45" s="1">
        <v>12</v>
      </c>
      <c r="S45" s="1">
        <v>60</v>
      </c>
      <c r="T45" s="1">
        <v>2252.6</v>
      </c>
      <c r="U45" s="1">
        <v>1436.4</v>
      </c>
      <c r="V45" s="1">
        <v>6</v>
      </c>
      <c r="AD45" s="1">
        <v>55</v>
      </c>
      <c r="AR45" s="1">
        <v>60</v>
      </c>
      <c r="BF45" s="1">
        <v>4.3</v>
      </c>
      <c r="BT45" s="1">
        <v>12</v>
      </c>
      <c r="CB45" s="56"/>
      <c r="CC45" s="56"/>
      <c r="CD45" s="56"/>
      <c r="CE45" s="56"/>
      <c r="CF45" s="56"/>
      <c r="CG45" s="56"/>
      <c r="CH45" s="56">
        <v>2252.6</v>
      </c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73">
        <v>1436.4</v>
      </c>
      <c r="CW45" s="56"/>
      <c r="CX45" s="56"/>
      <c r="CY45" s="56"/>
      <c r="CZ45" s="56"/>
      <c r="DA45" s="56"/>
      <c r="DB45" s="56"/>
      <c r="DR45" s="6" t="s">
        <v>450</v>
      </c>
      <c r="DS45" s="6"/>
      <c r="DT45" s="6"/>
      <c r="DU45" s="6"/>
      <c r="DV45" s="6"/>
      <c r="DW45" s="6"/>
      <c r="DX45" s="6"/>
    </row>
    <row r="46" spans="1:129" x14ac:dyDescent="0.15">
      <c r="A46" s="11">
        <f t="shared" si="4"/>
        <v>38</v>
      </c>
      <c r="D46" s="1">
        <v>1</v>
      </c>
      <c r="E46" s="1">
        <v>65</v>
      </c>
      <c r="H46" s="70">
        <v>1</v>
      </c>
      <c r="I46" s="70"/>
      <c r="J46" s="71"/>
      <c r="K46" s="72">
        <v>0</v>
      </c>
      <c r="L46" s="72">
        <v>0</v>
      </c>
      <c r="M46" s="72"/>
      <c r="Q46" s="1">
        <v>4.2</v>
      </c>
      <c r="R46" s="1">
        <v>15</v>
      </c>
      <c r="S46" s="1">
        <v>46</v>
      </c>
      <c r="T46" s="1">
        <v>2309.1999999999998</v>
      </c>
      <c r="U46" s="1">
        <v>1087.9000000000001</v>
      </c>
      <c r="V46" s="1">
        <v>0</v>
      </c>
      <c r="X46" s="1">
        <v>65</v>
      </c>
      <c r="AL46" s="1">
        <v>46</v>
      </c>
      <c r="AZ46" s="1">
        <v>4.2</v>
      </c>
      <c r="BN46" s="1">
        <v>15</v>
      </c>
      <c r="CB46" s="56">
        <v>2309.1999999999998</v>
      </c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1">
        <v>1087.9000000000001</v>
      </c>
      <c r="CQ46" s="56"/>
      <c r="CR46" s="56"/>
      <c r="CS46" s="56"/>
      <c r="CT46" s="56"/>
      <c r="CU46" s="56"/>
      <c r="CV46" s="91"/>
      <c r="CW46" s="56"/>
      <c r="CX46" s="56"/>
      <c r="CY46" s="56"/>
      <c r="CZ46" s="56"/>
      <c r="DA46" s="56"/>
      <c r="DB46" s="56"/>
      <c r="DR46" s="6" t="s">
        <v>451</v>
      </c>
      <c r="DS46" s="6"/>
      <c r="DT46" s="6"/>
      <c r="DU46" s="6"/>
      <c r="DV46" s="6"/>
      <c r="DW46" s="6"/>
      <c r="DX46" s="6"/>
    </row>
    <row r="47" spans="1:129" x14ac:dyDescent="0.15">
      <c r="A47" s="11">
        <f t="shared" si="4"/>
        <v>39</v>
      </c>
      <c r="D47" s="1">
        <v>0</v>
      </c>
      <c r="E47" s="1">
        <v>31</v>
      </c>
      <c r="H47" s="70">
        <v>0</v>
      </c>
      <c r="I47" s="70"/>
      <c r="J47" s="71"/>
      <c r="K47" s="72">
        <v>0</v>
      </c>
      <c r="L47" s="72">
        <v>0</v>
      </c>
      <c r="M47" s="72"/>
      <c r="Q47" s="1">
        <v>2.1</v>
      </c>
      <c r="R47" s="1">
        <v>3</v>
      </c>
      <c r="S47" s="1">
        <v>35</v>
      </c>
      <c r="T47" s="1">
        <v>1114.5999999999999</v>
      </c>
      <c r="U47" s="1">
        <v>237.7</v>
      </c>
      <c r="V47" s="1">
        <v>0</v>
      </c>
      <c r="X47" s="1">
        <v>31</v>
      </c>
      <c r="AL47" s="1">
        <v>35</v>
      </c>
      <c r="AZ47" s="1">
        <v>2.1</v>
      </c>
      <c r="BN47" s="1">
        <v>3</v>
      </c>
      <c r="CB47" s="56">
        <v>1114.5999999999999</v>
      </c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1">
        <v>237.7</v>
      </c>
      <c r="CQ47" s="56"/>
      <c r="CR47" s="56"/>
      <c r="CS47" s="56"/>
      <c r="CT47" s="56"/>
      <c r="CU47" s="56"/>
      <c r="CV47" s="91"/>
      <c r="CW47" s="56"/>
      <c r="CX47" s="56"/>
      <c r="CY47" s="56"/>
      <c r="CZ47" s="56"/>
      <c r="DA47" s="56"/>
      <c r="DB47" s="56"/>
      <c r="DR47" s="6"/>
      <c r="DS47" s="6"/>
      <c r="DT47" s="6" t="s">
        <v>459</v>
      </c>
      <c r="DU47" s="6"/>
      <c r="DV47" s="6"/>
      <c r="DW47" s="6"/>
      <c r="DX47" s="6"/>
    </row>
    <row r="48" spans="1:129" x14ac:dyDescent="0.15">
      <c r="A48" s="11">
        <f t="shared" si="4"/>
        <v>40</v>
      </c>
      <c r="D48" s="1">
        <v>0</v>
      </c>
      <c r="E48" s="1">
        <v>58</v>
      </c>
      <c r="H48" s="1">
        <v>2</v>
      </c>
      <c r="I48" s="1" t="s">
        <v>215</v>
      </c>
      <c r="J48" s="5">
        <v>2</v>
      </c>
      <c r="K48" s="53">
        <v>0</v>
      </c>
      <c r="L48" s="53">
        <v>0</v>
      </c>
      <c r="M48" s="53"/>
      <c r="N48" s="1" t="s">
        <v>234</v>
      </c>
      <c r="O48" s="1" t="s">
        <v>233</v>
      </c>
      <c r="P48" s="1" t="s">
        <v>235</v>
      </c>
      <c r="Q48" s="1">
        <v>2.7</v>
      </c>
      <c r="R48" s="1">
        <v>10</v>
      </c>
      <c r="S48" s="1">
        <v>14</v>
      </c>
      <c r="T48" s="1">
        <v>1502.8</v>
      </c>
      <c r="U48" s="1">
        <v>254.9</v>
      </c>
      <c r="V48" s="1">
        <v>0</v>
      </c>
      <c r="X48" s="1">
        <v>58</v>
      </c>
      <c r="AL48" s="1">
        <v>14</v>
      </c>
      <c r="AZ48" s="1">
        <v>2.7</v>
      </c>
      <c r="BN48" s="1">
        <v>10</v>
      </c>
      <c r="CB48" s="56">
        <v>1502.8</v>
      </c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1">
        <v>254.9</v>
      </c>
      <c r="CQ48" s="56"/>
      <c r="CR48" s="56"/>
      <c r="CS48" s="56"/>
      <c r="CT48" s="56"/>
      <c r="CU48" s="56"/>
      <c r="CV48" s="91"/>
      <c r="CW48" s="56"/>
      <c r="CX48" s="56"/>
      <c r="CY48" s="56"/>
      <c r="CZ48" s="56"/>
      <c r="DA48" s="56"/>
      <c r="DB48" s="56"/>
      <c r="DR48" s="6"/>
      <c r="DS48" s="6" t="s">
        <v>460</v>
      </c>
      <c r="DT48" s="6">
        <v>2.7055434540954142</v>
      </c>
      <c r="DU48" s="6" t="s">
        <v>385</v>
      </c>
      <c r="DV48" s="6"/>
      <c r="DW48" s="6"/>
      <c r="DX48" s="6"/>
    </row>
    <row r="49" spans="1:128" x14ac:dyDescent="0.15">
      <c r="A49" s="11">
        <f t="shared" si="4"/>
        <v>41</v>
      </c>
      <c r="D49" s="1">
        <v>0</v>
      </c>
      <c r="E49" s="1">
        <v>65</v>
      </c>
      <c r="H49" s="70">
        <v>0</v>
      </c>
      <c r="I49" s="70"/>
      <c r="J49" s="71"/>
      <c r="K49" s="72">
        <v>0</v>
      </c>
      <c r="L49" s="72">
        <v>1</v>
      </c>
      <c r="M49" s="72"/>
      <c r="Q49" s="1">
        <v>3.1</v>
      </c>
      <c r="R49" s="1">
        <v>10</v>
      </c>
      <c r="S49" s="1">
        <v>37</v>
      </c>
      <c r="T49" s="1">
        <v>1350</v>
      </c>
      <c r="U49" s="1">
        <v>495.7</v>
      </c>
      <c r="V49" s="1">
        <v>0</v>
      </c>
      <c r="X49" s="1">
        <v>65</v>
      </c>
      <c r="AL49" s="1">
        <v>37</v>
      </c>
      <c r="AZ49" s="1">
        <v>3.1</v>
      </c>
      <c r="BN49" s="1">
        <v>10</v>
      </c>
      <c r="CB49" s="56">
        <v>1350</v>
      </c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1">
        <v>495.7</v>
      </c>
      <c r="CQ49" s="56"/>
      <c r="CR49" s="56"/>
      <c r="CS49" s="56"/>
      <c r="CT49" s="56"/>
      <c r="CU49" s="56"/>
      <c r="CV49" s="91"/>
      <c r="CW49" s="56"/>
      <c r="CX49" s="56"/>
      <c r="CY49" s="56"/>
      <c r="CZ49" s="56"/>
      <c r="DA49" s="56"/>
      <c r="DB49" s="56"/>
      <c r="DR49" s="6"/>
      <c r="DS49" s="6" t="s">
        <v>460</v>
      </c>
      <c r="DT49" s="6">
        <v>5.4118944310543409</v>
      </c>
      <c r="DU49" s="6" t="s">
        <v>383</v>
      </c>
      <c r="DV49" s="6"/>
      <c r="DW49" s="6"/>
      <c r="DX49" s="6"/>
    </row>
    <row r="50" spans="1:128" x14ac:dyDescent="0.15">
      <c r="A50" s="11">
        <f t="shared" si="4"/>
        <v>42</v>
      </c>
      <c r="D50" s="1">
        <v>1</v>
      </c>
      <c r="E50" s="1">
        <v>55</v>
      </c>
      <c r="H50" s="1">
        <v>2</v>
      </c>
      <c r="I50" s="1" t="s">
        <v>216</v>
      </c>
      <c r="J50" s="5">
        <v>1</v>
      </c>
      <c r="K50" s="48">
        <v>2</v>
      </c>
      <c r="L50" s="48">
        <v>0</v>
      </c>
      <c r="M50" s="48">
        <v>1</v>
      </c>
      <c r="Q50" s="1">
        <v>3.8</v>
      </c>
      <c r="R50" s="1">
        <v>10</v>
      </c>
      <c r="S50" s="1">
        <v>61</v>
      </c>
      <c r="T50" s="1">
        <v>2146.6999999999998</v>
      </c>
      <c r="U50" s="1">
        <v>1114.9000000000001</v>
      </c>
      <c r="V50" s="1">
        <v>1</v>
      </c>
      <c r="Y50" s="1">
        <v>55</v>
      </c>
      <c r="AM50" s="1">
        <v>61</v>
      </c>
      <c r="BA50" s="1">
        <v>3.8</v>
      </c>
      <c r="BO50" s="1">
        <v>10</v>
      </c>
      <c r="CB50" s="56"/>
      <c r="CC50" s="56">
        <v>2146.6999999999998</v>
      </c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1">
        <v>1114.9000000000001</v>
      </c>
      <c r="CR50" s="56"/>
      <c r="CS50" s="56"/>
      <c r="CT50" s="56"/>
      <c r="CU50" s="56"/>
      <c r="CV50" s="91"/>
      <c r="CW50" s="56"/>
      <c r="CX50" s="56"/>
      <c r="CY50" s="56"/>
      <c r="CZ50" s="56"/>
      <c r="DA50" s="56"/>
      <c r="DB50" s="56"/>
      <c r="DR50" s="6"/>
      <c r="DS50" s="6"/>
      <c r="DT50" s="6" t="s">
        <v>461</v>
      </c>
      <c r="DU50" s="6"/>
      <c r="DV50" s="6"/>
      <c r="DW50" s="6"/>
      <c r="DX50" s="6"/>
    </row>
    <row r="51" spans="1:128" x14ac:dyDescent="0.15">
      <c r="A51" s="11">
        <f t="shared" si="4"/>
        <v>43</v>
      </c>
      <c r="D51" s="1">
        <v>0</v>
      </c>
      <c r="E51" s="1">
        <v>18</v>
      </c>
      <c r="H51" s="1">
        <v>1</v>
      </c>
      <c r="I51" s="1" t="s">
        <v>217</v>
      </c>
      <c r="J51" s="5">
        <v>4</v>
      </c>
      <c r="K51" s="48">
        <v>1</v>
      </c>
      <c r="L51" s="48">
        <v>0</v>
      </c>
      <c r="M51" s="48">
        <v>9</v>
      </c>
      <c r="Q51" s="1">
        <v>1.8</v>
      </c>
      <c r="R51" s="1">
        <v>5</v>
      </c>
      <c r="S51" s="1">
        <v>27</v>
      </c>
      <c r="T51" s="1">
        <v>917.9</v>
      </c>
      <c r="U51" s="1">
        <v>192.8</v>
      </c>
      <c r="V51" s="1">
        <v>9</v>
      </c>
      <c r="AG51" s="1">
        <v>18</v>
      </c>
      <c r="AU51" s="1">
        <v>27</v>
      </c>
      <c r="BI51" s="1">
        <v>1.8</v>
      </c>
      <c r="BW51" s="1">
        <v>5</v>
      </c>
      <c r="CB51" s="56"/>
      <c r="CC51" s="56"/>
      <c r="CD51" s="56"/>
      <c r="CE51" s="56"/>
      <c r="CF51" s="56"/>
      <c r="CG51" s="56"/>
      <c r="CH51" s="56"/>
      <c r="CI51" s="56"/>
      <c r="CJ51" s="56"/>
      <c r="CK51" s="56">
        <v>917.9</v>
      </c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91"/>
      <c r="CW51" s="56"/>
      <c r="CX51" s="56"/>
      <c r="CY51" s="1">
        <v>192.8</v>
      </c>
      <c r="CZ51" s="56"/>
      <c r="DA51" s="56"/>
      <c r="DB51" s="56"/>
      <c r="DR51" s="6"/>
      <c r="DS51" s="6" t="s">
        <v>460</v>
      </c>
      <c r="DT51" s="6">
        <v>3.8414588206941236</v>
      </c>
      <c r="DU51" s="6" t="s">
        <v>385</v>
      </c>
      <c r="DV51" s="6"/>
      <c r="DW51" s="6"/>
      <c r="DX51" s="6"/>
    </row>
    <row r="52" spans="1:128" x14ac:dyDescent="0.15">
      <c r="A52" s="11">
        <f t="shared" si="4"/>
        <v>44</v>
      </c>
      <c r="D52" s="1">
        <v>0</v>
      </c>
      <c r="E52" s="1">
        <v>62</v>
      </c>
      <c r="H52" s="1">
        <v>2</v>
      </c>
      <c r="I52" s="1" t="s">
        <v>218</v>
      </c>
      <c r="J52" s="5">
        <v>2</v>
      </c>
      <c r="K52" s="48">
        <v>0</v>
      </c>
      <c r="L52" s="48">
        <v>2</v>
      </c>
      <c r="M52" s="48">
        <v>6</v>
      </c>
      <c r="Q52" s="1">
        <v>3.3</v>
      </c>
      <c r="R52" s="1">
        <v>9</v>
      </c>
      <c r="S52" s="1">
        <v>45</v>
      </c>
      <c r="T52" s="1">
        <v>1957.3</v>
      </c>
      <c r="U52" s="1">
        <v>852.5</v>
      </c>
      <c r="V52" s="1">
        <v>6</v>
      </c>
      <c r="AD52" s="1">
        <v>62</v>
      </c>
      <c r="AR52" s="1">
        <v>45</v>
      </c>
      <c r="BF52" s="1">
        <v>3.3</v>
      </c>
      <c r="BT52" s="1">
        <v>9</v>
      </c>
      <c r="CB52" s="56"/>
      <c r="CC52" s="56"/>
      <c r="CD52" s="56"/>
      <c r="CE52" s="56"/>
      <c r="CF52" s="56"/>
      <c r="CG52" s="56"/>
      <c r="CH52" s="56">
        <v>1957.3</v>
      </c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73">
        <v>852.5</v>
      </c>
      <c r="CW52" s="56"/>
      <c r="CX52" s="56"/>
      <c r="CY52" s="56"/>
      <c r="CZ52" s="56"/>
      <c r="DA52" s="56"/>
      <c r="DB52" s="56"/>
      <c r="DR52" s="6"/>
      <c r="DS52" s="6" t="s">
        <v>460</v>
      </c>
      <c r="DT52" s="6">
        <v>6.6348966010212118</v>
      </c>
      <c r="DU52" s="6" t="s">
        <v>383</v>
      </c>
      <c r="DV52" s="6"/>
      <c r="DW52" s="6"/>
      <c r="DX52" s="6"/>
    </row>
    <row r="53" spans="1:128" x14ac:dyDescent="0.15">
      <c r="A53" s="11">
        <f t="shared" si="4"/>
        <v>45</v>
      </c>
      <c r="D53" s="1">
        <v>0</v>
      </c>
      <c r="E53" s="1">
        <v>49</v>
      </c>
      <c r="H53" s="70">
        <v>0</v>
      </c>
      <c r="I53" s="70"/>
      <c r="J53" s="71"/>
      <c r="K53" s="72">
        <v>0</v>
      </c>
      <c r="L53" s="72">
        <v>0</v>
      </c>
      <c r="M53" s="72"/>
      <c r="Q53" s="1">
        <v>3.4</v>
      </c>
      <c r="R53" s="1">
        <v>6</v>
      </c>
      <c r="S53" s="1">
        <v>63</v>
      </c>
      <c r="T53" s="1">
        <v>2085</v>
      </c>
      <c r="U53" s="1">
        <v>850.3</v>
      </c>
      <c r="V53" s="1">
        <v>0</v>
      </c>
      <c r="X53" s="1">
        <v>49</v>
      </c>
      <c r="AL53" s="1">
        <v>63</v>
      </c>
      <c r="AZ53" s="1">
        <v>3.4</v>
      </c>
      <c r="BN53" s="1">
        <v>6</v>
      </c>
      <c r="CB53" s="56">
        <v>2085</v>
      </c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1">
        <v>850.3</v>
      </c>
      <c r="CQ53" s="56"/>
      <c r="CR53" s="56"/>
      <c r="CS53" s="56"/>
      <c r="CT53" s="56"/>
      <c r="CU53" s="56"/>
      <c r="CV53" s="91"/>
      <c r="CW53" s="56"/>
      <c r="CX53" s="56"/>
      <c r="CY53" s="56"/>
      <c r="CZ53" s="56"/>
      <c r="DA53" s="56"/>
      <c r="DB53" s="56"/>
    </row>
    <row r="54" spans="1:128" x14ac:dyDescent="0.15">
      <c r="A54" s="11">
        <f t="shared" si="4"/>
        <v>46</v>
      </c>
      <c r="D54" s="1">
        <v>1</v>
      </c>
      <c r="E54" s="1">
        <v>43</v>
      </c>
      <c r="H54" s="1">
        <v>2</v>
      </c>
      <c r="I54" s="1" t="s">
        <v>219</v>
      </c>
      <c r="J54" s="5">
        <v>2</v>
      </c>
      <c r="K54" s="48">
        <v>0</v>
      </c>
      <c r="L54" s="48">
        <v>2</v>
      </c>
      <c r="M54" s="48">
        <v>6</v>
      </c>
      <c r="Q54" s="1">
        <v>4.5</v>
      </c>
      <c r="R54" s="1">
        <v>12</v>
      </c>
      <c r="S54" s="1">
        <v>47</v>
      </c>
      <c r="T54" s="1">
        <v>2748.2</v>
      </c>
      <c r="U54" s="1">
        <v>1356.7</v>
      </c>
      <c r="V54" s="1">
        <v>6</v>
      </c>
      <c r="AD54" s="1">
        <v>43</v>
      </c>
      <c r="AR54" s="1">
        <v>47</v>
      </c>
      <c r="BF54" s="1">
        <v>4.5</v>
      </c>
      <c r="BT54" s="1">
        <v>12</v>
      </c>
      <c r="CB54" s="56"/>
      <c r="CC54" s="56"/>
      <c r="CD54" s="56"/>
      <c r="CE54" s="56"/>
      <c r="CF54" s="56"/>
      <c r="CG54" s="56"/>
      <c r="CH54" s="56">
        <v>2748.2</v>
      </c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73">
        <v>1356.7</v>
      </c>
      <c r="CW54" s="56"/>
      <c r="CX54" s="56"/>
      <c r="CY54" s="56"/>
      <c r="CZ54" s="56"/>
      <c r="DA54" s="56"/>
      <c r="DB54" s="56"/>
      <c r="DR54" s="6" t="s">
        <v>442</v>
      </c>
      <c r="DS54" s="6"/>
      <c r="DT54" s="6"/>
      <c r="DU54" s="6"/>
      <c r="DV54" s="6"/>
      <c r="DW54" s="6"/>
      <c r="DX54" s="6"/>
    </row>
    <row r="55" spans="1:128" x14ac:dyDescent="0.15">
      <c r="A55" s="11">
        <f t="shared" si="4"/>
        <v>47</v>
      </c>
      <c r="D55" s="1">
        <v>1</v>
      </c>
      <c r="E55" s="1">
        <v>70</v>
      </c>
      <c r="H55" s="1">
        <v>2</v>
      </c>
      <c r="I55" s="1" t="s">
        <v>220</v>
      </c>
      <c r="J55" s="5">
        <v>2</v>
      </c>
      <c r="K55" s="48">
        <v>1</v>
      </c>
      <c r="L55" s="48">
        <v>0</v>
      </c>
      <c r="M55" s="48">
        <v>5</v>
      </c>
      <c r="Q55" s="1">
        <v>3.2</v>
      </c>
      <c r="R55" s="1">
        <v>8</v>
      </c>
      <c r="S55" s="1">
        <v>0</v>
      </c>
      <c r="T55" s="1">
        <v>1110.7</v>
      </c>
      <c r="U55" s="1">
        <v>0</v>
      </c>
      <c r="V55" s="1">
        <v>5</v>
      </c>
      <c r="AC55" s="1">
        <v>70</v>
      </c>
      <c r="AQ55" s="1">
        <v>0</v>
      </c>
      <c r="BE55" s="1">
        <v>3.2</v>
      </c>
      <c r="BS55" s="1">
        <v>8</v>
      </c>
      <c r="CB55" s="56"/>
      <c r="CC55" s="56"/>
      <c r="CD55" s="56"/>
      <c r="CE55" s="56"/>
      <c r="CF55" s="56"/>
      <c r="CG55" s="56">
        <v>1110.7</v>
      </c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1">
        <v>0</v>
      </c>
      <c r="CV55" s="91"/>
      <c r="CW55" s="56"/>
      <c r="CX55" s="56"/>
      <c r="CY55" s="56"/>
      <c r="CZ55" s="56"/>
      <c r="DA55" s="56"/>
      <c r="DB55" s="56"/>
      <c r="DR55" s="6" t="s">
        <v>463</v>
      </c>
      <c r="DS55" s="6"/>
      <c r="DT55" s="6"/>
      <c r="DU55" s="6"/>
      <c r="DV55" s="6"/>
      <c r="DW55" s="6"/>
      <c r="DX55" s="6"/>
    </row>
    <row r="56" spans="1:128" x14ac:dyDescent="0.15">
      <c r="A56" s="11">
        <f t="shared" si="4"/>
        <v>48</v>
      </c>
      <c r="D56" s="1">
        <v>0</v>
      </c>
      <c r="E56" s="1">
        <v>76</v>
      </c>
      <c r="H56" s="1">
        <v>2</v>
      </c>
      <c r="I56" s="1" t="s">
        <v>221</v>
      </c>
      <c r="J56" s="5">
        <v>3</v>
      </c>
      <c r="K56" s="48">
        <v>1</v>
      </c>
      <c r="L56" s="48">
        <v>0</v>
      </c>
      <c r="M56" s="48">
        <v>7</v>
      </c>
      <c r="N56" s="1" t="s">
        <v>223</v>
      </c>
      <c r="Q56" s="1">
        <v>2.7</v>
      </c>
      <c r="R56" s="1">
        <v>8</v>
      </c>
      <c r="S56" s="1">
        <v>22</v>
      </c>
      <c r="T56" s="1">
        <v>1335.2</v>
      </c>
      <c r="U56" s="1">
        <v>253.7</v>
      </c>
      <c r="V56" s="1">
        <v>7</v>
      </c>
      <c r="AE56" s="1">
        <v>76</v>
      </c>
      <c r="AS56" s="1">
        <v>22</v>
      </c>
      <c r="BG56" s="1">
        <v>2.7</v>
      </c>
      <c r="BU56" s="1">
        <v>8</v>
      </c>
      <c r="CB56" s="56"/>
      <c r="CC56" s="56"/>
      <c r="CD56" s="56"/>
      <c r="CE56" s="56"/>
      <c r="CF56" s="56"/>
      <c r="CG56" s="56"/>
      <c r="CH56" s="56"/>
      <c r="CI56" s="56">
        <v>1335.2</v>
      </c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91"/>
      <c r="CW56" s="1">
        <v>253.7</v>
      </c>
      <c r="CX56" s="56"/>
      <c r="CY56" s="56"/>
      <c r="CZ56" s="56"/>
      <c r="DA56" s="56"/>
      <c r="DB56" s="56"/>
      <c r="DR56" s="6"/>
      <c r="DS56" s="6" t="s">
        <v>444</v>
      </c>
      <c r="DT56" s="6" t="s">
        <v>445</v>
      </c>
      <c r="DU56" s="6" t="s">
        <v>446</v>
      </c>
      <c r="DV56" s="6" t="s">
        <v>447</v>
      </c>
      <c r="DW56" s="6" t="s">
        <v>448</v>
      </c>
      <c r="DX56" s="6"/>
    </row>
    <row r="57" spans="1:128" x14ac:dyDescent="0.15">
      <c r="A57" s="11">
        <f t="shared" si="4"/>
        <v>49</v>
      </c>
      <c r="D57" s="1">
        <v>0</v>
      </c>
      <c r="E57" s="1">
        <v>63</v>
      </c>
      <c r="H57" s="1">
        <v>1</v>
      </c>
      <c r="I57" s="1" t="s">
        <v>222</v>
      </c>
      <c r="J57" s="5">
        <v>2</v>
      </c>
      <c r="K57" s="48">
        <v>0</v>
      </c>
      <c r="L57" s="48">
        <v>2</v>
      </c>
      <c r="M57" s="48">
        <v>6</v>
      </c>
      <c r="Q57" s="1">
        <v>3.7</v>
      </c>
      <c r="R57" s="1">
        <v>10</v>
      </c>
      <c r="S57" s="1">
        <v>68</v>
      </c>
      <c r="T57" s="1">
        <v>2424.9</v>
      </c>
      <c r="U57" s="1">
        <v>1134.0999999999999</v>
      </c>
      <c r="V57" s="1">
        <v>6</v>
      </c>
      <c r="AD57" s="1">
        <v>63</v>
      </c>
      <c r="AR57" s="1">
        <v>68</v>
      </c>
      <c r="BF57" s="1">
        <v>3.7</v>
      </c>
      <c r="BT57" s="1">
        <v>10</v>
      </c>
      <c r="CB57" s="56"/>
      <c r="CC57" s="56"/>
      <c r="CD57" s="56"/>
      <c r="CE57" s="56"/>
      <c r="CF57" s="56"/>
      <c r="CG57" s="56"/>
      <c r="CH57" s="56">
        <v>2424.9</v>
      </c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73">
        <v>1134.0999999999999</v>
      </c>
      <c r="CW57" s="56"/>
      <c r="CX57" s="56"/>
      <c r="CY57" s="56"/>
      <c r="CZ57" s="56"/>
      <c r="DA57" s="56"/>
      <c r="DB57" s="56"/>
      <c r="DR57" s="6">
        <v>53</v>
      </c>
      <c r="DS57" s="6">
        <v>2</v>
      </c>
      <c r="DT57" s="6">
        <v>2</v>
      </c>
      <c r="DU57" s="6">
        <v>0</v>
      </c>
      <c r="DV57" s="6">
        <v>0</v>
      </c>
      <c r="DW57" s="6">
        <v>0</v>
      </c>
      <c r="DX57" s="6"/>
    </row>
    <row r="58" spans="1:128" x14ac:dyDescent="0.15">
      <c r="A58" s="11">
        <f t="shared" si="4"/>
        <v>50</v>
      </c>
      <c r="H58" s="1">
        <v>1</v>
      </c>
      <c r="I58" s="1" t="s">
        <v>224</v>
      </c>
      <c r="J58" s="5">
        <v>2</v>
      </c>
      <c r="K58" s="48">
        <v>0</v>
      </c>
      <c r="L58" s="48">
        <v>1</v>
      </c>
      <c r="M58" s="48">
        <v>6</v>
      </c>
      <c r="V58" s="1">
        <v>6</v>
      </c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91"/>
      <c r="CW58" s="56"/>
      <c r="CX58" s="56"/>
      <c r="CY58" s="56"/>
      <c r="CZ58" s="56"/>
      <c r="DA58" s="56"/>
      <c r="DB58" s="56"/>
      <c r="DR58" s="6">
        <v>70</v>
      </c>
      <c r="DS58" s="6">
        <v>2</v>
      </c>
      <c r="DT58" s="6">
        <v>2</v>
      </c>
      <c r="DU58" s="6">
        <v>0</v>
      </c>
      <c r="DV58" s="6">
        <v>0</v>
      </c>
      <c r="DW58" s="6">
        <v>0</v>
      </c>
      <c r="DX58" s="6"/>
    </row>
    <row r="59" spans="1:128" x14ac:dyDescent="0.15">
      <c r="A59" s="11">
        <f t="shared" si="4"/>
        <v>51</v>
      </c>
      <c r="D59" s="1">
        <v>0</v>
      </c>
      <c r="E59" s="1">
        <v>41</v>
      </c>
      <c r="H59" s="1">
        <v>2</v>
      </c>
      <c r="I59" s="1" t="s">
        <v>225</v>
      </c>
      <c r="J59" s="5">
        <v>1</v>
      </c>
      <c r="K59" s="48">
        <v>2</v>
      </c>
      <c r="L59" s="48">
        <v>0</v>
      </c>
      <c r="M59" s="48">
        <v>1</v>
      </c>
      <c r="N59" s="1" t="s">
        <v>203</v>
      </c>
      <c r="Q59" s="1">
        <v>2.8</v>
      </c>
      <c r="R59" s="1">
        <v>7</v>
      </c>
      <c r="S59" s="1">
        <v>88</v>
      </c>
      <c r="T59" s="1">
        <v>1468.8</v>
      </c>
      <c r="U59" s="1">
        <v>810.3</v>
      </c>
      <c r="V59" s="1">
        <v>1</v>
      </c>
      <c r="Y59" s="1">
        <v>41</v>
      </c>
      <c r="AM59" s="1">
        <v>88</v>
      </c>
      <c r="BA59" s="1">
        <v>2.8</v>
      </c>
      <c r="BO59" s="1">
        <v>7</v>
      </c>
      <c r="CB59" s="56"/>
      <c r="CC59" s="56">
        <v>1468.8</v>
      </c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1">
        <v>810.3</v>
      </c>
      <c r="CR59" s="56"/>
      <c r="CS59" s="56"/>
      <c r="CT59" s="56"/>
      <c r="CU59" s="56"/>
      <c r="CV59" s="91"/>
      <c r="CW59" s="56"/>
      <c r="CX59" s="56"/>
      <c r="CY59" s="56"/>
      <c r="CZ59" s="56"/>
      <c r="DA59" s="56"/>
      <c r="DB59" s="56"/>
      <c r="DR59" s="6"/>
      <c r="DS59" s="6"/>
      <c r="DT59" s="6"/>
      <c r="DU59" s="6"/>
      <c r="DV59" s="6"/>
      <c r="DW59" s="6"/>
      <c r="DX59" s="6"/>
    </row>
    <row r="60" spans="1:128" x14ac:dyDescent="0.15">
      <c r="A60" s="11">
        <f t="shared" si="4"/>
        <v>52</v>
      </c>
      <c r="H60" s="1">
        <v>1</v>
      </c>
      <c r="I60" s="1" t="s">
        <v>226</v>
      </c>
      <c r="J60" s="5">
        <v>2</v>
      </c>
      <c r="K60" s="48">
        <v>1</v>
      </c>
      <c r="L60" s="48">
        <v>0</v>
      </c>
      <c r="M60" s="48">
        <v>5</v>
      </c>
      <c r="V60" s="1">
        <v>5</v>
      </c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91"/>
      <c r="CW60" s="56"/>
      <c r="CX60" s="56"/>
      <c r="CY60" s="56"/>
      <c r="CZ60" s="56"/>
      <c r="DA60" s="56"/>
      <c r="DB60" s="56"/>
      <c r="DR60" s="6" t="s">
        <v>449</v>
      </c>
      <c r="DS60" s="6">
        <v>4</v>
      </c>
      <c r="DT60" s="6">
        <v>4</v>
      </c>
      <c r="DU60" s="6">
        <v>0</v>
      </c>
      <c r="DV60" s="6">
        <v>0</v>
      </c>
      <c r="DW60" s="6">
        <v>0</v>
      </c>
      <c r="DX60" s="6"/>
    </row>
    <row r="61" spans="1:128" x14ac:dyDescent="0.15">
      <c r="A61" s="11">
        <f t="shared" si="4"/>
        <v>53</v>
      </c>
      <c r="D61" s="1">
        <v>0</v>
      </c>
      <c r="E61" s="1">
        <v>63</v>
      </c>
      <c r="H61" s="1">
        <v>1</v>
      </c>
      <c r="I61" s="1" t="s">
        <v>260</v>
      </c>
      <c r="J61" s="5">
        <v>2</v>
      </c>
      <c r="K61" s="48">
        <v>1</v>
      </c>
      <c r="L61" s="48">
        <v>0</v>
      </c>
      <c r="M61" s="48">
        <v>5</v>
      </c>
      <c r="Q61" s="1">
        <v>2.4</v>
      </c>
      <c r="R61" s="1">
        <v>13</v>
      </c>
      <c r="S61" s="1">
        <v>46</v>
      </c>
      <c r="T61" s="1">
        <v>1380.2</v>
      </c>
      <c r="U61" s="1">
        <v>451.7</v>
      </c>
      <c r="V61" s="1">
        <v>5</v>
      </c>
      <c r="AC61" s="1">
        <v>63</v>
      </c>
      <c r="AQ61" s="1">
        <v>46</v>
      </c>
      <c r="BE61" s="1">
        <v>2.4</v>
      </c>
      <c r="BS61" s="1">
        <v>13</v>
      </c>
      <c r="CB61" s="56"/>
      <c r="CC61" s="56"/>
      <c r="CD61" s="56"/>
      <c r="CE61" s="56"/>
      <c r="CF61" s="56"/>
      <c r="CG61" s="56">
        <v>1380.2</v>
      </c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1">
        <v>451.7</v>
      </c>
      <c r="CV61" s="91"/>
      <c r="CW61" s="56"/>
      <c r="CX61" s="56"/>
      <c r="CY61" s="56"/>
      <c r="CZ61" s="56"/>
      <c r="DA61" s="56"/>
      <c r="DB61" s="56"/>
      <c r="DR61" s="6" t="s">
        <v>450</v>
      </c>
      <c r="DS61" s="6"/>
      <c r="DT61" s="6"/>
      <c r="DU61" s="6"/>
      <c r="DV61" s="6"/>
      <c r="DW61" s="6"/>
      <c r="DX61" s="6"/>
    </row>
    <row r="62" spans="1:128" x14ac:dyDescent="0.15">
      <c r="A62" s="11">
        <f t="shared" si="4"/>
        <v>54</v>
      </c>
      <c r="D62" s="1">
        <v>1</v>
      </c>
      <c r="E62" s="1">
        <v>68</v>
      </c>
      <c r="H62" s="1">
        <v>2</v>
      </c>
      <c r="I62" s="1" t="s">
        <v>227</v>
      </c>
      <c r="J62" s="5">
        <v>3</v>
      </c>
      <c r="K62" s="48">
        <v>2</v>
      </c>
      <c r="L62" s="48">
        <v>0</v>
      </c>
      <c r="M62" s="48">
        <v>7</v>
      </c>
      <c r="Q62" s="1">
        <v>2.7</v>
      </c>
      <c r="R62" s="1">
        <v>9</v>
      </c>
      <c r="S62" s="1">
        <v>14</v>
      </c>
      <c r="T62" s="1">
        <v>1500.4</v>
      </c>
      <c r="U62" s="1">
        <v>430.1</v>
      </c>
      <c r="V62" s="1">
        <v>7</v>
      </c>
      <c r="AE62" s="1">
        <v>68</v>
      </c>
      <c r="AS62" s="1">
        <v>14</v>
      </c>
      <c r="BG62" s="1">
        <v>2.7</v>
      </c>
      <c r="BU62" s="1">
        <v>9</v>
      </c>
      <c r="CB62" s="56"/>
      <c r="CC62" s="56"/>
      <c r="CD62" s="56"/>
      <c r="CE62" s="56"/>
      <c r="CF62" s="56"/>
      <c r="CG62" s="56"/>
      <c r="CH62" s="56"/>
      <c r="CI62" s="56">
        <v>1500.4</v>
      </c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91"/>
      <c r="CW62" s="1">
        <v>430.1</v>
      </c>
      <c r="CX62" s="56"/>
      <c r="CY62" s="56"/>
      <c r="CZ62" s="56"/>
      <c r="DA62" s="56"/>
      <c r="DB62" s="56"/>
      <c r="DR62" s="6" t="s">
        <v>451</v>
      </c>
      <c r="DS62" s="6"/>
      <c r="DT62" s="6"/>
      <c r="DU62" s="6"/>
      <c r="DV62" s="6"/>
      <c r="DW62" s="6"/>
      <c r="DX62" s="6"/>
    </row>
    <row r="63" spans="1:128" x14ac:dyDescent="0.15">
      <c r="A63" s="11">
        <f t="shared" si="4"/>
        <v>55</v>
      </c>
      <c r="H63" s="1">
        <v>1</v>
      </c>
      <c r="I63" s="1" t="s">
        <v>261</v>
      </c>
      <c r="J63" s="5">
        <v>2</v>
      </c>
      <c r="K63" s="48">
        <v>0</v>
      </c>
      <c r="L63" s="48">
        <v>1</v>
      </c>
      <c r="M63" s="48">
        <v>6</v>
      </c>
      <c r="V63" s="1">
        <v>6</v>
      </c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91"/>
      <c r="CW63" s="56"/>
      <c r="CX63" s="56"/>
      <c r="CY63" s="56"/>
      <c r="CZ63" s="56"/>
      <c r="DA63" s="56"/>
      <c r="DB63" s="56"/>
      <c r="DR63" s="6"/>
      <c r="DS63" s="6"/>
      <c r="DT63" s="6" t="s">
        <v>452</v>
      </c>
      <c r="DU63" s="6"/>
      <c r="DV63" s="6"/>
      <c r="DW63" s="6"/>
      <c r="DX63" s="6"/>
    </row>
    <row r="64" spans="1:128" x14ac:dyDescent="0.15">
      <c r="A64" s="11">
        <f t="shared" si="4"/>
        <v>56</v>
      </c>
      <c r="D64" s="1">
        <v>1</v>
      </c>
      <c r="E64" s="1">
        <v>80</v>
      </c>
      <c r="H64" s="1">
        <v>2</v>
      </c>
      <c r="I64" s="1" t="s">
        <v>228</v>
      </c>
      <c r="J64" s="5">
        <v>2</v>
      </c>
      <c r="K64" s="48">
        <v>1</v>
      </c>
      <c r="L64" s="48">
        <v>0</v>
      </c>
      <c r="M64" s="48">
        <v>5</v>
      </c>
      <c r="Q64" s="1">
        <v>2.9</v>
      </c>
      <c r="R64" s="1">
        <v>8</v>
      </c>
      <c r="S64" s="1">
        <v>21</v>
      </c>
      <c r="T64" s="1">
        <v>1132.3</v>
      </c>
      <c r="U64" s="1">
        <v>231.1</v>
      </c>
      <c r="V64" s="1">
        <v>5</v>
      </c>
      <c r="AC64" s="1">
        <v>80</v>
      </c>
      <c r="AQ64" s="1">
        <v>21</v>
      </c>
      <c r="BE64" s="1">
        <v>2.9</v>
      </c>
      <c r="BS64" s="1">
        <v>8</v>
      </c>
      <c r="CB64" s="56"/>
      <c r="CC64" s="56"/>
      <c r="CD64" s="56"/>
      <c r="CE64" s="56"/>
      <c r="CF64" s="56"/>
      <c r="CG64" s="56">
        <v>1132.3</v>
      </c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1">
        <v>231.1</v>
      </c>
      <c r="CV64" s="91"/>
      <c r="CW64" s="56"/>
      <c r="CX64" s="56"/>
      <c r="CY64" s="56"/>
      <c r="CZ64" s="56"/>
      <c r="DA64" s="56"/>
      <c r="DB64" s="56"/>
      <c r="DR64" s="6"/>
      <c r="DS64" s="6" t="s">
        <v>453</v>
      </c>
      <c r="DT64" s="6">
        <v>2.7055434540954142</v>
      </c>
      <c r="DU64" s="6" t="s">
        <v>385</v>
      </c>
      <c r="DV64" s="6"/>
      <c r="DW64" s="6"/>
      <c r="DX64" s="6"/>
    </row>
    <row r="65" spans="1:128" x14ac:dyDescent="0.15">
      <c r="A65" s="11">
        <f t="shared" si="4"/>
        <v>57</v>
      </c>
      <c r="D65" s="1">
        <v>0</v>
      </c>
      <c r="E65" s="1">
        <v>66</v>
      </c>
      <c r="H65" s="1">
        <v>2</v>
      </c>
      <c r="I65" s="1" t="s">
        <v>229</v>
      </c>
      <c r="J65" s="5">
        <v>2</v>
      </c>
      <c r="K65" s="48">
        <v>2</v>
      </c>
      <c r="L65" s="48">
        <v>0</v>
      </c>
      <c r="M65" s="48">
        <v>5</v>
      </c>
      <c r="Q65" s="1">
        <v>2.9</v>
      </c>
      <c r="R65" s="1">
        <v>8</v>
      </c>
      <c r="S65" s="1">
        <v>17</v>
      </c>
      <c r="T65" s="1">
        <v>1582.1</v>
      </c>
      <c r="U65" s="1">
        <v>213.4</v>
      </c>
      <c r="V65" s="1">
        <v>5</v>
      </c>
      <c r="AC65" s="1">
        <v>66</v>
      </c>
      <c r="AQ65" s="1">
        <v>17</v>
      </c>
      <c r="BE65" s="1">
        <v>2.9</v>
      </c>
      <c r="BS65" s="1">
        <v>8</v>
      </c>
      <c r="CB65" s="56"/>
      <c r="CC65" s="56"/>
      <c r="CD65" s="56"/>
      <c r="CE65" s="56"/>
      <c r="CF65" s="56"/>
      <c r="CG65" s="56">
        <v>1582.1</v>
      </c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1">
        <v>213.4</v>
      </c>
      <c r="CV65" s="91"/>
      <c r="CW65" s="56"/>
      <c r="CX65" s="56"/>
      <c r="CY65" s="56"/>
      <c r="CZ65" s="56"/>
      <c r="DA65" s="56"/>
      <c r="DB65" s="56"/>
      <c r="DR65" s="6"/>
      <c r="DS65" s="6" t="s">
        <v>453</v>
      </c>
      <c r="DT65" s="6">
        <v>5.4118944310543409</v>
      </c>
      <c r="DU65" s="6" t="s">
        <v>383</v>
      </c>
      <c r="DV65" s="6"/>
      <c r="DW65" s="6"/>
      <c r="DX65" s="6"/>
    </row>
    <row r="66" spans="1:128" x14ac:dyDescent="0.15">
      <c r="A66" s="11">
        <f t="shared" si="4"/>
        <v>58</v>
      </c>
      <c r="D66" s="1">
        <v>0</v>
      </c>
      <c r="E66" s="1">
        <v>68</v>
      </c>
      <c r="H66" s="1">
        <v>2</v>
      </c>
      <c r="I66" s="1" t="s">
        <v>230</v>
      </c>
      <c r="J66" s="5">
        <v>4</v>
      </c>
      <c r="K66" s="48">
        <v>0</v>
      </c>
      <c r="L66" s="48">
        <v>2</v>
      </c>
      <c r="M66" s="48">
        <v>10</v>
      </c>
      <c r="Q66" s="1">
        <v>2.6</v>
      </c>
      <c r="R66" s="1">
        <v>6</v>
      </c>
      <c r="S66" s="1">
        <v>52</v>
      </c>
      <c r="T66" s="1">
        <v>1395.2</v>
      </c>
      <c r="U66" s="1">
        <v>519.1</v>
      </c>
      <c r="V66" s="1">
        <v>10</v>
      </c>
      <c r="AH66" s="1">
        <v>68</v>
      </c>
      <c r="AV66" s="1">
        <v>52</v>
      </c>
      <c r="BJ66" s="1">
        <v>2.6</v>
      </c>
      <c r="BX66" s="1">
        <v>6</v>
      </c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>
        <v>1395.2</v>
      </c>
      <c r="CM66" s="56"/>
      <c r="CN66" s="56"/>
      <c r="CO66" s="56"/>
      <c r="CP66" s="56"/>
      <c r="CQ66" s="56"/>
      <c r="CR66" s="56"/>
      <c r="CS66" s="56"/>
      <c r="CT66" s="56"/>
      <c r="CU66" s="56"/>
      <c r="CV66" s="91"/>
      <c r="CW66" s="56"/>
      <c r="CX66" s="56"/>
      <c r="CY66" s="56"/>
      <c r="CZ66" s="1">
        <v>519.1</v>
      </c>
      <c r="DA66" s="56"/>
      <c r="DB66" s="56"/>
      <c r="DR66" s="6"/>
      <c r="DS66" s="6"/>
      <c r="DT66" s="6" t="s">
        <v>454</v>
      </c>
      <c r="DU66" s="6"/>
      <c r="DV66" s="6"/>
      <c r="DW66" s="6"/>
      <c r="DX66" s="6"/>
    </row>
    <row r="67" spans="1:128" x14ac:dyDescent="0.15">
      <c r="A67" s="11">
        <f t="shared" si="4"/>
        <v>59</v>
      </c>
      <c r="H67" s="1">
        <v>2</v>
      </c>
      <c r="I67" s="1" t="s">
        <v>231</v>
      </c>
      <c r="J67" s="5">
        <v>4</v>
      </c>
      <c r="K67" s="48">
        <v>2</v>
      </c>
      <c r="L67" s="48">
        <v>0</v>
      </c>
      <c r="M67" s="48">
        <v>9</v>
      </c>
      <c r="V67" s="1">
        <v>9</v>
      </c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91"/>
      <c r="CW67" s="56"/>
      <c r="CX67" s="56"/>
      <c r="CY67" s="56"/>
      <c r="CZ67" s="56"/>
      <c r="DA67" s="56"/>
      <c r="DB67" s="56"/>
      <c r="DR67" s="6"/>
      <c r="DS67" s="6" t="s">
        <v>453</v>
      </c>
      <c r="DT67" s="6">
        <v>3.8414588206941236</v>
      </c>
      <c r="DU67" s="6" t="s">
        <v>385</v>
      </c>
      <c r="DV67" s="6"/>
      <c r="DW67" s="6"/>
      <c r="DX67" s="6"/>
    </row>
    <row r="68" spans="1:128" x14ac:dyDescent="0.15">
      <c r="A68" s="11">
        <f t="shared" si="4"/>
        <v>60</v>
      </c>
      <c r="D68" s="1">
        <v>0</v>
      </c>
      <c r="E68" s="1">
        <v>68</v>
      </c>
      <c r="H68" s="1">
        <v>1</v>
      </c>
      <c r="I68" s="1" t="s">
        <v>232</v>
      </c>
      <c r="J68" s="5">
        <v>1</v>
      </c>
      <c r="K68" s="48">
        <v>0</v>
      </c>
      <c r="L68" s="48">
        <v>2</v>
      </c>
      <c r="M68" s="48">
        <v>2</v>
      </c>
      <c r="Q68" s="1">
        <v>3.5</v>
      </c>
      <c r="R68" s="1">
        <v>8</v>
      </c>
      <c r="S68" s="1">
        <v>99</v>
      </c>
      <c r="T68" s="1">
        <v>1795.5</v>
      </c>
      <c r="U68" s="1">
        <v>1310.3</v>
      </c>
      <c r="V68" s="1">
        <v>3</v>
      </c>
      <c r="AA68" s="1">
        <v>68</v>
      </c>
      <c r="AO68" s="1">
        <v>99</v>
      </c>
      <c r="BC68" s="1">
        <v>3.5</v>
      </c>
      <c r="BQ68" s="1">
        <v>8</v>
      </c>
      <c r="CB68" s="56"/>
      <c r="CC68" s="56"/>
      <c r="CE68" s="56">
        <v>1795.5</v>
      </c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S68" s="1">
        <v>1310.3</v>
      </c>
      <c r="CT68" s="56"/>
      <c r="CU68" s="56"/>
      <c r="CV68" s="91"/>
      <c r="CW68" s="56"/>
      <c r="CX68" s="56"/>
      <c r="CY68" s="56"/>
      <c r="CZ68" s="56"/>
      <c r="DA68" s="56"/>
      <c r="DB68" s="56"/>
      <c r="DR68" s="6"/>
      <c r="DS68" s="6" t="s">
        <v>453</v>
      </c>
      <c r="DT68" s="6">
        <v>6.6348966010212118</v>
      </c>
      <c r="DU68" s="6" t="s">
        <v>383</v>
      </c>
      <c r="DV68" s="6"/>
      <c r="DW68" s="6"/>
      <c r="DX68" s="6"/>
    </row>
    <row r="69" spans="1:128" x14ac:dyDescent="0.15">
      <c r="A69" s="11">
        <f t="shared" si="4"/>
        <v>61</v>
      </c>
      <c r="D69" s="1">
        <v>0</v>
      </c>
      <c r="E69" s="1">
        <v>70</v>
      </c>
      <c r="H69" s="1">
        <v>1</v>
      </c>
      <c r="I69" s="1" t="s">
        <v>262</v>
      </c>
      <c r="J69" s="5">
        <v>2</v>
      </c>
      <c r="K69" s="53">
        <v>0</v>
      </c>
      <c r="L69" s="53">
        <v>0</v>
      </c>
      <c r="M69" s="53"/>
      <c r="Q69" s="1">
        <v>2.6</v>
      </c>
      <c r="R69" s="1">
        <v>7</v>
      </c>
      <c r="S69" s="1">
        <v>22</v>
      </c>
      <c r="T69" s="1">
        <v>1344.4</v>
      </c>
      <c r="U69" s="1">
        <v>344.2</v>
      </c>
      <c r="V69" s="1">
        <v>0</v>
      </c>
      <c r="X69" s="1">
        <v>70</v>
      </c>
      <c r="AL69" s="1">
        <v>22</v>
      </c>
      <c r="AZ69" s="1">
        <v>2.6</v>
      </c>
      <c r="BN69" s="1">
        <v>7</v>
      </c>
      <c r="CB69" s="56">
        <v>1344.4</v>
      </c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1">
        <v>344.2</v>
      </c>
      <c r="CQ69" s="56"/>
      <c r="CR69" s="56"/>
      <c r="CS69" s="56"/>
      <c r="CT69" s="56"/>
      <c r="CU69" s="56"/>
      <c r="CV69" s="91"/>
      <c r="CW69" s="56"/>
      <c r="CX69" s="56"/>
      <c r="CY69" s="56"/>
      <c r="CZ69" s="56"/>
      <c r="DA69" s="56"/>
      <c r="DB69" s="56"/>
    </row>
    <row r="70" spans="1:128" x14ac:dyDescent="0.15">
      <c r="A70" s="11">
        <f t="shared" si="4"/>
        <v>62</v>
      </c>
      <c r="D70" s="1">
        <v>0</v>
      </c>
      <c r="E70" s="1">
        <v>65</v>
      </c>
      <c r="H70" s="1">
        <v>2</v>
      </c>
      <c r="I70" s="1" t="s">
        <v>238</v>
      </c>
      <c r="J70" s="5" t="s">
        <v>239</v>
      </c>
      <c r="K70" s="75">
        <v>1</v>
      </c>
      <c r="L70" s="75">
        <v>0</v>
      </c>
      <c r="M70" s="75">
        <v>3</v>
      </c>
      <c r="Q70" s="1">
        <v>2.5</v>
      </c>
      <c r="R70" s="1">
        <v>9</v>
      </c>
      <c r="S70" s="1">
        <v>28</v>
      </c>
      <c r="T70" s="1">
        <v>1314</v>
      </c>
      <c r="U70" s="1">
        <v>218.1</v>
      </c>
      <c r="V70" s="1">
        <v>2</v>
      </c>
      <c r="Z70" s="1">
        <v>65</v>
      </c>
      <c r="AN70" s="1">
        <v>28</v>
      </c>
      <c r="BB70" s="1">
        <v>2.5</v>
      </c>
      <c r="BP70" s="1">
        <v>9</v>
      </c>
      <c r="CB70" s="56"/>
      <c r="CC70" s="56"/>
      <c r="CD70" s="56">
        <v>1314</v>
      </c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1">
        <v>218.1</v>
      </c>
      <c r="CT70" s="56"/>
      <c r="CU70" s="56"/>
      <c r="CV70" s="91"/>
      <c r="CW70" s="56"/>
      <c r="CX70" s="56"/>
      <c r="CY70" s="56"/>
      <c r="CZ70" s="56"/>
      <c r="DA70" s="56"/>
      <c r="DB70" s="56"/>
    </row>
    <row r="71" spans="1:128" x14ac:dyDescent="0.15">
      <c r="A71" s="11">
        <f t="shared" si="4"/>
        <v>63</v>
      </c>
      <c r="D71" s="1">
        <v>0</v>
      </c>
      <c r="E71" s="1">
        <v>56</v>
      </c>
      <c r="H71" s="1">
        <v>2</v>
      </c>
      <c r="I71" s="1" t="s">
        <v>240</v>
      </c>
      <c r="J71" s="5" t="s">
        <v>239</v>
      </c>
      <c r="K71" s="75">
        <v>0</v>
      </c>
      <c r="L71" s="75">
        <v>1</v>
      </c>
      <c r="M71" s="75">
        <v>4</v>
      </c>
      <c r="N71" s="1" t="s">
        <v>265</v>
      </c>
      <c r="Q71" s="1">
        <v>2.9</v>
      </c>
      <c r="R71" s="1">
        <v>8</v>
      </c>
      <c r="S71" s="1">
        <v>53</v>
      </c>
      <c r="T71" s="1">
        <v>1602.4</v>
      </c>
      <c r="U71" s="1">
        <v>609.4</v>
      </c>
      <c r="V71" s="1">
        <v>4</v>
      </c>
      <c r="AB71" s="1">
        <v>56</v>
      </c>
      <c r="AP71" s="1">
        <v>53</v>
      </c>
      <c r="BD71" s="1">
        <v>2.9</v>
      </c>
      <c r="BR71" s="1">
        <v>8</v>
      </c>
      <c r="CB71" s="56"/>
      <c r="CC71" s="56"/>
      <c r="CD71" s="56"/>
      <c r="CF71" s="56">
        <v>1602.4</v>
      </c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T71" s="1">
        <v>609.4</v>
      </c>
      <c r="CU71" s="56"/>
      <c r="CV71" s="91"/>
      <c r="CW71" s="56"/>
      <c r="CX71" s="56"/>
      <c r="CY71" s="56"/>
      <c r="CZ71" s="56"/>
      <c r="DA71" s="56"/>
      <c r="DB71" s="56"/>
    </row>
    <row r="72" spans="1:128" x14ac:dyDescent="0.15">
      <c r="A72" s="11">
        <f t="shared" si="4"/>
        <v>64</v>
      </c>
      <c r="D72" s="1">
        <v>1</v>
      </c>
      <c r="E72" s="1">
        <v>58</v>
      </c>
      <c r="H72" s="1">
        <v>1</v>
      </c>
      <c r="I72" s="1" t="s">
        <v>263</v>
      </c>
      <c r="J72" s="5">
        <v>2</v>
      </c>
      <c r="K72" s="53">
        <v>0</v>
      </c>
      <c r="L72" s="53">
        <v>0</v>
      </c>
      <c r="M72" s="53"/>
      <c r="Q72" s="1">
        <v>5</v>
      </c>
      <c r="R72" s="1">
        <v>13</v>
      </c>
      <c r="S72" s="1">
        <v>48</v>
      </c>
      <c r="T72" s="1">
        <v>1373.7</v>
      </c>
      <c r="U72" s="1">
        <v>762.7</v>
      </c>
      <c r="V72" s="1">
        <v>0</v>
      </c>
      <c r="X72" s="1">
        <v>58</v>
      </c>
      <c r="AL72" s="1">
        <v>48</v>
      </c>
      <c r="AZ72" s="1">
        <v>5</v>
      </c>
      <c r="BN72" s="1">
        <v>13</v>
      </c>
      <c r="CB72" s="56">
        <v>1373.7</v>
      </c>
      <c r="CC72" s="56"/>
      <c r="CD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1">
        <v>762.7</v>
      </c>
      <c r="CQ72" s="56"/>
      <c r="CR72" s="56"/>
      <c r="CT72" s="56"/>
      <c r="CU72" s="56"/>
      <c r="CV72" s="91"/>
      <c r="CW72" s="56"/>
      <c r="CX72" s="56"/>
      <c r="CY72" s="56"/>
      <c r="CZ72" s="56"/>
      <c r="DA72" s="56"/>
      <c r="DB72" s="56"/>
    </row>
    <row r="73" spans="1:128" x14ac:dyDescent="0.15">
      <c r="A73" s="11">
        <f t="shared" si="4"/>
        <v>65</v>
      </c>
      <c r="H73" s="22">
        <v>0</v>
      </c>
      <c r="I73" s="22"/>
      <c r="J73" s="83"/>
      <c r="K73" s="48">
        <v>0</v>
      </c>
      <c r="L73" s="48">
        <v>1</v>
      </c>
      <c r="M73" s="48"/>
      <c r="V73" s="1">
        <v>0</v>
      </c>
      <c r="CB73" s="56"/>
      <c r="CC73" s="56"/>
      <c r="CD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T73" s="56"/>
      <c r="CU73" s="56"/>
      <c r="CV73" s="91"/>
      <c r="CW73" s="56"/>
      <c r="CX73" s="56"/>
      <c r="CY73" s="56"/>
      <c r="CZ73" s="56"/>
      <c r="DA73" s="56"/>
      <c r="DB73" s="56"/>
    </row>
    <row r="74" spans="1:128" x14ac:dyDescent="0.15">
      <c r="A74" s="11">
        <f t="shared" si="4"/>
        <v>66</v>
      </c>
      <c r="D74" s="1">
        <v>0</v>
      </c>
      <c r="E74" s="1">
        <v>60</v>
      </c>
      <c r="H74" s="1">
        <v>2</v>
      </c>
      <c r="I74" s="1" t="s">
        <v>241</v>
      </c>
      <c r="J74" s="5">
        <v>2</v>
      </c>
      <c r="K74" s="48">
        <v>2</v>
      </c>
      <c r="L74" s="48">
        <v>0</v>
      </c>
      <c r="M74" s="48">
        <v>5</v>
      </c>
      <c r="Q74" s="1">
        <v>2.2999999999999998</v>
      </c>
      <c r="R74" s="1">
        <v>5</v>
      </c>
      <c r="S74" s="1">
        <v>23</v>
      </c>
      <c r="T74" s="1">
        <v>1301.4000000000001</v>
      </c>
      <c r="U74" s="1">
        <v>243.4</v>
      </c>
      <c r="V74" s="1">
        <v>5</v>
      </c>
      <c r="AC74" s="1">
        <v>60</v>
      </c>
      <c r="AQ74" s="1">
        <v>23</v>
      </c>
      <c r="BE74" s="1">
        <v>2.2999999999999998</v>
      </c>
      <c r="BS74" s="1">
        <v>5</v>
      </c>
      <c r="CB74" s="56"/>
      <c r="CC74" s="56"/>
      <c r="CD74" s="56"/>
      <c r="CF74" s="56"/>
      <c r="CG74" s="56">
        <v>1301.4000000000001</v>
      </c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T74" s="56"/>
      <c r="CU74" s="1">
        <v>243.4</v>
      </c>
      <c r="CV74" s="91"/>
      <c r="CW74" s="56"/>
      <c r="CX74" s="56"/>
      <c r="CY74" s="56"/>
      <c r="CZ74" s="56"/>
      <c r="DA74" s="56"/>
      <c r="DB74" s="56"/>
    </row>
    <row r="75" spans="1:128" x14ac:dyDescent="0.15">
      <c r="A75" s="11">
        <f t="shared" ref="A75:A108" si="5">A74+1</f>
        <v>67</v>
      </c>
      <c r="H75" s="1">
        <v>1</v>
      </c>
      <c r="I75" s="1" t="s">
        <v>264</v>
      </c>
      <c r="J75" s="5" t="s">
        <v>253</v>
      </c>
      <c r="K75" s="53">
        <v>0</v>
      </c>
      <c r="L75" s="53">
        <v>0</v>
      </c>
      <c r="M75" s="53"/>
      <c r="V75" s="1">
        <v>0</v>
      </c>
      <c r="CB75" s="56"/>
      <c r="CC75" s="56"/>
      <c r="CD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T75" s="56"/>
      <c r="CU75" s="56"/>
      <c r="CV75" s="91"/>
      <c r="CW75" s="56"/>
      <c r="CX75" s="56"/>
      <c r="CY75" s="56"/>
      <c r="CZ75" s="56"/>
      <c r="DA75" s="56"/>
      <c r="DB75" s="56"/>
    </row>
    <row r="76" spans="1:128" x14ac:dyDescent="0.15">
      <c r="A76" s="11">
        <f t="shared" si="5"/>
        <v>68</v>
      </c>
      <c r="H76" s="1">
        <v>1</v>
      </c>
      <c r="I76" s="1" t="s">
        <v>242</v>
      </c>
      <c r="J76" s="5">
        <v>4</v>
      </c>
      <c r="K76" s="53">
        <v>0</v>
      </c>
      <c r="L76" s="53">
        <v>0</v>
      </c>
      <c r="M76" s="53"/>
      <c r="V76" s="1">
        <v>0</v>
      </c>
      <c r="CB76" s="56"/>
      <c r="CC76" s="56"/>
      <c r="CD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T76" s="56"/>
      <c r="CU76" s="56"/>
      <c r="CV76" s="91"/>
      <c r="CW76" s="56"/>
      <c r="CX76" s="56"/>
      <c r="CY76" s="56"/>
      <c r="CZ76" s="56"/>
      <c r="DA76" s="56"/>
      <c r="DB76" s="56"/>
    </row>
    <row r="77" spans="1:128" x14ac:dyDescent="0.15">
      <c r="A77" s="11">
        <f t="shared" si="5"/>
        <v>69</v>
      </c>
      <c r="H77" s="1">
        <v>2</v>
      </c>
      <c r="I77" s="1" t="s">
        <v>248</v>
      </c>
      <c r="J77" s="5">
        <v>4</v>
      </c>
      <c r="K77" s="48">
        <v>0</v>
      </c>
      <c r="L77" s="48">
        <v>2</v>
      </c>
      <c r="M77" s="48">
        <v>10</v>
      </c>
      <c r="V77" s="1">
        <v>10</v>
      </c>
      <c r="CB77" s="56"/>
      <c r="CC77" s="56"/>
      <c r="CD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T77" s="56"/>
      <c r="CU77" s="56"/>
      <c r="CV77" s="91"/>
      <c r="CW77" s="56"/>
      <c r="CX77" s="56"/>
      <c r="CY77" s="56"/>
      <c r="CZ77" s="56"/>
      <c r="DA77" s="56"/>
      <c r="DB77" s="56"/>
    </row>
    <row r="78" spans="1:128" x14ac:dyDescent="0.15">
      <c r="A78" s="11">
        <f t="shared" si="5"/>
        <v>70</v>
      </c>
      <c r="H78" s="1">
        <v>2</v>
      </c>
      <c r="I78" s="1" t="s">
        <v>243</v>
      </c>
      <c r="J78" s="5" t="s">
        <v>247</v>
      </c>
      <c r="K78" s="48">
        <v>0</v>
      </c>
      <c r="L78" s="48">
        <v>2</v>
      </c>
      <c r="M78" s="48">
        <v>4</v>
      </c>
      <c r="V78" s="1">
        <v>4</v>
      </c>
      <c r="CB78" s="56"/>
      <c r="CC78" s="56"/>
      <c r="CD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T78" s="56"/>
      <c r="CU78" s="56"/>
      <c r="CV78" s="91"/>
      <c r="CW78" s="56"/>
      <c r="CX78" s="56"/>
      <c r="CY78" s="56"/>
      <c r="CZ78" s="56"/>
      <c r="DA78" s="56"/>
      <c r="DB78" s="56"/>
    </row>
    <row r="79" spans="1:128" x14ac:dyDescent="0.15">
      <c r="A79" s="11">
        <f t="shared" si="5"/>
        <v>71</v>
      </c>
      <c r="D79" s="1">
        <v>0</v>
      </c>
      <c r="E79" s="1">
        <v>61</v>
      </c>
      <c r="H79" s="1">
        <v>2</v>
      </c>
      <c r="I79" s="1" t="s">
        <v>244</v>
      </c>
      <c r="J79" s="5" t="s">
        <v>239</v>
      </c>
      <c r="K79" s="48">
        <v>2</v>
      </c>
      <c r="L79" s="48">
        <v>0</v>
      </c>
      <c r="M79" s="48">
        <v>3</v>
      </c>
      <c r="Q79" s="1">
        <v>2.6</v>
      </c>
      <c r="R79" s="1">
        <v>8</v>
      </c>
      <c r="S79" s="1">
        <v>25</v>
      </c>
      <c r="T79" s="1">
        <v>1542.4</v>
      </c>
      <c r="U79" s="1">
        <v>430</v>
      </c>
      <c r="V79" s="1">
        <v>2</v>
      </c>
      <c r="Z79" s="1">
        <v>61</v>
      </c>
      <c r="AN79" s="1">
        <v>25</v>
      </c>
      <c r="BB79" s="1">
        <v>2.6</v>
      </c>
      <c r="BP79" s="1">
        <v>8</v>
      </c>
      <c r="CB79" s="56"/>
      <c r="CC79" s="56"/>
      <c r="CD79" s="56">
        <v>1542.4</v>
      </c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1">
        <v>430</v>
      </c>
      <c r="CT79" s="56"/>
      <c r="CU79" s="56"/>
      <c r="CV79" s="91"/>
      <c r="CW79" s="56"/>
      <c r="CX79" s="56"/>
      <c r="CY79" s="56"/>
      <c r="CZ79" s="56"/>
      <c r="DA79" s="56"/>
      <c r="DB79" s="56"/>
      <c r="DD79" s="84"/>
      <c r="DE79" s="84"/>
      <c r="DF79" s="84"/>
      <c r="DG79" s="84"/>
    </row>
    <row r="80" spans="1:128" x14ac:dyDescent="0.15">
      <c r="A80" s="11">
        <f t="shared" si="5"/>
        <v>72</v>
      </c>
      <c r="H80" s="1">
        <v>2</v>
      </c>
      <c r="I80" s="1" t="s">
        <v>245</v>
      </c>
      <c r="J80" s="5" t="s">
        <v>239</v>
      </c>
      <c r="K80" s="1">
        <v>2</v>
      </c>
      <c r="L80" s="1">
        <v>0</v>
      </c>
      <c r="M80" s="1">
        <v>3</v>
      </c>
      <c r="V80" s="1">
        <v>2</v>
      </c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91"/>
      <c r="CW80" s="56"/>
      <c r="CX80" s="56"/>
      <c r="CY80" s="56"/>
      <c r="CZ80" s="56"/>
      <c r="DA80" s="56"/>
      <c r="DB80" s="56"/>
      <c r="DD80" s="84"/>
      <c r="DE80" s="84"/>
      <c r="DF80" s="84"/>
      <c r="DG80" s="84"/>
    </row>
    <row r="81" spans="1:111" x14ac:dyDescent="0.15">
      <c r="A81" s="11">
        <f t="shared" si="5"/>
        <v>73</v>
      </c>
      <c r="D81" s="1">
        <v>1</v>
      </c>
      <c r="E81" s="1">
        <v>42</v>
      </c>
      <c r="H81" s="1">
        <v>2</v>
      </c>
      <c r="I81" s="1" t="s">
        <v>246</v>
      </c>
      <c r="J81" s="5" t="s">
        <v>239</v>
      </c>
      <c r="K81" s="1">
        <v>0</v>
      </c>
      <c r="L81" s="1">
        <v>1</v>
      </c>
      <c r="M81" s="1">
        <v>4</v>
      </c>
      <c r="Q81" s="1">
        <v>2.2000000000000002</v>
      </c>
      <c r="R81" s="1">
        <v>5</v>
      </c>
      <c r="S81" s="1">
        <v>79</v>
      </c>
      <c r="T81" s="1">
        <v>1192.5</v>
      </c>
      <c r="U81" s="1">
        <v>594.79999999999995</v>
      </c>
      <c r="V81" s="1">
        <v>4</v>
      </c>
      <c r="AB81" s="1">
        <v>42</v>
      </c>
      <c r="AP81" s="1">
        <v>79</v>
      </c>
      <c r="BD81" s="1">
        <v>2.2000000000000002</v>
      </c>
      <c r="BR81" s="1">
        <v>5</v>
      </c>
      <c r="CB81" s="56"/>
      <c r="CC81" s="56"/>
      <c r="CD81" s="56"/>
      <c r="CE81" s="56"/>
      <c r="CF81" s="56">
        <v>1192.5</v>
      </c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1">
        <v>594.79999999999995</v>
      </c>
      <c r="CU81" s="56"/>
      <c r="CV81" s="91"/>
      <c r="CW81" s="56"/>
      <c r="CX81" s="56"/>
      <c r="CY81" s="56"/>
      <c r="CZ81" s="56"/>
      <c r="DA81" s="56"/>
      <c r="DB81" s="56"/>
      <c r="DD81" s="84"/>
      <c r="DE81" s="84"/>
      <c r="DF81" s="84"/>
      <c r="DG81" s="84"/>
    </row>
    <row r="82" spans="1:111" x14ac:dyDescent="0.15">
      <c r="A82" s="11">
        <f t="shared" si="5"/>
        <v>74</v>
      </c>
      <c r="D82" s="1">
        <v>1</v>
      </c>
      <c r="E82" s="1">
        <v>62</v>
      </c>
      <c r="H82" s="1">
        <v>2</v>
      </c>
      <c r="I82" s="1" t="s">
        <v>309</v>
      </c>
      <c r="J82" s="5" t="s">
        <v>310</v>
      </c>
      <c r="K82" s="1">
        <v>0</v>
      </c>
      <c r="L82" s="1">
        <v>2</v>
      </c>
      <c r="M82" s="1">
        <v>4</v>
      </c>
      <c r="N82" s="1" t="s">
        <v>265</v>
      </c>
      <c r="Q82" s="1">
        <v>3.2</v>
      </c>
      <c r="R82" s="1">
        <v>9</v>
      </c>
      <c r="S82" s="1">
        <v>20</v>
      </c>
      <c r="T82" s="1">
        <v>1571.7</v>
      </c>
      <c r="U82" s="1">
        <v>256.10000000000002</v>
      </c>
      <c r="V82" s="1">
        <v>4</v>
      </c>
      <c r="AB82" s="1">
        <v>62</v>
      </c>
      <c r="AP82" s="1">
        <v>20</v>
      </c>
      <c r="BD82" s="1">
        <v>3.2</v>
      </c>
      <c r="BR82" s="1">
        <v>9</v>
      </c>
      <c r="CB82" s="56"/>
      <c r="CC82" s="56"/>
      <c r="CD82" s="56"/>
      <c r="CE82" s="56"/>
      <c r="CF82" s="56">
        <v>1571.7</v>
      </c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1">
        <v>256.10000000000002</v>
      </c>
      <c r="CU82" s="56"/>
      <c r="CV82" s="91"/>
      <c r="CW82" s="56"/>
      <c r="CX82" s="56"/>
      <c r="CY82" s="56"/>
      <c r="CZ82" s="56"/>
      <c r="DA82" s="56"/>
      <c r="DB82" s="56"/>
      <c r="DD82" s="84"/>
      <c r="DE82" s="84"/>
      <c r="DF82" s="84"/>
      <c r="DG82" s="84"/>
    </row>
    <row r="83" spans="1:111" x14ac:dyDescent="0.15">
      <c r="A83" s="11">
        <f t="shared" si="5"/>
        <v>75</v>
      </c>
      <c r="D83" s="1">
        <v>0</v>
      </c>
      <c r="E83" s="1">
        <v>75</v>
      </c>
      <c r="H83" s="1">
        <v>2</v>
      </c>
      <c r="I83" s="1" t="s">
        <v>311</v>
      </c>
      <c r="J83" s="5">
        <v>2</v>
      </c>
      <c r="K83" s="1">
        <v>0</v>
      </c>
      <c r="L83" s="1">
        <v>2</v>
      </c>
      <c r="M83" s="1">
        <v>6</v>
      </c>
      <c r="N83" s="1" t="s">
        <v>265</v>
      </c>
      <c r="Q83" s="1">
        <v>3.2</v>
      </c>
      <c r="R83" s="1">
        <v>8</v>
      </c>
      <c r="S83" s="1">
        <v>46</v>
      </c>
      <c r="T83" s="1">
        <v>1568.8</v>
      </c>
      <c r="U83" s="1">
        <v>501.5</v>
      </c>
      <c r="V83" s="1">
        <v>6</v>
      </c>
      <c r="AD83" s="1">
        <v>75</v>
      </c>
      <c r="AR83" s="1">
        <v>46</v>
      </c>
      <c r="BF83" s="1">
        <v>3.2</v>
      </c>
      <c r="BT83" s="1">
        <v>8</v>
      </c>
      <c r="CB83" s="56"/>
      <c r="CC83" s="56"/>
      <c r="CD83" s="56"/>
      <c r="CE83" s="56"/>
      <c r="CF83" s="56"/>
      <c r="CG83" s="56"/>
      <c r="CH83" s="56">
        <v>1568.8</v>
      </c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73">
        <v>501.5</v>
      </c>
      <c r="CW83" s="56"/>
      <c r="CX83" s="56"/>
      <c r="CY83" s="56"/>
      <c r="CZ83" s="56"/>
      <c r="DA83" s="56"/>
      <c r="DB83" s="56"/>
      <c r="DD83" s="84"/>
      <c r="DE83" s="84"/>
      <c r="DF83" s="84"/>
      <c r="DG83" s="84"/>
    </row>
    <row r="84" spans="1:111" x14ac:dyDescent="0.15">
      <c r="A84" s="11">
        <f t="shared" si="5"/>
        <v>76</v>
      </c>
      <c r="H84" s="1">
        <v>2</v>
      </c>
      <c r="I84" s="1" t="s">
        <v>312</v>
      </c>
      <c r="J84" s="5">
        <v>2</v>
      </c>
      <c r="K84" s="22">
        <v>0</v>
      </c>
      <c r="L84" s="22">
        <v>0</v>
      </c>
      <c r="M84" s="22"/>
      <c r="N84" s="1" t="s">
        <v>265</v>
      </c>
      <c r="V84" s="1">
        <v>0</v>
      </c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91"/>
      <c r="CW84" s="56"/>
      <c r="CX84" s="56"/>
      <c r="CY84" s="56"/>
      <c r="CZ84" s="56"/>
      <c r="DA84" s="56"/>
      <c r="DB84" s="56"/>
      <c r="DD84" s="84"/>
      <c r="DE84" s="84"/>
      <c r="DF84" s="84"/>
      <c r="DG84" s="84"/>
    </row>
    <row r="85" spans="1:111" x14ac:dyDescent="0.15">
      <c r="A85" s="11">
        <f t="shared" si="5"/>
        <v>77</v>
      </c>
      <c r="D85" s="1">
        <v>0</v>
      </c>
      <c r="E85" s="1">
        <v>76</v>
      </c>
      <c r="H85" s="85">
        <v>0</v>
      </c>
      <c r="I85" s="85"/>
      <c r="J85" s="86"/>
      <c r="K85" s="85">
        <v>0</v>
      </c>
      <c r="L85" s="85">
        <v>0</v>
      </c>
      <c r="M85" s="85"/>
      <c r="N85" s="1" t="s">
        <v>265</v>
      </c>
      <c r="Q85" s="1">
        <v>4</v>
      </c>
      <c r="R85" s="1">
        <v>9</v>
      </c>
      <c r="S85" s="1">
        <v>31</v>
      </c>
      <c r="T85" s="1">
        <v>1097.3</v>
      </c>
      <c r="U85" s="1">
        <v>426.6</v>
      </c>
      <c r="V85" s="1">
        <v>0</v>
      </c>
      <c r="X85" s="1">
        <v>76</v>
      </c>
      <c r="AL85" s="1">
        <v>31</v>
      </c>
      <c r="AZ85" s="1">
        <v>4</v>
      </c>
      <c r="BN85" s="1">
        <v>9</v>
      </c>
      <c r="CB85" s="56">
        <v>1097.3</v>
      </c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1">
        <v>426.6</v>
      </c>
      <c r="CQ85" s="56"/>
      <c r="CR85" s="56"/>
      <c r="CS85" s="56"/>
      <c r="CT85" s="56"/>
      <c r="CU85" s="56"/>
      <c r="CV85" s="91"/>
      <c r="CW85" s="56"/>
      <c r="CX85" s="56"/>
      <c r="CY85" s="56"/>
      <c r="CZ85" s="56"/>
      <c r="DA85" s="56"/>
      <c r="DB85" s="56"/>
      <c r="DD85" s="84"/>
      <c r="DE85" s="84"/>
      <c r="DF85" s="84"/>
      <c r="DG85" s="84"/>
    </row>
    <row r="86" spans="1:111" x14ac:dyDescent="0.15">
      <c r="A86" s="11">
        <f t="shared" si="5"/>
        <v>78</v>
      </c>
      <c r="D86" s="1">
        <v>0</v>
      </c>
      <c r="E86" s="1">
        <v>71</v>
      </c>
      <c r="H86" s="1">
        <v>2</v>
      </c>
      <c r="I86" s="1" t="s">
        <v>313</v>
      </c>
      <c r="J86" s="5">
        <v>2</v>
      </c>
      <c r="K86" s="1">
        <v>0</v>
      </c>
      <c r="L86" s="1">
        <v>1</v>
      </c>
      <c r="M86" s="1">
        <v>6</v>
      </c>
      <c r="N86" s="1" t="s">
        <v>265</v>
      </c>
      <c r="Q86" s="1">
        <v>2</v>
      </c>
      <c r="R86" s="1">
        <v>5</v>
      </c>
      <c r="S86" s="1">
        <v>21</v>
      </c>
      <c r="T86" s="1">
        <v>997.7</v>
      </c>
      <c r="U86" s="1">
        <v>132</v>
      </c>
      <c r="V86" s="1">
        <v>6</v>
      </c>
      <c r="AD86" s="1">
        <v>71</v>
      </c>
      <c r="AR86" s="1">
        <v>21</v>
      </c>
      <c r="BF86" s="1">
        <v>2</v>
      </c>
      <c r="BT86" s="1">
        <v>5</v>
      </c>
      <c r="CB86" s="56"/>
      <c r="CC86" s="56"/>
      <c r="CD86" s="56"/>
      <c r="CE86" s="56"/>
      <c r="CF86" s="56"/>
      <c r="CG86" s="56"/>
      <c r="CH86" s="56">
        <v>997.7</v>
      </c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73">
        <v>132</v>
      </c>
      <c r="CW86" s="56"/>
      <c r="CX86" s="56"/>
      <c r="CY86" s="56"/>
      <c r="CZ86" s="56"/>
      <c r="DA86" s="56"/>
      <c r="DB86" s="56"/>
      <c r="DD86" s="84"/>
      <c r="DE86" s="84"/>
      <c r="DF86" s="84"/>
      <c r="DG86" s="84"/>
    </row>
    <row r="87" spans="1:111" x14ac:dyDescent="0.15">
      <c r="A87" s="11">
        <f t="shared" si="5"/>
        <v>79</v>
      </c>
      <c r="D87" s="1">
        <v>1</v>
      </c>
      <c r="E87" s="1">
        <v>58</v>
      </c>
      <c r="H87" s="1">
        <v>2</v>
      </c>
      <c r="I87" s="1" t="s">
        <v>314</v>
      </c>
      <c r="J87" s="5">
        <v>2</v>
      </c>
      <c r="K87" s="1">
        <v>0</v>
      </c>
      <c r="L87" s="1">
        <v>2</v>
      </c>
      <c r="M87" s="1">
        <v>6</v>
      </c>
      <c r="N87" s="1" t="s">
        <v>265</v>
      </c>
      <c r="Q87" s="1">
        <v>4.0999999999999996</v>
      </c>
      <c r="R87" s="1">
        <v>8</v>
      </c>
      <c r="S87" s="1">
        <v>151</v>
      </c>
      <c r="T87" s="1">
        <v>2419.1</v>
      </c>
      <c r="U87" s="1">
        <v>2006.2</v>
      </c>
      <c r="V87" s="1">
        <v>6</v>
      </c>
      <c r="AD87" s="1">
        <v>58</v>
      </c>
      <c r="AR87" s="1">
        <v>151</v>
      </c>
      <c r="BF87" s="1">
        <v>4.0999999999999996</v>
      </c>
      <c r="BT87" s="1">
        <v>8</v>
      </c>
      <c r="CB87" s="56"/>
      <c r="CC87" s="56"/>
      <c r="CD87" s="56"/>
      <c r="CE87" s="56"/>
      <c r="CF87" s="56"/>
      <c r="CG87" s="56"/>
      <c r="CH87" s="56">
        <v>2419.1</v>
      </c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73">
        <v>2006.2</v>
      </c>
      <c r="CW87" s="56"/>
      <c r="CX87" s="56"/>
      <c r="CY87" s="56"/>
      <c r="CZ87" s="56"/>
      <c r="DA87" s="56"/>
      <c r="DB87" s="56"/>
      <c r="DD87" s="84"/>
      <c r="DE87" s="84"/>
      <c r="DF87" s="84"/>
      <c r="DG87" s="84"/>
    </row>
    <row r="88" spans="1:111" x14ac:dyDescent="0.15">
      <c r="A88" s="11">
        <f t="shared" si="5"/>
        <v>80</v>
      </c>
      <c r="D88" s="1">
        <v>0</v>
      </c>
      <c r="E88" s="1">
        <v>71</v>
      </c>
      <c r="H88" s="1">
        <v>1</v>
      </c>
      <c r="I88" s="1" t="s">
        <v>315</v>
      </c>
      <c r="J88" s="5">
        <v>2</v>
      </c>
      <c r="K88" s="22">
        <v>0</v>
      </c>
      <c r="L88" s="22">
        <v>0</v>
      </c>
      <c r="M88" s="22"/>
      <c r="N88" s="1" t="s">
        <v>265</v>
      </c>
      <c r="Q88" s="1">
        <v>1.9</v>
      </c>
      <c r="R88" s="1">
        <v>5</v>
      </c>
      <c r="S88" s="1">
        <v>4</v>
      </c>
      <c r="T88" s="1">
        <v>835.2</v>
      </c>
      <c r="U88" s="1">
        <v>42.5</v>
      </c>
      <c r="V88" s="1">
        <v>0</v>
      </c>
      <c r="X88" s="1">
        <v>71</v>
      </c>
      <c r="AL88" s="1">
        <v>4</v>
      </c>
      <c r="AZ88" s="1">
        <v>1.9</v>
      </c>
      <c r="BN88" s="1">
        <v>5</v>
      </c>
      <c r="CB88" s="56">
        <v>835.2</v>
      </c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1">
        <v>42.5</v>
      </c>
      <c r="CQ88" s="56"/>
      <c r="CR88" s="56"/>
      <c r="CS88" s="56"/>
      <c r="CT88" s="56"/>
      <c r="CU88" s="56"/>
      <c r="CV88" s="91"/>
      <c r="CW88" s="56"/>
      <c r="CX88" s="56"/>
      <c r="CY88" s="56"/>
      <c r="CZ88" s="56"/>
      <c r="DA88" s="56"/>
      <c r="DB88" s="56"/>
      <c r="DD88" s="84"/>
      <c r="DE88" s="84"/>
      <c r="DF88" s="84"/>
      <c r="DG88" s="84"/>
    </row>
    <row r="89" spans="1:111" x14ac:dyDescent="0.15">
      <c r="A89" s="11">
        <f t="shared" si="5"/>
        <v>81</v>
      </c>
      <c r="H89" s="1">
        <v>2</v>
      </c>
      <c r="I89" s="1" t="s">
        <v>319</v>
      </c>
      <c r="J89" s="5">
        <v>1</v>
      </c>
      <c r="K89" s="1">
        <v>2</v>
      </c>
      <c r="L89" s="1">
        <v>0</v>
      </c>
      <c r="M89" s="1">
        <v>1</v>
      </c>
      <c r="N89" s="1" t="s">
        <v>265</v>
      </c>
      <c r="V89" s="1">
        <v>1</v>
      </c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91"/>
      <c r="CW89" s="56"/>
      <c r="CX89" s="56"/>
      <c r="CY89" s="56"/>
      <c r="CZ89" s="56"/>
      <c r="DA89" s="56"/>
      <c r="DB89" s="56"/>
      <c r="DD89" s="84"/>
      <c r="DE89" s="84"/>
      <c r="DF89" s="84"/>
      <c r="DG89" s="84"/>
    </row>
    <row r="90" spans="1:111" x14ac:dyDescent="0.15">
      <c r="A90" s="11">
        <f t="shared" si="5"/>
        <v>82</v>
      </c>
      <c r="D90" s="1">
        <v>1</v>
      </c>
      <c r="E90" s="1">
        <v>50</v>
      </c>
      <c r="H90" s="1">
        <v>1</v>
      </c>
      <c r="I90" s="1" t="s">
        <v>321</v>
      </c>
      <c r="J90" s="5">
        <v>2</v>
      </c>
      <c r="K90" s="1">
        <v>0</v>
      </c>
      <c r="L90" s="1">
        <v>1</v>
      </c>
      <c r="M90" s="1">
        <v>6</v>
      </c>
      <c r="N90" s="1" t="s">
        <v>265</v>
      </c>
      <c r="Q90" s="1">
        <v>3.1</v>
      </c>
      <c r="R90" s="1">
        <v>10</v>
      </c>
      <c r="S90" s="1">
        <v>29</v>
      </c>
      <c r="T90" s="1">
        <v>1649.4</v>
      </c>
      <c r="U90" s="1">
        <v>543.20000000000005</v>
      </c>
      <c r="V90" s="1">
        <v>6</v>
      </c>
      <c r="AD90" s="1">
        <v>50</v>
      </c>
      <c r="AR90" s="1">
        <v>29</v>
      </c>
      <c r="BF90" s="1">
        <v>3.1</v>
      </c>
      <c r="BT90" s="1">
        <v>10</v>
      </c>
      <c r="CB90" s="56"/>
      <c r="CC90" s="56"/>
      <c r="CD90" s="56"/>
      <c r="CE90" s="56"/>
      <c r="CF90" s="56"/>
      <c r="CG90" s="56"/>
      <c r="CH90" s="56">
        <v>1649.4</v>
      </c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73">
        <v>543.20000000000005</v>
      </c>
      <c r="CW90" s="56"/>
      <c r="CX90" s="56"/>
      <c r="CY90" s="56"/>
      <c r="CZ90" s="56"/>
      <c r="DA90" s="56"/>
      <c r="DB90" s="56"/>
      <c r="DD90" s="84"/>
      <c r="DE90" s="84"/>
      <c r="DF90" s="84"/>
      <c r="DG90" s="84"/>
    </row>
    <row r="91" spans="1:111" x14ac:dyDescent="0.15">
      <c r="A91" s="11">
        <f t="shared" si="5"/>
        <v>83</v>
      </c>
      <c r="D91" s="1">
        <v>0</v>
      </c>
      <c r="E91" s="1">
        <v>73</v>
      </c>
      <c r="H91" s="85">
        <v>0</v>
      </c>
      <c r="I91" s="85"/>
      <c r="J91" s="86"/>
      <c r="K91" s="85">
        <v>0</v>
      </c>
      <c r="L91" s="85">
        <v>0</v>
      </c>
      <c r="M91" s="85"/>
      <c r="N91" s="1" t="s">
        <v>265</v>
      </c>
      <c r="Q91" s="1">
        <v>3.4</v>
      </c>
      <c r="R91" s="1">
        <v>12</v>
      </c>
      <c r="S91" s="1">
        <v>72</v>
      </c>
      <c r="T91" s="1">
        <v>1988.5</v>
      </c>
      <c r="U91" s="1">
        <v>1122.5</v>
      </c>
      <c r="V91" s="1">
        <v>0</v>
      </c>
      <c r="X91" s="1">
        <v>73</v>
      </c>
      <c r="AL91" s="1">
        <v>72</v>
      </c>
      <c r="AZ91" s="1">
        <v>3.4</v>
      </c>
      <c r="BN91" s="1">
        <v>12</v>
      </c>
      <c r="CB91" s="56">
        <v>1988.5</v>
      </c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1">
        <v>1122.5</v>
      </c>
      <c r="CQ91" s="56"/>
      <c r="CR91" s="56"/>
      <c r="CS91" s="56"/>
      <c r="CT91" s="56"/>
      <c r="CU91" s="56"/>
      <c r="CV91" s="91"/>
      <c r="CW91" s="56"/>
      <c r="CX91" s="56"/>
      <c r="CY91" s="56"/>
      <c r="CZ91" s="56"/>
      <c r="DA91" s="56"/>
      <c r="DB91" s="56"/>
      <c r="DD91" s="84"/>
      <c r="DE91" s="84"/>
      <c r="DF91" s="84"/>
      <c r="DG91" s="84"/>
    </row>
    <row r="92" spans="1:111" x14ac:dyDescent="0.15">
      <c r="A92" s="11">
        <f t="shared" si="5"/>
        <v>84</v>
      </c>
      <c r="D92" s="1">
        <v>0</v>
      </c>
      <c r="E92" s="1">
        <v>73</v>
      </c>
      <c r="H92" s="85">
        <v>0</v>
      </c>
      <c r="I92" s="85"/>
      <c r="J92" s="86"/>
      <c r="K92" s="85">
        <v>0</v>
      </c>
      <c r="L92" s="85">
        <v>0</v>
      </c>
      <c r="M92" s="85"/>
      <c r="N92" s="1" t="s">
        <v>265</v>
      </c>
      <c r="Q92" s="1">
        <v>3.2</v>
      </c>
      <c r="R92" s="1">
        <v>8</v>
      </c>
      <c r="S92" s="1">
        <v>54</v>
      </c>
      <c r="T92" s="1">
        <v>1586.9</v>
      </c>
      <c r="U92" s="1">
        <v>769.4</v>
      </c>
      <c r="V92" s="1">
        <v>0</v>
      </c>
      <c r="X92" s="1">
        <v>73</v>
      </c>
      <c r="AL92" s="1">
        <v>54</v>
      </c>
      <c r="AZ92" s="1">
        <v>3.2</v>
      </c>
      <c r="BN92" s="1">
        <v>8</v>
      </c>
      <c r="CB92" s="56">
        <v>1586.9</v>
      </c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1">
        <v>769.4</v>
      </c>
      <c r="CQ92" s="56"/>
      <c r="CR92" s="56"/>
      <c r="CS92" s="56"/>
      <c r="CT92" s="56"/>
      <c r="CU92" s="56"/>
      <c r="CV92" s="91"/>
      <c r="CW92" s="56"/>
      <c r="CX92" s="56"/>
      <c r="CY92" s="56"/>
      <c r="CZ92" s="56"/>
      <c r="DA92" s="56"/>
      <c r="DB92" s="56"/>
    </row>
    <row r="93" spans="1:111" x14ac:dyDescent="0.15">
      <c r="A93" s="11">
        <f t="shared" si="5"/>
        <v>85</v>
      </c>
      <c r="H93" s="1">
        <v>1</v>
      </c>
      <c r="I93" s="1" t="s">
        <v>322</v>
      </c>
      <c r="J93" s="5">
        <v>2</v>
      </c>
      <c r="K93" s="1">
        <v>0</v>
      </c>
      <c r="L93" s="1">
        <v>1</v>
      </c>
      <c r="M93" s="1">
        <v>6</v>
      </c>
      <c r="N93" s="1" t="s">
        <v>265</v>
      </c>
      <c r="V93" s="1">
        <v>6</v>
      </c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91"/>
      <c r="CW93" s="56"/>
      <c r="CX93" s="56"/>
      <c r="CY93" s="56"/>
      <c r="CZ93" s="56"/>
      <c r="DA93" s="56"/>
      <c r="DB93" s="56"/>
    </row>
    <row r="94" spans="1:111" x14ac:dyDescent="0.15">
      <c r="A94" s="11">
        <f t="shared" si="5"/>
        <v>86</v>
      </c>
      <c r="D94" s="1">
        <v>1</v>
      </c>
      <c r="E94" s="1">
        <v>43</v>
      </c>
      <c r="H94" s="1">
        <v>1</v>
      </c>
      <c r="I94" s="1" t="s">
        <v>326</v>
      </c>
      <c r="J94" s="5">
        <v>2</v>
      </c>
      <c r="K94" s="1">
        <v>1</v>
      </c>
      <c r="L94" s="1">
        <v>0</v>
      </c>
      <c r="M94" s="1">
        <v>5</v>
      </c>
      <c r="N94" s="1" t="s">
        <v>265</v>
      </c>
      <c r="Q94" s="1">
        <v>6.5</v>
      </c>
      <c r="R94" s="1">
        <v>10</v>
      </c>
      <c r="S94" s="1">
        <v>192</v>
      </c>
      <c r="T94" s="1">
        <v>4387.7</v>
      </c>
      <c r="U94" s="1">
        <v>4387.7</v>
      </c>
      <c r="V94" s="1">
        <v>5</v>
      </c>
      <c r="AC94" s="1">
        <v>43</v>
      </c>
      <c r="AQ94" s="1">
        <v>192</v>
      </c>
      <c r="BE94" s="1">
        <v>6.5</v>
      </c>
      <c r="BS94" s="1">
        <v>10</v>
      </c>
      <c r="CB94" s="56"/>
      <c r="CC94" s="56"/>
      <c r="CD94" s="56"/>
      <c r="CE94" s="56"/>
      <c r="CF94" s="56"/>
      <c r="CG94" s="56">
        <v>4387.7</v>
      </c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1">
        <v>4387.7</v>
      </c>
      <c r="CV94" s="91"/>
      <c r="CW94" s="56"/>
      <c r="CX94" s="56"/>
      <c r="CY94" s="56"/>
      <c r="CZ94" s="56"/>
      <c r="DA94" s="56"/>
      <c r="DB94" s="56"/>
    </row>
    <row r="95" spans="1:111" x14ac:dyDescent="0.15">
      <c r="A95" s="11">
        <f t="shared" si="5"/>
        <v>87</v>
      </c>
      <c r="D95" s="1">
        <v>1</v>
      </c>
      <c r="E95" s="1">
        <v>67</v>
      </c>
      <c r="H95" s="85">
        <v>0</v>
      </c>
      <c r="I95" s="85"/>
      <c r="J95" s="86"/>
      <c r="K95" s="85">
        <v>0</v>
      </c>
      <c r="L95" s="85">
        <v>0</v>
      </c>
      <c r="M95" s="85"/>
      <c r="N95" s="1" t="s">
        <v>265</v>
      </c>
      <c r="Q95" s="1">
        <v>2.4</v>
      </c>
      <c r="R95" s="1">
        <v>10</v>
      </c>
      <c r="S95" s="1">
        <v>44</v>
      </c>
      <c r="T95" s="1">
        <v>1231.8</v>
      </c>
      <c r="U95" s="1">
        <v>337.9</v>
      </c>
      <c r="V95" s="1">
        <v>0</v>
      </c>
      <c r="X95" s="1">
        <v>67</v>
      </c>
      <c r="AL95" s="1">
        <v>44</v>
      </c>
      <c r="AZ95" s="1">
        <v>2.4</v>
      </c>
      <c r="BN95" s="1">
        <v>10</v>
      </c>
      <c r="CB95" s="56">
        <v>1231.8</v>
      </c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1">
        <v>337.9</v>
      </c>
      <c r="CQ95" s="56"/>
      <c r="CR95" s="56"/>
      <c r="CS95" s="56"/>
      <c r="CT95" s="56"/>
      <c r="CU95" s="56"/>
      <c r="CV95" s="91"/>
      <c r="CW95" s="56"/>
      <c r="CX95" s="56"/>
      <c r="CY95" s="56"/>
      <c r="CZ95" s="56"/>
      <c r="DA95" s="56"/>
      <c r="DB95" s="56"/>
    </row>
    <row r="96" spans="1:111" x14ac:dyDescent="0.15">
      <c r="A96" s="11">
        <f t="shared" si="5"/>
        <v>88</v>
      </c>
      <c r="D96" s="1">
        <v>1</v>
      </c>
      <c r="E96" s="1">
        <v>60</v>
      </c>
      <c r="H96" s="1">
        <v>1</v>
      </c>
      <c r="I96" s="1" t="s">
        <v>323</v>
      </c>
      <c r="J96" s="5">
        <v>2</v>
      </c>
      <c r="K96" s="1">
        <v>0</v>
      </c>
      <c r="L96" s="1">
        <v>1</v>
      </c>
      <c r="M96" s="1">
        <v>6</v>
      </c>
      <c r="N96" s="1" t="s">
        <v>265</v>
      </c>
      <c r="Q96" s="1">
        <v>2.7</v>
      </c>
      <c r="R96" s="1">
        <v>11</v>
      </c>
      <c r="S96" s="1">
        <v>5</v>
      </c>
      <c r="T96" s="1">
        <v>1068.9000000000001</v>
      </c>
      <c r="U96" s="1">
        <v>109.4</v>
      </c>
      <c r="V96" s="1">
        <v>6</v>
      </c>
      <c r="AD96" s="1">
        <v>60</v>
      </c>
      <c r="AR96" s="1">
        <v>5</v>
      </c>
      <c r="BF96" s="1">
        <v>2.7</v>
      </c>
      <c r="BT96" s="1">
        <v>11</v>
      </c>
      <c r="CB96" s="56"/>
      <c r="CC96" s="56"/>
      <c r="CD96" s="56"/>
      <c r="CE96" s="56"/>
      <c r="CF96" s="56"/>
      <c r="CG96" s="56"/>
      <c r="CH96" s="56">
        <v>1068.9000000000001</v>
      </c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73">
        <v>109.4</v>
      </c>
      <c r="CW96" s="56"/>
      <c r="CX96" s="56"/>
      <c r="CY96" s="56"/>
      <c r="CZ96" s="56"/>
      <c r="DA96" s="56"/>
      <c r="DB96" s="56"/>
    </row>
    <row r="97" spans="1:106" x14ac:dyDescent="0.15">
      <c r="A97" s="11">
        <f t="shared" si="5"/>
        <v>89</v>
      </c>
      <c r="D97" s="1">
        <v>0</v>
      </c>
      <c r="E97" s="1">
        <v>22</v>
      </c>
      <c r="H97" s="85">
        <v>0</v>
      </c>
      <c r="I97" s="85"/>
      <c r="J97" s="86"/>
      <c r="K97" s="85">
        <v>0</v>
      </c>
      <c r="L97" s="85">
        <v>0</v>
      </c>
      <c r="M97" s="85"/>
      <c r="N97" s="1" t="s">
        <v>265</v>
      </c>
      <c r="Q97" s="1">
        <v>4.0999999999999996</v>
      </c>
      <c r="R97" s="1">
        <v>9</v>
      </c>
      <c r="S97" s="1">
        <v>32</v>
      </c>
      <c r="T97" s="1">
        <v>2554.8000000000002</v>
      </c>
      <c r="U97" s="1">
        <v>654.4</v>
      </c>
      <c r="V97" s="1">
        <v>0</v>
      </c>
      <c r="X97" s="1">
        <v>22</v>
      </c>
      <c r="AL97" s="1">
        <v>32</v>
      </c>
      <c r="AZ97" s="1">
        <v>4.0999999999999996</v>
      </c>
      <c r="BN97" s="1">
        <v>9</v>
      </c>
      <c r="CB97" s="56">
        <v>2554.8000000000002</v>
      </c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1">
        <v>654.4</v>
      </c>
      <c r="CQ97" s="56"/>
      <c r="CR97" s="56"/>
      <c r="CS97" s="56"/>
      <c r="CT97" s="56"/>
      <c r="CU97" s="56"/>
      <c r="CV97" s="91"/>
      <c r="CW97" s="56"/>
      <c r="CX97" s="56"/>
      <c r="CY97" s="56"/>
      <c r="CZ97" s="56"/>
      <c r="DA97" s="56"/>
      <c r="DB97" s="56"/>
    </row>
    <row r="98" spans="1:106" x14ac:dyDescent="0.15">
      <c r="A98" s="11">
        <f t="shared" si="5"/>
        <v>90</v>
      </c>
      <c r="D98" s="1">
        <v>1</v>
      </c>
      <c r="E98" s="1">
        <v>38</v>
      </c>
      <c r="H98" s="1">
        <v>2</v>
      </c>
      <c r="I98" s="1" t="s">
        <v>324</v>
      </c>
      <c r="J98" s="5" t="s">
        <v>320</v>
      </c>
      <c r="K98" s="1">
        <v>2</v>
      </c>
      <c r="L98" s="1">
        <v>0</v>
      </c>
      <c r="M98" s="1">
        <v>3</v>
      </c>
      <c r="N98" s="1" t="s">
        <v>265</v>
      </c>
      <c r="Q98" s="1">
        <v>3.3</v>
      </c>
      <c r="R98" s="1">
        <v>5</v>
      </c>
      <c r="S98" s="1">
        <v>0</v>
      </c>
      <c r="T98" s="1">
        <v>450.7</v>
      </c>
      <c r="U98" s="1">
        <v>0</v>
      </c>
      <c r="V98" s="1">
        <v>2</v>
      </c>
      <c r="Z98" s="1">
        <v>38</v>
      </c>
      <c r="AN98" s="1">
        <v>0</v>
      </c>
      <c r="BB98" s="1">
        <v>3.3</v>
      </c>
      <c r="BP98" s="1">
        <v>5</v>
      </c>
      <c r="CB98" s="56"/>
      <c r="CC98" s="56"/>
      <c r="CD98" s="56">
        <v>450.7</v>
      </c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1">
        <v>0</v>
      </c>
      <c r="CT98" s="56"/>
      <c r="CU98" s="56"/>
      <c r="CV98" s="91"/>
      <c r="CW98" s="56"/>
      <c r="CX98" s="56"/>
      <c r="CY98" s="56"/>
      <c r="CZ98" s="56"/>
      <c r="DA98" s="56"/>
      <c r="DB98" s="56"/>
    </row>
    <row r="99" spans="1:106" x14ac:dyDescent="0.15">
      <c r="A99" s="11">
        <f t="shared" si="5"/>
        <v>91</v>
      </c>
      <c r="H99" s="22">
        <v>0</v>
      </c>
      <c r="I99" s="22"/>
      <c r="J99" s="83"/>
      <c r="K99" s="1">
        <v>1</v>
      </c>
      <c r="L99" s="1">
        <v>0</v>
      </c>
      <c r="N99" s="1" t="s">
        <v>265</v>
      </c>
      <c r="V99" s="1">
        <v>0</v>
      </c>
      <c r="CB99" s="56"/>
      <c r="CC99" s="56"/>
      <c r="CD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T99" s="56"/>
      <c r="CU99" s="56"/>
      <c r="CV99" s="91"/>
      <c r="CW99" s="56"/>
      <c r="CX99" s="56"/>
      <c r="CY99" s="56"/>
      <c r="CZ99" s="56"/>
      <c r="DA99" s="56"/>
      <c r="DB99" s="56"/>
    </row>
    <row r="100" spans="1:106" x14ac:dyDescent="0.15">
      <c r="A100" s="11">
        <f t="shared" si="5"/>
        <v>92</v>
      </c>
      <c r="D100" s="1">
        <v>1</v>
      </c>
      <c r="E100" s="1">
        <v>61</v>
      </c>
      <c r="H100" s="1">
        <v>2</v>
      </c>
      <c r="I100" s="1" t="s">
        <v>325</v>
      </c>
      <c r="J100" s="5">
        <v>2</v>
      </c>
      <c r="K100" s="1">
        <v>0</v>
      </c>
      <c r="L100" s="1">
        <v>2</v>
      </c>
      <c r="M100" s="1">
        <v>6</v>
      </c>
      <c r="N100" s="1" t="s">
        <v>265</v>
      </c>
      <c r="Q100" s="1">
        <v>3.3</v>
      </c>
      <c r="R100" s="1">
        <v>11</v>
      </c>
      <c r="S100" s="1">
        <v>27</v>
      </c>
      <c r="T100" s="1">
        <v>1795.8</v>
      </c>
      <c r="U100" s="1">
        <v>494.2</v>
      </c>
      <c r="V100" s="1">
        <v>6</v>
      </c>
      <c r="AD100" s="1">
        <v>61</v>
      </c>
      <c r="AR100" s="1">
        <v>27</v>
      </c>
      <c r="BF100" s="1">
        <v>3.3</v>
      </c>
      <c r="BT100" s="1">
        <v>11</v>
      </c>
      <c r="CB100" s="56"/>
      <c r="CC100" s="56"/>
      <c r="CD100" s="56"/>
      <c r="CF100" s="56"/>
      <c r="CG100" s="56"/>
      <c r="CH100" s="56">
        <v>1795.8</v>
      </c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T100" s="56"/>
      <c r="CU100" s="56"/>
      <c r="CV100" s="73">
        <v>494.2</v>
      </c>
      <c r="CW100" s="56"/>
      <c r="CX100" s="56"/>
      <c r="CY100" s="56"/>
      <c r="CZ100" s="56"/>
      <c r="DA100" s="56"/>
      <c r="DB100" s="56"/>
    </row>
    <row r="101" spans="1:106" x14ac:dyDescent="0.15">
      <c r="A101" s="11">
        <f t="shared" si="5"/>
        <v>93</v>
      </c>
      <c r="D101" s="1">
        <v>1</v>
      </c>
      <c r="E101" s="1">
        <v>68</v>
      </c>
      <c r="H101" s="85">
        <v>0</v>
      </c>
      <c r="I101" s="85"/>
      <c r="J101" s="86"/>
      <c r="K101" s="85">
        <v>0</v>
      </c>
      <c r="L101" s="85">
        <v>0</v>
      </c>
      <c r="M101" s="85"/>
      <c r="N101" s="1" t="s">
        <v>265</v>
      </c>
      <c r="Q101" s="1">
        <v>3</v>
      </c>
      <c r="R101" s="1">
        <v>10</v>
      </c>
      <c r="S101" s="1">
        <v>9</v>
      </c>
      <c r="T101" s="1">
        <v>1982.6</v>
      </c>
      <c r="U101" s="1">
        <v>291.60000000000002</v>
      </c>
      <c r="V101" s="1">
        <v>0</v>
      </c>
      <c r="X101" s="1">
        <v>68</v>
      </c>
      <c r="AL101" s="1">
        <v>9</v>
      </c>
      <c r="AZ101" s="1">
        <v>3</v>
      </c>
      <c r="BN101" s="1">
        <v>10</v>
      </c>
      <c r="CB101" s="56">
        <v>1982.6</v>
      </c>
      <c r="CC101" s="56"/>
      <c r="CD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1">
        <v>291.60000000000002</v>
      </c>
      <c r="CQ101" s="56"/>
      <c r="CR101" s="56"/>
      <c r="CT101" s="56"/>
      <c r="CU101" s="56"/>
      <c r="CV101" s="91"/>
      <c r="CW101" s="56"/>
      <c r="CX101" s="56"/>
      <c r="CY101" s="56"/>
      <c r="CZ101" s="56"/>
      <c r="DA101" s="56"/>
      <c r="DB101" s="56"/>
    </row>
    <row r="102" spans="1:106" x14ac:dyDescent="0.15">
      <c r="A102" s="11">
        <f t="shared" si="5"/>
        <v>94</v>
      </c>
      <c r="D102" s="1">
        <v>0</v>
      </c>
      <c r="E102" s="1">
        <v>78</v>
      </c>
      <c r="H102" s="1">
        <v>2</v>
      </c>
      <c r="I102" s="1" t="s">
        <v>329</v>
      </c>
      <c r="J102" s="5" t="s">
        <v>333</v>
      </c>
      <c r="K102" s="1">
        <v>0</v>
      </c>
      <c r="L102" s="1">
        <v>2</v>
      </c>
      <c r="M102" s="1">
        <v>4</v>
      </c>
      <c r="N102" s="1" t="s">
        <v>265</v>
      </c>
      <c r="Q102" s="1">
        <v>3.4</v>
      </c>
      <c r="R102" s="1">
        <v>9</v>
      </c>
      <c r="S102" s="1">
        <v>113</v>
      </c>
      <c r="T102" s="1">
        <v>1729.9</v>
      </c>
      <c r="U102" s="1">
        <v>986.5</v>
      </c>
      <c r="V102" s="1">
        <v>4</v>
      </c>
      <c r="AB102" s="1">
        <v>78</v>
      </c>
      <c r="AP102" s="1">
        <v>113</v>
      </c>
      <c r="BD102" s="1">
        <v>3.4</v>
      </c>
      <c r="BR102" s="1">
        <v>9</v>
      </c>
      <c r="CB102" s="56"/>
      <c r="CC102" s="56"/>
      <c r="CD102" s="56"/>
      <c r="CF102" s="56">
        <v>1729.9</v>
      </c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T102" s="1">
        <v>986.5</v>
      </c>
      <c r="CU102" s="56"/>
      <c r="CV102" s="91"/>
      <c r="CW102" s="56"/>
      <c r="CX102" s="56"/>
      <c r="CY102" s="56"/>
      <c r="CZ102" s="56"/>
      <c r="DA102" s="56"/>
      <c r="DB102" s="56"/>
    </row>
    <row r="103" spans="1:106" x14ac:dyDescent="0.15">
      <c r="A103" s="11">
        <f t="shared" si="5"/>
        <v>95</v>
      </c>
      <c r="D103" s="1">
        <v>0</v>
      </c>
      <c r="E103" s="1">
        <v>67</v>
      </c>
      <c r="H103" s="85">
        <v>0</v>
      </c>
      <c r="I103" s="85"/>
      <c r="J103" s="86"/>
      <c r="K103" s="85">
        <v>0</v>
      </c>
      <c r="L103" s="85">
        <v>0</v>
      </c>
      <c r="M103" s="85"/>
      <c r="N103" s="1" t="s">
        <v>265</v>
      </c>
      <c r="Q103" s="1">
        <v>3</v>
      </c>
      <c r="R103" s="1">
        <v>7</v>
      </c>
      <c r="S103" s="1">
        <v>28</v>
      </c>
      <c r="T103" s="1">
        <v>1347</v>
      </c>
      <c r="U103" s="1">
        <v>355.5</v>
      </c>
      <c r="V103" s="1">
        <v>0</v>
      </c>
      <c r="X103" s="1">
        <v>67</v>
      </c>
      <c r="AL103" s="1">
        <v>28</v>
      </c>
      <c r="AZ103" s="1">
        <v>3</v>
      </c>
      <c r="BN103" s="1">
        <v>7</v>
      </c>
      <c r="CB103" s="56">
        <v>1347</v>
      </c>
      <c r="CC103" s="56"/>
      <c r="CD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1">
        <v>355.5</v>
      </c>
      <c r="CQ103" s="56"/>
      <c r="CR103" s="56"/>
      <c r="CT103" s="56"/>
      <c r="CU103" s="56"/>
      <c r="CV103" s="91"/>
      <c r="CW103" s="56"/>
      <c r="CX103" s="56"/>
      <c r="CY103" s="56"/>
      <c r="CZ103" s="56"/>
      <c r="DA103" s="56"/>
      <c r="DB103" s="56"/>
    </row>
    <row r="104" spans="1:106" x14ac:dyDescent="0.15">
      <c r="A104" s="11">
        <f t="shared" si="5"/>
        <v>96</v>
      </c>
      <c r="D104" s="1">
        <v>0</v>
      </c>
      <c r="E104" s="1">
        <v>54</v>
      </c>
      <c r="H104" s="85">
        <v>0</v>
      </c>
      <c r="I104" s="85"/>
      <c r="J104" s="86"/>
      <c r="K104" s="85">
        <v>0</v>
      </c>
      <c r="L104" s="85">
        <v>0</v>
      </c>
      <c r="M104" s="85"/>
      <c r="N104" s="1" t="s">
        <v>265</v>
      </c>
      <c r="Q104" s="1">
        <v>4.3</v>
      </c>
      <c r="R104" s="1">
        <v>10</v>
      </c>
      <c r="S104" s="1">
        <v>161</v>
      </c>
      <c r="T104" s="1">
        <v>2978.7</v>
      </c>
      <c r="U104" s="1">
        <v>2900.7</v>
      </c>
      <c r="V104" s="1">
        <v>0</v>
      </c>
      <c r="X104" s="1">
        <v>54</v>
      </c>
      <c r="AL104" s="1">
        <v>161</v>
      </c>
      <c r="AZ104" s="1">
        <v>4.3</v>
      </c>
      <c r="BN104" s="1">
        <v>10</v>
      </c>
      <c r="CB104" s="56">
        <v>2978.7</v>
      </c>
      <c r="CC104" s="56"/>
      <c r="CD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1">
        <v>2900.7</v>
      </c>
      <c r="CQ104" s="56"/>
      <c r="CR104" s="56"/>
      <c r="CT104" s="56"/>
      <c r="CU104" s="56"/>
      <c r="CV104" s="91"/>
      <c r="CW104" s="56"/>
      <c r="CX104" s="56"/>
      <c r="CY104" s="56"/>
      <c r="CZ104" s="56"/>
      <c r="DA104" s="56"/>
      <c r="DB104" s="56"/>
    </row>
    <row r="105" spans="1:106" x14ac:dyDescent="0.15">
      <c r="A105" s="11">
        <f t="shared" si="5"/>
        <v>97</v>
      </c>
      <c r="D105" s="1">
        <v>0</v>
      </c>
      <c r="E105" s="1">
        <v>55</v>
      </c>
      <c r="H105" s="1">
        <v>2</v>
      </c>
      <c r="I105" s="1" t="s">
        <v>330</v>
      </c>
      <c r="J105" s="5" t="s">
        <v>333</v>
      </c>
      <c r="K105" s="1">
        <v>2</v>
      </c>
      <c r="L105" s="1">
        <v>0</v>
      </c>
      <c r="M105" s="1">
        <v>3</v>
      </c>
      <c r="N105" s="1" t="s">
        <v>265</v>
      </c>
      <c r="Q105" s="1">
        <v>3</v>
      </c>
      <c r="R105" s="1">
        <v>7</v>
      </c>
      <c r="S105" s="1">
        <v>62</v>
      </c>
      <c r="T105" s="1">
        <v>1721.4</v>
      </c>
      <c r="U105" s="1">
        <v>617.70000000000005</v>
      </c>
      <c r="V105" s="1">
        <v>2</v>
      </c>
      <c r="Z105" s="1">
        <v>55</v>
      </c>
      <c r="AN105" s="1">
        <v>62</v>
      </c>
      <c r="BB105" s="1">
        <v>3</v>
      </c>
      <c r="BP105" s="1">
        <v>7</v>
      </c>
      <c r="CB105" s="56"/>
      <c r="CC105" s="56"/>
      <c r="CD105" s="56">
        <v>1721.4</v>
      </c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1">
        <v>617.70000000000005</v>
      </c>
      <c r="CT105" s="56"/>
      <c r="CU105" s="56"/>
      <c r="CV105" s="91"/>
      <c r="CW105" s="56"/>
      <c r="CX105" s="56"/>
      <c r="CY105" s="56"/>
      <c r="CZ105" s="56"/>
      <c r="DA105" s="56"/>
      <c r="DB105" s="56"/>
    </row>
    <row r="106" spans="1:106" x14ac:dyDescent="0.15">
      <c r="A106" s="11">
        <f t="shared" si="5"/>
        <v>98</v>
      </c>
      <c r="D106" s="1">
        <v>1</v>
      </c>
      <c r="E106" s="1">
        <v>68</v>
      </c>
      <c r="H106" s="85">
        <v>0</v>
      </c>
      <c r="I106" s="85"/>
      <c r="J106" s="86"/>
      <c r="K106" s="85">
        <v>0</v>
      </c>
      <c r="L106" s="85">
        <v>0</v>
      </c>
      <c r="M106" s="85"/>
      <c r="N106" s="1" t="s">
        <v>265</v>
      </c>
      <c r="Q106" s="1">
        <v>2.8</v>
      </c>
      <c r="R106" s="1">
        <v>12</v>
      </c>
      <c r="S106" s="1">
        <v>51</v>
      </c>
      <c r="T106" s="1">
        <v>1669.4</v>
      </c>
      <c r="U106" s="1">
        <v>812.1</v>
      </c>
      <c r="V106" s="1">
        <v>0</v>
      </c>
      <c r="X106" s="1">
        <v>68</v>
      </c>
      <c r="AL106" s="1">
        <v>51</v>
      </c>
      <c r="AZ106" s="1">
        <v>2.8</v>
      </c>
      <c r="BN106" s="1">
        <v>12</v>
      </c>
      <c r="CB106" s="56">
        <v>1669.4</v>
      </c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1">
        <v>812.1</v>
      </c>
      <c r="CQ106" s="56"/>
      <c r="CR106" s="56"/>
      <c r="CS106" s="56"/>
      <c r="CT106" s="56"/>
      <c r="CU106" s="56"/>
      <c r="CV106" s="91"/>
      <c r="CW106" s="56"/>
      <c r="CX106" s="56"/>
      <c r="CY106" s="56"/>
      <c r="CZ106" s="56"/>
      <c r="DA106" s="56"/>
      <c r="DB106" s="56"/>
    </row>
    <row r="107" spans="1:106" x14ac:dyDescent="0.15">
      <c r="A107" s="11">
        <f t="shared" si="5"/>
        <v>99</v>
      </c>
      <c r="D107" s="1">
        <v>0</v>
      </c>
      <c r="E107" s="1">
        <v>56</v>
      </c>
      <c r="H107" s="1">
        <v>2</v>
      </c>
      <c r="I107" s="1" t="s">
        <v>331</v>
      </c>
      <c r="J107" s="5">
        <v>2</v>
      </c>
      <c r="K107" s="1">
        <v>2</v>
      </c>
      <c r="L107" s="1">
        <v>0</v>
      </c>
      <c r="M107" s="1">
        <v>5</v>
      </c>
      <c r="N107" s="1" t="s">
        <v>265</v>
      </c>
      <c r="Q107" s="1">
        <v>3.1</v>
      </c>
      <c r="R107" s="1">
        <v>12</v>
      </c>
      <c r="S107" s="1">
        <v>36</v>
      </c>
      <c r="T107" s="1">
        <v>1940.4</v>
      </c>
      <c r="U107" s="1">
        <v>804.6</v>
      </c>
      <c r="V107" s="1">
        <v>5</v>
      </c>
      <c r="AC107" s="1">
        <v>56</v>
      </c>
      <c r="AQ107" s="1">
        <v>36</v>
      </c>
      <c r="BE107" s="1">
        <v>3.1</v>
      </c>
      <c r="BS107" s="1">
        <v>12</v>
      </c>
      <c r="CB107" s="56"/>
      <c r="CC107" s="56"/>
      <c r="CD107" s="56"/>
      <c r="CE107" s="56"/>
      <c r="CF107" s="56"/>
      <c r="CG107" s="56">
        <v>1940.4</v>
      </c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1">
        <v>804.6</v>
      </c>
      <c r="CV107" s="91"/>
      <c r="CW107" s="56"/>
      <c r="CX107" s="56"/>
      <c r="CY107" s="56"/>
      <c r="CZ107" s="56"/>
      <c r="DA107" s="56"/>
      <c r="DB107" s="56"/>
    </row>
    <row r="108" spans="1:106" x14ac:dyDescent="0.15">
      <c r="A108" s="11">
        <f t="shared" si="5"/>
        <v>100</v>
      </c>
      <c r="D108" s="1">
        <v>1</v>
      </c>
      <c r="E108" s="1">
        <v>82</v>
      </c>
      <c r="H108" s="1">
        <v>2</v>
      </c>
      <c r="I108" s="1" t="s">
        <v>332</v>
      </c>
      <c r="J108" s="5">
        <v>2</v>
      </c>
      <c r="K108" s="22">
        <v>0</v>
      </c>
      <c r="L108" s="22">
        <v>0</v>
      </c>
      <c r="M108" s="22"/>
      <c r="N108" s="1" t="s">
        <v>265</v>
      </c>
      <c r="P108" s="43"/>
      <c r="Q108" s="43">
        <v>3.1</v>
      </c>
      <c r="R108" s="43">
        <v>15</v>
      </c>
      <c r="S108" s="43">
        <v>37</v>
      </c>
      <c r="T108" s="43">
        <v>1795.4</v>
      </c>
      <c r="U108" s="43">
        <v>566.70000000000005</v>
      </c>
      <c r="V108" s="43">
        <v>0</v>
      </c>
      <c r="X108" s="43">
        <v>82</v>
      </c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L108" s="43">
        <v>37</v>
      </c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Z108" s="43">
        <v>3.1</v>
      </c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N108" s="43">
        <v>15</v>
      </c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B108" s="87">
        <v>1795.4</v>
      </c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56"/>
      <c r="CP108" s="43">
        <v>566.70000000000005</v>
      </c>
      <c r="CQ108" s="87"/>
      <c r="CR108" s="87"/>
      <c r="CS108" s="87"/>
      <c r="CT108" s="87"/>
      <c r="CU108" s="87"/>
      <c r="CV108" s="92"/>
      <c r="CW108" s="87"/>
      <c r="CX108" s="87"/>
      <c r="CY108" s="87"/>
      <c r="CZ108" s="87"/>
      <c r="DA108" s="87"/>
      <c r="DB108" s="87"/>
    </row>
    <row r="109" spans="1:106" x14ac:dyDescent="0.15">
      <c r="D109" s="1">
        <f>COUNT(D9:D108)</f>
        <v>81</v>
      </c>
      <c r="P109" s="1" t="s">
        <v>349</v>
      </c>
      <c r="Q109" s="88">
        <f>AVERAGE(Q9:Q108)</f>
        <v>3.2753086419753088</v>
      </c>
      <c r="R109" s="88">
        <f>AVERAGE(R9:R108)</f>
        <v>8.9135802469135808</v>
      </c>
      <c r="S109" s="88">
        <f>AVERAGE(S9:S108)</f>
        <v>48.419753086419753</v>
      </c>
      <c r="T109" s="56">
        <f>AVERAGE(T9:T108)</f>
        <v>1698.6716049382705</v>
      </c>
      <c r="U109" s="56">
        <f>AVERAGE(U9:U108)</f>
        <v>762.00864197530836</v>
      </c>
      <c r="X109" s="57">
        <f t="shared" ref="X109:AE109" si="6">AVERAGE(X9:X108)</f>
        <v>60.483870967741936</v>
      </c>
      <c r="Y109" s="57">
        <f t="shared" si="6"/>
        <v>48</v>
      </c>
      <c r="Z109" s="57">
        <f t="shared" si="6"/>
        <v>52.666666666666664</v>
      </c>
      <c r="AA109" s="57">
        <f t="shared" si="6"/>
        <v>66.5</v>
      </c>
      <c r="AB109" s="57">
        <f t="shared" si="6"/>
        <v>57.25</v>
      </c>
      <c r="AC109" s="57">
        <f t="shared" si="6"/>
        <v>62.1</v>
      </c>
      <c r="AD109" s="57">
        <f t="shared" si="6"/>
        <v>59.611111111111114</v>
      </c>
      <c r="AE109" s="57">
        <f t="shared" si="6"/>
        <v>72</v>
      </c>
      <c r="AF109" s="57"/>
      <c r="AG109" s="57">
        <f>AVERAGE(AG9:AG108)</f>
        <v>18</v>
      </c>
      <c r="AH109" s="57">
        <f>AVERAGE(AH9:AH108)</f>
        <v>68</v>
      </c>
      <c r="AI109" s="57"/>
      <c r="AJ109" s="57"/>
      <c r="AL109" s="57">
        <f t="shared" ref="AL109:AS109" si="7">AVERAGE(AL9:AL108)</f>
        <v>44.193548387096776</v>
      </c>
      <c r="AM109" s="57">
        <f t="shared" si="7"/>
        <v>74.5</v>
      </c>
      <c r="AN109" s="57">
        <f t="shared" si="7"/>
        <v>27</v>
      </c>
      <c r="AO109" s="57">
        <f t="shared" si="7"/>
        <v>88</v>
      </c>
      <c r="AP109" s="57">
        <f t="shared" si="7"/>
        <v>69.375</v>
      </c>
      <c r="AQ109" s="57">
        <f t="shared" si="7"/>
        <v>50.7</v>
      </c>
      <c r="AR109" s="57">
        <f t="shared" si="7"/>
        <v>49.333333333333336</v>
      </c>
      <c r="AS109" s="57">
        <f t="shared" si="7"/>
        <v>18</v>
      </c>
      <c r="AT109" s="57"/>
      <c r="AU109" s="57">
        <f>AVERAGE(AU9:AU108)</f>
        <v>27</v>
      </c>
      <c r="AV109" s="57">
        <f>AVERAGE(AV9:AV108)</f>
        <v>52</v>
      </c>
      <c r="AW109" s="57"/>
      <c r="AX109" s="57"/>
      <c r="AZ109" s="88">
        <f t="shared" ref="AZ109:BG109" si="8">AVERAGE(AZ9:AZ108)</f>
        <v>3.2193548387096773</v>
      </c>
      <c r="BA109" s="88">
        <f t="shared" si="8"/>
        <v>3.3</v>
      </c>
      <c r="BB109" s="88">
        <f t="shared" si="8"/>
        <v>2.7833333333333332</v>
      </c>
      <c r="BC109" s="88">
        <f t="shared" si="8"/>
        <v>3.8</v>
      </c>
      <c r="BD109" s="88">
        <f t="shared" si="8"/>
        <v>3.7124999999999995</v>
      </c>
      <c r="BE109" s="88">
        <f t="shared" si="8"/>
        <v>3.21</v>
      </c>
      <c r="BF109" s="88">
        <f t="shared" si="8"/>
        <v>3.5000000000000004</v>
      </c>
      <c r="BG109" s="88">
        <f t="shared" si="8"/>
        <v>2.7</v>
      </c>
      <c r="BH109" s="88"/>
      <c r="BI109" s="88">
        <f>AVERAGE(BI9:BI108)</f>
        <v>1.8</v>
      </c>
      <c r="BJ109" s="88">
        <f>AVERAGE(BJ9:BJ108)</f>
        <v>2.6</v>
      </c>
      <c r="BK109" s="88"/>
      <c r="BL109" s="88"/>
      <c r="BN109" s="88">
        <f t="shared" ref="BN109:BU109" si="9">AVERAGE(BN9:BN108)</f>
        <v>8.935483870967742</v>
      </c>
      <c r="BO109" s="88">
        <f t="shared" si="9"/>
        <v>8.5</v>
      </c>
      <c r="BP109" s="88">
        <f t="shared" si="9"/>
        <v>7.666666666666667</v>
      </c>
      <c r="BQ109" s="88">
        <f t="shared" si="9"/>
        <v>9</v>
      </c>
      <c r="BR109" s="88">
        <f t="shared" si="9"/>
        <v>9.5</v>
      </c>
      <c r="BS109" s="88">
        <f t="shared" si="9"/>
        <v>8.6</v>
      </c>
      <c r="BT109" s="88">
        <f t="shared" si="9"/>
        <v>9.6666666666666661</v>
      </c>
      <c r="BU109" s="88">
        <f t="shared" si="9"/>
        <v>8.5</v>
      </c>
      <c r="BV109" s="88"/>
      <c r="BW109" s="88">
        <f>AVERAGE(BW9:BW108)</f>
        <v>5</v>
      </c>
      <c r="BX109" s="88">
        <f>AVERAGE(BX9:BX108)</f>
        <v>6</v>
      </c>
      <c r="CB109" s="56">
        <f t="shared" ref="CB109:CI109" si="10">AVERAGE(CB9:CB108)</f>
        <v>1639.5290322580647</v>
      </c>
      <c r="CC109" s="56">
        <f t="shared" si="10"/>
        <v>1807.75</v>
      </c>
      <c r="CD109" s="56">
        <f t="shared" si="10"/>
        <v>1312.3833333333334</v>
      </c>
      <c r="CE109" s="56">
        <f t="shared" si="10"/>
        <v>2048.8000000000002</v>
      </c>
      <c r="CF109" s="56">
        <f t="shared" si="10"/>
        <v>1926.5625</v>
      </c>
      <c r="CG109" s="56">
        <f t="shared" si="10"/>
        <v>1751.8400000000001</v>
      </c>
      <c r="CH109" s="56">
        <f t="shared" si="10"/>
        <v>1838.8888888888894</v>
      </c>
      <c r="CI109" s="56">
        <f t="shared" si="10"/>
        <v>1417.8000000000002</v>
      </c>
      <c r="CJ109" s="56"/>
      <c r="CK109" s="56">
        <f>AVERAGE(CK9:CK108)</f>
        <v>917.9</v>
      </c>
      <c r="CL109" s="56">
        <f>AVERAGE(CL9:CL108)</f>
        <v>1395.2</v>
      </c>
      <c r="CP109" s="56">
        <f t="shared" ref="CP109:CW109" si="11">AVERAGE(CP9:CP108)</f>
        <v>702.66774193548395</v>
      </c>
      <c r="CQ109" s="56">
        <f t="shared" si="11"/>
        <v>962.6</v>
      </c>
      <c r="CR109" s="56">
        <f t="shared" si="11"/>
        <v>295.41666666666669</v>
      </c>
      <c r="CS109" s="56">
        <f t="shared" si="11"/>
        <v>1121.7</v>
      </c>
      <c r="CT109" s="56">
        <f t="shared" si="11"/>
        <v>989.13750000000005</v>
      </c>
      <c r="CU109" s="56">
        <f t="shared" si="11"/>
        <v>868.37000000000012</v>
      </c>
      <c r="CV109" s="91">
        <f t="shared" si="11"/>
        <v>889.24444444444453</v>
      </c>
      <c r="CW109" s="56">
        <f t="shared" si="11"/>
        <v>341.9</v>
      </c>
      <c r="CX109" s="56"/>
      <c r="CY109" s="56">
        <f>AVERAGE(CY9:CY108)</f>
        <v>192.8</v>
      </c>
      <c r="CZ109" s="56">
        <f>AVERAGE(CZ9:CZ108)</f>
        <v>519.1</v>
      </c>
    </row>
    <row r="110" spans="1:106" x14ac:dyDescent="0.15">
      <c r="P110" s="1" t="s">
        <v>350</v>
      </c>
      <c r="Q110" s="89">
        <f xml:space="preserve"> _xlfn.STDEV.P(Q9:Q108)</f>
        <v>0.90792544211726445</v>
      </c>
      <c r="R110" s="89">
        <f xml:space="preserve"> _xlfn.STDEV.P(R9:R108)</f>
        <v>2.5877085094693695</v>
      </c>
      <c r="S110" s="89">
        <f xml:space="preserve"> _xlfn.STDEV.P(S9:S108)</f>
        <v>41.249575889336668</v>
      </c>
      <c r="T110" s="56">
        <f xml:space="preserve"> _xlfn.STDEV.P(T9:T108)</f>
        <v>672.16135559786221</v>
      </c>
      <c r="U110" s="56">
        <f xml:space="preserve"> _xlfn.STDEV.P(U9:U108)</f>
        <v>792.19540210133891</v>
      </c>
      <c r="X110" s="57">
        <f t="shared" ref="X110:AE110" si="12" xml:space="preserve"> _xlfn.STDEV.P(X9:X108)</f>
        <v>13.66387034326454</v>
      </c>
      <c r="Y110" s="57">
        <f t="shared" si="12"/>
        <v>7</v>
      </c>
      <c r="Z110" s="57">
        <f t="shared" si="12"/>
        <v>11.469767022723502</v>
      </c>
      <c r="AA110" s="57">
        <f t="shared" si="12"/>
        <v>1.5</v>
      </c>
      <c r="AB110" s="57">
        <f t="shared" si="12"/>
        <v>12.007809958522827</v>
      </c>
      <c r="AC110" s="57">
        <f t="shared" si="12"/>
        <v>9.9543960138222349</v>
      </c>
      <c r="AD110" s="57">
        <f t="shared" si="12"/>
        <v>8.577353184655566</v>
      </c>
      <c r="AE110" s="57">
        <f t="shared" si="12"/>
        <v>4</v>
      </c>
      <c r="AF110" s="57"/>
      <c r="AG110" s="57"/>
      <c r="AH110" s="57"/>
      <c r="AI110" s="57"/>
      <c r="AJ110" s="57"/>
      <c r="AL110" s="57">
        <f t="shared" ref="AL110:AS110" si="13" xml:space="preserve"> _xlfn.STDEV.P(AL9:AL108)</f>
        <v>37.392788122016007</v>
      </c>
      <c r="AM110" s="57">
        <f t="shared" si="13"/>
        <v>13.5</v>
      </c>
      <c r="AN110" s="57">
        <f t="shared" si="13"/>
        <v>21.087120871912948</v>
      </c>
      <c r="AO110" s="57">
        <f t="shared" si="13"/>
        <v>11</v>
      </c>
      <c r="AP110" s="57">
        <f t="shared" si="13"/>
        <v>42.299342488979661</v>
      </c>
      <c r="AQ110" s="57">
        <f t="shared" si="13"/>
        <v>59.583638693856216</v>
      </c>
      <c r="AR110" s="57">
        <f t="shared" si="13"/>
        <v>39.196088240197305</v>
      </c>
      <c r="AS110" s="57">
        <f t="shared" si="13"/>
        <v>4</v>
      </c>
      <c r="AT110" s="57"/>
      <c r="AU110" s="57"/>
      <c r="AV110" s="57"/>
      <c r="AW110" s="57"/>
      <c r="AX110" s="57"/>
      <c r="AZ110" s="89">
        <f t="shared" ref="AZ110:BG110" si="14" xml:space="preserve"> _xlfn.STDEV.P(AZ9:AZ108)</f>
        <v>0.88806398884485793</v>
      </c>
      <c r="BA110" s="89">
        <f t="shared" si="14"/>
        <v>0.5</v>
      </c>
      <c r="BB110" s="89">
        <f t="shared" si="14"/>
        <v>0.2793842435706701</v>
      </c>
      <c r="BC110" s="89">
        <f t="shared" si="14"/>
        <v>0.29999999999999982</v>
      </c>
      <c r="BD110" s="89">
        <f t="shared" si="14"/>
        <v>1.1351624333107593</v>
      </c>
      <c r="BE110" s="89">
        <f t="shared" si="14"/>
        <v>1.1717081547894082</v>
      </c>
      <c r="BF110" s="89">
        <f t="shared" si="14"/>
        <v>0.7172478263783324</v>
      </c>
      <c r="BG110" s="89">
        <f t="shared" si="14"/>
        <v>0</v>
      </c>
      <c r="BH110" s="89"/>
      <c r="BI110" s="89"/>
      <c r="BJ110" s="89"/>
      <c r="BK110" s="89"/>
      <c r="BL110" s="89"/>
      <c r="BN110" s="89">
        <f t="shared" ref="BN110:BU110" si="15" xml:space="preserve"> _xlfn.STDEV.P(BN9:BN108)</f>
        <v>2.8504157463709059</v>
      </c>
      <c r="BO110" s="89">
        <f t="shared" si="15"/>
        <v>1.5</v>
      </c>
      <c r="BP110" s="89">
        <f t="shared" si="15"/>
        <v>1.5986105077709065</v>
      </c>
      <c r="BQ110" s="89">
        <f t="shared" si="15"/>
        <v>1</v>
      </c>
      <c r="BR110" s="89">
        <f t="shared" si="15"/>
        <v>2.7838821814150108</v>
      </c>
      <c r="BS110" s="89">
        <f t="shared" si="15"/>
        <v>2.9051678092667901</v>
      </c>
      <c r="BT110" s="89">
        <f t="shared" si="15"/>
        <v>2.0275875100994063</v>
      </c>
      <c r="BU110" s="89">
        <f t="shared" si="15"/>
        <v>0.5</v>
      </c>
      <c r="BV110" s="89"/>
      <c r="BW110" s="89"/>
      <c r="BX110" s="89"/>
      <c r="CB110" s="56">
        <f t="shared" ref="CB110:CI110" si="16" xml:space="preserve"> _xlfn.STDEV.P(CB9:CB108)</f>
        <v>634.64583478404666</v>
      </c>
      <c r="CC110" s="56">
        <f t="shared" si="16"/>
        <v>338.95000000000005</v>
      </c>
      <c r="CD110" s="56">
        <f t="shared" si="16"/>
        <v>405.68667473255175</v>
      </c>
      <c r="CE110" s="56">
        <f t="shared" si="16"/>
        <v>253.29999999999933</v>
      </c>
      <c r="CF110" s="56">
        <f t="shared" si="16"/>
        <v>626.29596824804025</v>
      </c>
      <c r="CG110" s="56">
        <f t="shared" si="16"/>
        <v>937.17650226624801</v>
      </c>
      <c r="CH110" s="56">
        <f t="shared" si="16"/>
        <v>662.47838949146683</v>
      </c>
      <c r="CI110" s="56">
        <f t="shared" si="16"/>
        <v>82.600000000000023</v>
      </c>
      <c r="CJ110" s="56"/>
      <c r="CK110" s="56"/>
      <c r="CL110" s="56"/>
      <c r="CP110" s="56">
        <f t="shared" ref="CP110:CW110" si="17" xml:space="preserve"> _xlfn.STDEV.P(CP9:CP108)</f>
        <v>751.32622800944534</v>
      </c>
      <c r="CQ110" s="56">
        <f t="shared" si="17"/>
        <v>152.30000000000013</v>
      </c>
      <c r="CR110" s="56">
        <f t="shared" si="17"/>
        <v>228.80878054732855</v>
      </c>
      <c r="CS110" s="56">
        <f t="shared" si="17"/>
        <v>188.59999999999928</v>
      </c>
      <c r="CT110" s="56">
        <f t="shared" si="17"/>
        <v>810.52752257017767</v>
      </c>
      <c r="CU110" s="56">
        <f t="shared" si="17"/>
        <v>1286.4602800319954</v>
      </c>
      <c r="CV110" s="91">
        <f t="shared" si="17"/>
        <v>657.17116172460669</v>
      </c>
      <c r="CW110" s="56">
        <f t="shared" si="17"/>
        <v>88.200000000000117</v>
      </c>
      <c r="CX110" s="56"/>
      <c r="CY110" s="56"/>
      <c r="CZ110" s="56"/>
    </row>
    <row r="111" spans="1:106" x14ac:dyDescent="0.15">
      <c r="P111" s="1" t="s">
        <v>351</v>
      </c>
      <c r="Q111" s="89">
        <f>Q110/SQRT(Q112)</f>
        <v>0.10088060467969605</v>
      </c>
      <c r="R111" s="89">
        <f t="shared" ref="R111:U111" si="18">R110/SQRT(R112)</f>
        <v>0.28752316771881881</v>
      </c>
      <c r="S111" s="89">
        <f t="shared" ref="S111" si="19">S110/SQRT(S112)</f>
        <v>4.5832862099262961</v>
      </c>
      <c r="T111" s="56">
        <f t="shared" si="18"/>
        <v>74.684595066429139</v>
      </c>
      <c r="U111" s="56">
        <f t="shared" si="18"/>
        <v>88.021711344593214</v>
      </c>
      <c r="X111" s="89">
        <f>X110/SQRT(X112)</f>
        <v>2.4541035598567205</v>
      </c>
      <c r="Y111" s="89">
        <f t="shared" ref="Y111:AE111" si="20">Y110/SQRT(Y112)</f>
        <v>4.9497474683058327</v>
      </c>
      <c r="Z111" s="89">
        <f t="shared" si="20"/>
        <v>4.6825127790456618</v>
      </c>
      <c r="AA111" s="89">
        <f t="shared" si="20"/>
        <v>1.0606601717798212</v>
      </c>
      <c r="AB111" s="89">
        <f t="shared" si="20"/>
        <v>4.2454019244354235</v>
      </c>
      <c r="AC111" s="89">
        <f t="shared" si="20"/>
        <v>3.1478564134979217</v>
      </c>
      <c r="AD111" s="89">
        <f t="shared" si="20"/>
        <v>2.0217015338339936</v>
      </c>
      <c r="AE111" s="89">
        <f t="shared" si="20"/>
        <v>2.8284271247461898</v>
      </c>
      <c r="AF111" s="89"/>
      <c r="AG111" s="89"/>
      <c r="AH111" s="89"/>
      <c r="AI111" s="89"/>
      <c r="AJ111" s="89"/>
      <c r="AL111" s="57">
        <f>AL110/SQRT(AL112)</f>
        <v>6.7159430042778867</v>
      </c>
      <c r="AM111" s="57">
        <f t="shared" ref="AM111:AS111" si="21">AM110/SQRT(AM112)</f>
        <v>9.5459415460183905</v>
      </c>
      <c r="AN111" s="57">
        <f t="shared" si="21"/>
        <v>8.6087810467633066</v>
      </c>
      <c r="AO111" s="57">
        <f t="shared" si="21"/>
        <v>7.7781745930520225</v>
      </c>
      <c r="AP111" s="57">
        <f t="shared" si="21"/>
        <v>14.955075956844887</v>
      </c>
      <c r="AQ111" s="57">
        <f t="shared" si="21"/>
        <v>18.842000955312574</v>
      </c>
      <c r="AR111" s="57">
        <f t="shared" si="21"/>
        <v>9.2386065968766022</v>
      </c>
      <c r="AS111" s="57">
        <f t="shared" si="21"/>
        <v>2.8284271247461898</v>
      </c>
      <c r="AT111" s="89"/>
      <c r="AU111" s="89"/>
      <c r="AV111" s="89"/>
      <c r="AW111" s="89"/>
      <c r="AX111" s="89"/>
      <c r="AZ111" s="89">
        <f>AZ110/SQRT(AZ112)</f>
        <v>0.15950100093558317</v>
      </c>
      <c r="BA111" s="89">
        <f t="shared" ref="BA111:BG111" si="22">BA110/SQRT(BA112)</f>
        <v>0.35355339059327373</v>
      </c>
      <c r="BB111" s="89">
        <f t="shared" si="22"/>
        <v>0.11405813982026559</v>
      </c>
      <c r="BC111" s="89">
        <f t="shared" si="22"/>
        <v>0.21213203435596412</v>
      </c>
      <c r="BD111" s="89">
        <f t="shared" si="22"/>
        <v>0.40134052717112995</v>
      </c>
      <c r="BE111" s="89">
        <f t="shared" si="22"/>
        <v>0.37052665221276587</v>
      </c>
      <c r="BF111" s="89">
        <f t="shared" si="22"/>
        <v>0.16905693394114346</v>
      </c>
      <c r="BG111" s="89">
        <f t="shared" si="22"/>
        <v>0</v>
      </c>
      <c r="BH111" s="89"/>
      <c r="BI111" s="89"/>
      <c r="BJ111" s="89"/>
      <c r="BK111" s="89"/>
      <c r="BL111" s="89"/>
      <c r="BN111" s="89">
        <f>BN110/SQRT(BN112)</f>
        <v>0.5119497810288216</v>
      </c>
      <c r="BO111" s="89">
        <f t="shared" ref="BO111" si="23">BO110/SQRT(BO112)</f>
        <v>1.0606601717798212</v>
      </c>
      <c r="BP111" s="89">
        <f t="shared" ref="BP111" si="24">BP110/SQRT(BP112)</f>
        <v>0.65263000691504069</v>
      </c>
      <c r="BQ111" s="89">
        <f t="shared" ref="BQ111" si="25">BQ110/SQRT(BQ112)</f>
        <v>0.70710678118654746</v>
      </c>
      <c r="BR111" s="89">
        <f t="shared" ref="BR111" si="26">BR110/SQRT(BR112)</f>
        <v>0.98425098425147628</v>
      </c>
      <c r="BS111" s="89">
        <f t="shared" ref="BS111" si="27">BS110/SQRT(BS112)</f>
        <v>0.91869472622846804</v>
      </c>
      <c r="BT111" s="89">
        <f t="shared" ref="BT111" si="28">BT110/SQRT(BT112)</f>
        <v>0.47790695928014593</v>
      </c>
      <c r="BU111" s="89">
        <f t="shared" ref="BU111" si="29">BU110/SQRT(BU112)</f>
        <v>0.35355339059327373</v>
      </c>
      <c r="BV111" s="89"/>
      <c r="BW111" s="89"/>
      <c r="BX111" s="89"/>
      <c r="CB111" s="56">
        <f>CB110/SQRT(CB112)</f>
        <v>113.98575683642339</v>
      </c>
      <c r="CC111" s="56">
        <f t="shared" ref="CC111" si="30">CC110/SQRT(CC112)</f>
        <v>239.67384348318029</v>
      </c>
      <c r="CD111" s="56">
        <f t="shared" ref="CD111" si="31">CD110/SQRT(CD112)</f>
        <v>165.62089142353352</v>
      </c>
      <c r="CE111" s="56">
        <f t="shared" ref="CE111" si="32">CE110/SQRT(CE112)</f>
        <v>179.110147674552</v>
      </c>
      <c r="CF111" s="56">
        <f t="shared" ref="CF111" si="33">CF110/SQRT(CF112)</f>
        <v>221.42906308899194</v>
      </c>
      <c r="CG111" s="56">
        <f t="shared" ref="CG111" si="34">CG110/SQRT(CG112)</f>
        <v>296.36123167512966</v>
      </c>
      <c r="CH111" s="56">
        <f t="shared" ref="CH111" si="35">CH110/SQRT(CH112)</f>
        <v>156.1476538663197</v>
      </c>
      <c r="CI111" s="56">
        <f t="shared" ref="CI111" si="36">CI110/SQRT(CI112)</f>
        <v>58.407020126008838</v>
      </c>
      <c r="CJ111" s="56"/>
      <c r="CK111" s="56"/>
      <c r="CL111" s="56"/>
      <c r="CP111" s="56">
        <f>CP110/SQRT(CP112)</f>
        <v>134.94217410227398</v>
      </c>
      <c r="CQ111" s="56">
        <f t="shared" ref="CQ111" si="37">CQ110/SQRT(CQ112)</f>
        <v>107.69236277471127</v>
      </c>
      <c r="CR111" s="56">
        <f t="shared" ref="CR111" si="38">CR110/SQRT(CR112)</f>
        <v>93.410793501568079</v>
      </c>
      <c r="CS111" s="56">
        <f t="shared" ref="CS111" si="39">CS110/SQRT(CS112)</f>
        <v>133.36033893178234</v>
      </c>
      <c r="CT111" s="56">
        <f t="shared" ref="CT111" si="40">CT110/SQRT(CT112)</f>
        <v>286.56475377385254</v>
      </c>
      <c r="CU111" s="56">
        <f t="shared" ref="CU111" si="41">CU110/SQRT(CU112)</f>
        <v>406.8144604239136</v>
      </c>
      <c r="CV111" s="91">
        <f t="shared" ref="CV111" si="42">CV110/SQRT(CV112)</f>
        <v>154.89672828523692</v>
      </c>
      <c r="CW111" s="56">
        <f t="shared" ref="CW111" si="43">CW110/SQRT(CW112)</f>
        <v>62.366818100653568</v>
      </c>
      <c r="CX111" s="56"/>
      <c r="CY111" s="56"/>
      <c r="CZ111" s="56"/>
    </row>
    <row r="112" spans="1:106" x14ac:dyDescent="0.15">
      <c r="P112" s="1" t="s">
        <v>352</v>
      </c>
      <c r="Q112" s="1">
        <f>COUNT(Q9:Q108)</f>
        <v>81</v>
      </c>
      <c r="R112" s="1">
        <f>COUNT(R9:R108)</f>
        <v>81</v>
      </c>
      <c r="S112" s="1">
        <f>COUNT(S9:S108)</f>
        <v>81</v>
      </c>
      <c r="T112" s="1">
        <f>COUNT(T9:T108)</f>
        <v>81</v>
      </c>
      <c r="U112" s="1">
        <f>COUNT(U9:U108)</f>
        <v>81</v>
      </c>
      <c r="X112" s="1">
        <f t="shared" ref="X112:AJ112" si="44">COUNT(X9:X108)</f>
        <v>31</v>
      </c>
      <c r="Y112" s="1">
        <f t="shared" si="44"/>
        <v>2</v>
      </c>
      <c r="Z112" s="1">
        <f t="shared" si="44"/>
        <v>6</v>
      </c>
      <c r="AA112" s="1">
        <f t="shared" si="44"/>
        <v>2</v>
      </c>
      <c r="AB112" s="1">
        <f t="shared" si="44"/>
        <v>8</v>
      </c>
      <c r="AC112" s="1">
        <f t="shared" si="44"/>
        <v>10</v>
      </c>
      <c r="AD112" s="1">
        <f t="shared" si="44"/>
        <v>18</v>
      </c>
      <c r="AE112" s="1">
        <f t="shared" si="44"/>
        <v>2</v>
      </c>
      <c r="AF112" s="1">
        <f t="shared" si="44"/>
        <v>0</v>
      </c>
      <c r="AG112" s="1">
        <f t="shared" si="44"/>
        <v>1</v>
      </c>
      <c r="AH112" s="1">
        <f t="shared" si="44"/>
        <v>1</v>
      </c>
      <c r="AI112" s="1">
        <f t="shared" si="44"/>
        <v>0</v>
      </c>
      <c r="AJ112" s="1">
        <f t="shared" si="44"/>
        <v>0</v>
      </c>
      <c r="AL112" s="1">
        <f t="shared" ref="AL112:AX112" si="45">COUNT(AL9:AL108)</f>
        <v>31</v>
      </c>
      <c r="AM112" s="1">
        <f t="shared" si="45"/>
        <v>2</v>
      </c>
      <c r="AN112" s="1">
        <f t="shared" si="45"/>
        <v>6</v>
      </c>
      <c r="AO112" s="1">
        <f t="shared" si="45"/>
        <v>2</v>
      </c>
      <c r="AP112" s="1">
        <f t="shared" si="45"/>
        <v>8</v>
      </c>
      <c r="AQ112" s="1">
        <f t="shared" si="45"/>
        <v>10</v>
      </c>
      <c r="AR112" s="1">
        <f t="shared" si="45"/>
        <v>18</v>
      </c>
      <c r="AS112" s="1">
        <f t="shared" si="45"/>
        <v>2</v>
      </c>
      <c r="AT112" s="1">
        <f t="shared" si="45"/>
        <v>0</v>
      </c>
      <c r="AU112" s="1">
        <f t="shared" si="45"/>
        <v>1</v>
      </c>
      <c r="AV112" s="1">
        <f t="shared" si="45"/>
        <v>1</v>
      </c>
      <c r="AW112" s="1">
        <f t="shared" si="45"/>
        <v>0</v>
      </c>
      <c r="AX112" s="1">
        <f t="shared" si="45"/>
        <v>0</v>
      </c>
      <c r="AZ112" s="1">
        <f t="shared" ref="AZ112:BL112" si="46">COUNT(AZ9:AZ108)</f>
        <v>31</v>
      </c>
      <c r="BA112" s="1">
        <f t="shared" si="46"/>
        <v>2</v>
      </c>
      <c r="BB112" s="1">
        <f t="shared" si="46"/>
        <v>6</v>
      </c>
      <c r="BC112" s="1">
        <f t="shared" si="46"/>
        <v>2</v>
      </c>
      <c r="BD112" s="1">
        <f t="shared" si="46"/>
        <v>8</v>
      </c>
      <c r="BE112" s="1">
        <f t="shared" si="46"/>
        <v>10</v>
      </c>
      <c r="BF112" s="1">
        <f t="shared" si="46"/>
        <v>18</v>
      </c>
      <c r="BG112" s="1">
        <f t="shared" si="46"/>
        <v>2</v>
      </c>
      <c r="BH112" s="1">
        <f t="shared" si="46"/>
        <v>0</v>
      </c>
      <c r="BI112" s="1">
        <f t="shared" si="46"/>
        <v>1</v>
      </c>
      <c r="BJ112" s="1">
        <f t="shared" si="46"/>
        <v>1</v>
      </c>
      <c r="BK112" s="1">
        <f t="shared" si="46"/>
        <v>0</v>
      </c>
      <c r="BL112" s="1">
        <f t="shared" si="46"/>
        <v>0</v>
      </c>
      <c r="BN112" s="1">
        <f t="shared" ref="BN112:BX112" si="47">COUNT(BN9:BN108)</f>
        <v>31</v>
      </c>
      <c r="BO112" s="1">
        <f t="shared" si="47"/>
        <v>2</v>
      </c>
      <c r="BP112" s="1">
        <f t="shared" si="47"/>
        <v>6</v>
      </c>
      <c r="BQ112" s="1">
        <f t="shared" si="47"/>
        <v>2</v>
      </c>
      <c r="BR112" s="1">
        <f t="shared" si="47"/>
        <v>8</v>
      </c>
      <c r="BS112" s="1">
        <f t="shared" si="47"/>
        <v>10</v>
      </c>
      <c r="BT112" s="1">
        <f t="shared" si="47"/>
        <v>18</v>
      </c>
      <c r="BU112" s="1">
        <f t="shared" si="47"/>
        <v>2</v>
      </c>
      <c r="BV112" s="1">
        <f t="shared" si="47"/>
        <v>0</v>
      </c>
      <c r="BW112" s="1">
        <f t="shared" si="47"/>
        <v>1</v>
      </c>
      <c r="BX112" s="1">
        <f t="shared" si="47"/>
        <v>1</v>
      </c>
      <c r="CB112" s="56">
        <f t="shared" ref="CB112:CL112" si="48">COUNT(CB9:CB108)</f>
        <v>31</v>
      </c>
      <c r="CC112" s="56">
        <f t="shared" si="48"/>
        <v>2</v>
      </c>
      <c r="CD112" s="56">
        <f t="shared" si="48"/>
        <v>6</v>
      </c>
      <c r="CE112" s="56">
        <f t="shared" si="48"/>
        <v>2</v>
      </c>
      <c r="CF112" s="56">
        <f t="shared" si="48"/>
        <v>8</v>
      </c>
      <c r="CG112" s="56">
        <f t="shared" si="48"/>
        <v>10</v>
      </c>
      <c r="CH112" s="56">
        <f t="shared" si="48"/>
        <v>18</v>
      </c>
      <c r="CI112" s="56">
        <f t="shared" si="48"/>
        <v>2</v>
      </c>
      <c r="CJ112" s="56">
        <f t="shared" si="48"/>
        <v>0</v>
      </c>
      <c r="CK112" s="56">
        <f t="shared" si="48"/>
        <v>1</v>
      </c>
      <c r="CL112" s="56">
        <f t="shared" si="48"/>
        <v>1</v>
      </c>
      <c r="CP112" s="56">
        <f t="shared" ref="CP112:CZ112" si="49">COUNT(CP9:CP108)</f>
        <v>31</v>
      </c>
      <c r="CQ112" s="56">
        <f t="shared" si="49"/>
        <v>2</v>
      </c>
      <c r="CR112" s="56">
        <f t="shared" si="49"/>
        <v>6</v>
      </c>
      <c r="CS112" s="56">
        <f t="shared" si="49"/>
        <v>2</v>
      </c>
      <c r="CT112" s="56">
        <f t="shared" si="49"/>
        <v>8</v>
      </c>
      <c r="CU112" s="56">
        <f t="shared" si="49"/>
        <v>10</v>
      </c>
      <c r="CV112" s="91">
        <f t="shared" si="49"/>
        <v>18</v>
      </c>
      <c r="CW112" s="56">
        <f t="shared" si="49"/>
        <v>2</v>
      </c>
      <c r="CX112" s="56">
        <f t="shared" si="49"/>
        <v>0</v>
      </c>
      <c r="CY112" s="56">
        <f t="shared" si="49"/>
        <v>1</v>
      </c>
      <c r="CZ112" s="56">
        <f t="shared" si="49"/>
        <v>1</v>
      </c>
    </row>
    <row r="113" spans="2:104" x14ac:dyDescent="0.15">
      <c r="AC113" s="1" t="s">
        <v>356</v>
      </c>
      <c r="AQ113" s="1" t="s">
        <v>356</v>
      </c>
      <c r="BE113" s="1" t="s">
        <v>356</v>
      </c>
      <c r="BS113" s="1" t="s">
        <v>356</v>
      </c>
      <c r="CB113" s="56"/>
      <c r="CC113" s="56"/>
      <c r="CD113" s="56"/>
      <c r="CE113" s="56"/>
      <c r="CF113" s="56"/>
      <c r="CG113" s="56" t="s">
        <v>356</v>
      </c>
      <c r="CH113" s="56"/>
      <c r="CI113" s="56"/>
      <c r="CJ113" s="56"/>
      <c r="CK113" s="56"/>
      <c r="CL113" s="56"/>
      <c r="CP113" s="56"/>
      <c r="CQ113" s="56"/>
      <c r="CR113" s="56"/>
      <c r="CS113" s="56"/>
      <c r="CT113" s="56"/>
      <c r="CU113" s="56" t="s">
        <v>356</v>
      </c>
      <c r="CV113" s="91"/>
      <c r="CW113" s="56"/>
      <c r="CX113" s="56"/>
      <c r="CY113" s="56"/>
      <c r="CZ113" s="56"/>
    </row>
    <row r="114" spans="2:104" x14ac:dyDescent="0.15">
      <c r="X114" s="1" t="s">
        <v>355</v>
      </c>
      <c r="Y114" s="1" t="s">
        <v>349</v>
      </c>
      <c r="Z114" s="1">
        <f>AVERAGE(Y9:Z108)</f>
        <v>51.5</v>
      </c>
      <c r="AB114" s="88">
        <f>AVERAGE(AA9:AB108)</f>
        <v>59.1</v>
      </c>
      <c r="AC114" s="89">
        <f>_xlfn.T.TEST(AC9:AC108,AD9:AD108,2,2)</f>
        <v>0.50955589378635868</v>
      </c>
      <c r="AL114" s="1" t="s">
        <v>355</v>
      </c>
      <c r="AM114" s="1" t="s">
        <v>349</v>
      </c>
      <c r="AN114" s="58">
        <f>AVERAGE(AM9:AN108)</f>
        <v>38.875</v>
      </c>
      <c r="AO114" s="58"/>
      <c r="AP114" s="58">
        <f>AVERAGE(AO9:AP108)</f>
        <v>73.099999999999994</v>
      </c>
      <c r="AQ114" s="89">
        <f>_xlfn.T.TEST(AQ9:AQ108,AR9:AR108,2,2)</f>
        <v>0.94448726346341272</v>
      </c>
      <c r="AZ114" s="1" t="s">
        <v>355</v>
      </c>
      <c r="BA114" s="1" t="s">
        <v>349</v>
      </c>
      <c r="BB114" s="1">
        <f>AVERAGE(BA9:BB108)</f>
        <v>2.9125000000000005</v>
      </c>
      <c r="BD114" s="88">
        <f>AVERAGE(BC9:BD108)</f>
        <v>3.7299999999999995</v>
      </c>
      <c r="BE114" s="89">
        <f>_xlfn.T.TEST(BE9:BE108,BF9:BF108,2,2)</f>
        <v>0.44130430977312429</v>
      </c>
      <c r="BN114" s="1" t="s">
        <v>355</v>
      </c>
      <c r="BO114" s="1" t="s">
        <v>349</v>
      </c>
      <c r="BP114" s="1">
        <f>AVERAGE(BO9:BP108)</f>
        <v>7.875</v>
      </c>
      <c r="BR114" s="88">
        <f>AVERAGE(BQ9:BR108)</f>
        <v>9.4</v>
      </c>
      <c r="BS114" s="89">
        <f>_xlfn.T.TEST(BS9:BS108,BT9:BT108,2,2)</f>
        <v>0.28325247759754474</v>
      </c>
      <c r="CB114" s="56" t="s">
        <v>355</v>
      </c>
      <c r="CC114" s="56" t="s">
        <v>349</v>
      </c>
      <c r="CD114" s="56">
        <f>AVERAGE(CC9:CD108)</f>
        <v>1436.2250000000001</v>
      </c>
      <c r="CE114" s="56"/>
      <c r="CF114" s="56">
        <f>AVERAGE(CE9:CF108)</f>
        <v>1951.0099999999998</v>
      </c>
      <c r="CG114" s="89">
        <f>_xlfn.T.TEST(CG9:CG108,CH9:CH108,2,2)</f>
        <v>0.78508523053550638</v>
      </c>
      <c r="CH114" s="56"/>
      <c r="CI114" s="56"/>
      <c r="CJ114" s="56"/>
      <c r="CK114" s="56"/>
      <c r="CL114" s="56"/>
      <c r="CP114" s="56" t="s">
        <v>355</v>
      </c>
      <c r="CQ114" s="56" t="s">
        <v>349</v>
      </c>
      <c r="CR114" s="56">
        <f>AVERAGE(CQ9:CR108)</f>
        <v>462.21249999999998</v>
      </c>
      <c r="CS114" s="56"/>
      <c r="CT114" s="56">
        <f>AVERAGE(CS9:CT108)</f>
        <v>1015.65</v>
      </c>
      <c r="CU114" s="89">
        <f>_xlfn.T.TEST(CU9:CU108,CV9:CV108,2,2)</f>
        <v>0.9567799077146375</v>
      </c>
      <c r="CV114" s="91"/>
      <c r="CW114" s="56"/>
      <c r="CX114" s="56"/>
      <c r="CY114" s="56"/>
      <c r="CZ114" s="56"/>
    </row>
    <row r="115" spans="2:104" x14ac:dyDescent="0.15">
      <c r="Y115" s="1" t="s">
        <v>350</v>
      </c>
      <c r="Z115" s="89">
        <f>_xlfn.STDEV.P(Y9:Z108)</f>
        <v>10.723805294763608</v>
      </c>
      <c r="AB115" s="89">
        <f>_xlfn.STDEV.P(AA9:AB108)</f>
        <v>11.379367293483412</v>
      </c>
      <c r="AM115" s="1" t="s">
        <v>350</v>
      </c>
      <c r="AN115" s="58">
        <f>_xlfn.STDEV.P(AM9:AN108)</f>
        <v>28.321535533936007</v>
      </c>
      <c r="AO115" s="58"/>
      <c r="AP115" s="58">
        <f>_xlfn.STDEV.P(AO9:AP108)</f>
        <v>38.872741091927125</v>
      </c>
      <c r="BA115" s="1" t="s">
        <v>350</v>
      </c>
      <c r="BB115" s="89">
        <f>_xlfn.STDEV.P(BA9:BB108)</f>
        <v>0.41363480269435182</v>
      </c>
      <c r="BD115" s="89">
        <f>_xlfn.STDEV.P(BC9:BD108)</f>
        <v>1.024743870437878</v>
      </c>
      <c r="BO115" s="1" t="s">
        <v>350</v>
      </c>
      <c r="BP115" s="89">
        <f>_xlfn.STDEV.P(BO9:BP108)</f>
        <v>1.6153559979150107</v>
      </c>
      <c r="BR115" s="89">
        <f>_xlfn.STDEV.P(BQ9:BR108)</f>
        <v>2.5377155080899043</v>
      </c>
      <c r="CB115" s="56"/>
      <c r="CC115" s="56" t="s">
        <v>350</v>
      </c>
      <c r="CD115" s="56">
        <f>_xlfn.STDEV.P(CC9:CD108)</f>
        <v>445.16099264760351</v>
      </c>
      <c r="CE115" s="56"/>
      <c r="CF115" s="56">
        <f>_xlfn.STDEV.P(CE9:CF108)</f>
        <v>573.60283376217762</v>
      </c>
      <c r="CG115" s="56"/>
      <c r="CH115" s="56"/>
      <c r="CI115" s="56"/>
      <c r="CJ115" s="56"/>
      <c r="CK115" s="56"/>
      <c r="CL115" s="56"/>
      <c r="CP115" s="56"/>
      <c r="CQ115" s="56" t="s">
        <v>350</v>
      </c>
      <c r="CR115" s="56">
        <f>_xlfn.STDEV.P(CQ9:CR108)</f>
        <v>358.50588013831799</v>
      </c>
      <c r="CS115" s="56"/>
      <c r="CT115" s="56">
        <f>_xlfn.STDEV.P(CS9:CT108)</f>
        <v>731.77150429625215</v>
      </c>
      <c r="CU115" s="56"/>
      <c r="CV115" s="91"/>
      <c r="CW115" s="56"/>
      <c r="CX115" s="56"/>
      <c r="CY115" s="56"/>
      <c r="CZ115" s="56"/>
    </row>
    <row r="116" spans="2:104" x14ac:dyDescent="0.15">
      <c r="Y116" s="1" t="s">
        <v>351</v>
      </c>
      <c r="Z116" s="89">
        <f>Z115/SQRT(Z117)</f>
        <v>3.7914377220257749</v>
      </c>
      <c r="AB116" s="89">
        <f>AB115/SQRT(AB117)</f>
        <v>3.5984718979033308</v>
      </c>
      <c r="AM116" s="1" t="s">
        <v>351</v>
      </c>
      <c r="AN116" s="58">
        <f>AN115/SQRT(AN117)</f>
        <v>10.013174914830959</v>
      </c>
      <c r="AO116" s="58"/>
      <c r="AP116" s="58">
        <f>AP115/SQRT(AP117)</f>
        <v>12.292640074451052</v>
      </c>
      <c r="BA116" s="1" t="s">
        <v>351</v>
      </c>
      <c r="BB116" s="89">
        <f>BB115/SQRT(BB117)</f>
        <v>0.14624198695996787</v>
      </c>
      <c r="BD116" s="89">
        <f>BD115/SQRT(BD117)</f>
        <v>0.32405246488801814</v>
      </c>
      <c r="BO116" s="1" t="s">
        <v>351</v>
      </c>
      <c r="BP116" s="89">
        <f>BP115/SQRT(BP117)</f>
        <v>0.57111459007803322</v>
      </c>
      <c r="BR116" s="89">
        <f>BR115/SQRT(BR117)</f>
        <v>0.80249610590955522</v>
      </c>
      <c r="CB116" s="56"/>
      <c r="CC116" s="56" t="s">
        <v>351</v>
      </c>
      <c r="CD116" s="56">
        <f>CD115/SQRT(CD117)</f>
        <v>157.38817831042763</v>
      </c>
      <c r="CE116" s="56"/>
      <c r="CF116" s="56">
        <f>CF115/SQRT(CF117)</f>
        <v>181.38914270154109</v>
      </c>
      <c r="CG116" s="56"/>
      <c r="CH116" s="56"/>
      <c r="CI116" s="56"/>
      <c r="CJ116" s="56"/>
      <c r="CK116" s="56"/>
      <c r="CL116" s="56"/>
      <c r="CP116" s="56"/>
      <c r="CQ116" s="56" t="s">
        <v>351</v>
      </c>
      <c r="CR116" s="56">
        <f>CR115/SQRT(CR117)</f>
        <v>126.75096947052812</v>
      </c>
      <c r="CS116" s="56"/>
      <c r="CT116" s="56">
        <f>CT115/SQRT(CT117)</f>
        <v>231.40646803838473</v>
      </c>
      <c r="CU116" s="56"/>
      <c r="CV116" s="91"/>
      <c r="CW116" s="56"/>
      <c r="CX116" s="56"/>
      <c r="CY116" s="56"/>
      <c r="CZ116" s="56"/>
    </row>
    <row r="117" spans="2:104" x14ac:dyDescent="0.15">
      <c r="Y117" s="1" t="s">
        <v>352</v>
      </c>
      <c r="Z117" s="1">
        <f>COUNT(Y9:Z108)</f>
        <v>8</v>
      </c>
      <c r="AB117" s="56">
        <f>COUNT(AA9:AB108)</f>
        <v>10</v>
      </c>
      <c r="AM117" s="1" t="s">
        <v>352</v>
      </c>
      <c r="AN117" s="1">
        <f>COUNT(AM9:AN108)</f>
        <v>8</v>
      </c>
      <c r="AP117" s="56">
        <f>COUNT(AO9:AP108)</f>
        <v>10</v>
      </c>
      <c r="BA117" s="1" t="s">
        <v>352</v>
      </c>
      <c r="BB117" s="1">
        <f>COUNT(BA9:BB108)</f>
        <v>8</v>
      </c>
      <c r="BD117" s="56">
        <f>COUNT(BC9:BD108)</f>
        <v>10</v>
      </c>
      <c r="BO117" s="1" t="s">
        <v>352</v>
      </c>
      <c r="BP117" s="1">
        <f>COUNT(BO9:BP108)</f>
        <v>8</v>
      </c>
      <c r="BR117" s="56">
        <f>COUNT(BQ9:BR108)</f>
        <v>10</v>
      </c>
      <c r="CB117" s="56"/>
      <c r="CC117" s="56" t="s">
        <v>352</v>
      </c>
      <c r="CD117" s="56">
        <f>COUNT(CC9:CD108)</f>
        <v>8</v>
      </c>
      <c r="CE117" s="56"/>
      <c r="CF117" s="56">
        <f>COUNT(CE9:CF108)</f>
        <v>10</v>
      </c>
      <c r="CG117" s="56"/>
      <c r="CH117" s="56"/>
      <c r="CI117" s="56"/>
      <c r="CJ117" s="56"/>
      <c r="CK117" s="56"/>
      <c r="CL117" s="56"/>
      <c r="CP117" s="56"/>
      <c r="CQ117" s="56" t="s">
        <v>352</v>
      </c>
      <c r="CR117" s="56">
        <f>COUNT(CQ9:CR108)</f>
        <v>8</v>
      </c>
      <c r="CS117" s="56"/>
      <c r="CT117" s="56">
        <f>COUNT(CS9:CT108)</f>
        <v>10</v>
      </c>
      <c r="CU117" s="56"/>
      <c r="CV117" s="91"/>
      <c r="CW117" s="56"/>
      <c r="CX117" s="56"/>
      <c r="CY117" s="56"/>
      <c r="CZ117" s="56"/>
    </row>
    <row r="124" spans="2:104" x14ac:dyDescent="0.15">
      <c r="J124" s="1"/>
    </row>
    <row r="125" spans="2:104" x14ac:dyDescent="0.15">
      <c r="J125" s="1"/>
    </row>
    <row r="126" spans="2:104" x14ac:dyDescent="0.15">
      <c r="J126" s="1"/>
    </row>
    <row r="127" spans="2:104" x14ac:dyDescent="0.15">
      <c r="J127" s="1"/>
    </row>
    <row r="128" spans="2:104" x14ac:dyDescent="0.15">
      <c r="B128" s="41"/>
      <c r="C128" s="5"/>
      <c r="D128" s="5"/>
      <c r="F128" s="5"/>
      <c r="G128" s="5"/>
      <c r="H128" s="5"/>
      <c r="I128" s="5"/>
      <c r="K128" s="5"/>
      <c r="L128" s="5"/>
      <c r="M128" s="5"/>
      <c r="N128" s="5"/>
      <c r="O128" s="5"/>
      <c r="P128" s="5"/>
      <c r="Q128" s="5"/>
      <c r="R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</row>
    <row r="129" spans="2:67" x14ac:dyDescent="0.15">
      <c r="B129" s="41"/>
      <c r="C129" s="5"/>
      <c r="D129" s="5"/>
      <c r="F129" s="5"/>
      <c r="G129" s="5"/>
      <c r="H129" s="5"/>
      <c r="I129" s="5"/>
      <c r="K129" s="5"/>
      <c r="L129" s="5"/>
      <c r="M129" s="5"/>
      <c r="N129" s="5"/>
      <c r="O129" s="5"/>
      <c r="P129" s="5"/>
      <c r="Q129" s="5"/>
      <c r="R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</row>
    <row r="130" spans="2:67" x14ac:dyDescent="0.15">
      <c r="B130" s="57"/>
      <c r="J130" s="1"/>
    </row>
    <row r="131" spans="2:67" x14ac:dyDescent="0.15">
      <c r="B131" s="57"/>
      <c r="C131" s="11"/>
      <c r="D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</row>
    <row r="132" spans="2:67" x14ac:dyDescent="0.15">
      <c r="B132" s="57"/>
      <c r="C132" s="11"/>
      <c r="D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</row>
    <row r="133" spans="2:67" x14ac:dyDescent="0.15">
      <c r="B133" s="57"/>
      <c r="C133" s="11"/>
      <c r="D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</row>
    <row r="134" spans="2:67" x14ac:dyDescent="0.15">
      <c r="B134" s="57"/>
      <c r="C134" s="11"/>
      <c r="D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</row>
    <row r="135" spans="2:67" x14ac:dyDescent="0.15">
      <c r="B135" s="65"/>
      <c r="C135" s="11"/>
      <c r="D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</row>
    <row r="136" spans="2:67" x14ac:dyDescent="0.15">
      <c r="B136" s="56"/>
      <c r="J136" s="1"/>
    </row>
    <row r="137" spans="2:67" x14ac:dyDescent="0.15">
      <c r="J137" s="1"/>
    </row>
    <row r="138" spans="2:67" x14ac:dyDescent="0.15">
      <c r="J138" s="1"/>
    </row>
    <row r="139" spans="2:67" x14ac:dyDescent="0.15">
      <c r="J139" s="1"/>
    </row>
    <row r="140" spans="2:67" x14ac:dyDescent="0.15">
      <c r="J140" s="1"/>
    </row>
    <row r="141" spans="2:67" x14ac:dyDescent="0.15">
      <c r="J141" s="1"/>
    </row>
    <row r="142" spans="2:67" x14ac:dyDescent="0.15">
      <c r="J142" s="1"/>
    </row>
    <row r="143" spans="2:67" x14ac:dyDescent="0.15">
      <c r="J143" s="1"/>
    </row>
    <row r="144" spans="2:67" x14ac:dyDescent="0.15">
      <c r="J144" s="1"/>
    </row>
    <row r="145" spans="5:19" x14ac:dyDescent="0.15">
      <c r="J145" s="1"/>
    </row>
    <row r="146" spans="5:19" x14ac:dyDescent="0.15">
      <c r="J146" s="1"/>
    </row>
    <row r="147" spans="5:19" x14ac:dyDescent="0.15">
      <c r="E147" s="5"/>
      <c r="J147" s="1"/>
      <c r="S147" s="5"/>
    </row>
    <row r="148" spans="5:19" x14ac:dyDescent="0.15">
      <c r="E148" s="5"/>
      <c r="J148" s="1"/>
      <c r="S148" s="5"/>
    </row>
    <row r="149" spans="5:19" x14ac:dyDescent="0.15">
      <c r="J149" s="1"/>
    </row>
    <row r="150" spans="5:19" x14ac:dyDescent="0.15">
      <c r="E150" s="11"/>
      <c r="J150" s="1"/>
      <c r="S150" s="11"/>
    </row>
    <row r="151" spans="5:19" x14ac:dyDescent="0.15">
      <c r="E151" s="11"/>
      <c r="J151" s="1"/>
      <c r="S151" s="11"/>
    </row>
    <row r="152" spans="5:19" x14ac:dyDescent="0.15">
      <c r="E152" s="11"/>
      <c r="J152" s="1"/>
      <c r="S152" s="11"/>
    </row>
    <row r="153" spans="5:19" x14ac:dyDescent="0.15">
      <c r="E153" s="11"/>
      <c r="J153" s="1"/>
      <c r="S153" s="11"/>
    </row>
    <row r="154" spans="5:19" x14ac:dyDescent="0.15">
      <c r="E154" s="11"/>
      <c r="J154" s="1"/>
      <c r="S154" s="11"/>
    </row>
    <row r="155" spans="5:19" x14ac:dyDescent="0.15">
      <c r="J155" s="1"/>
    </row>
    <row r="156" spans="5:19" x14ac:dyDescent="0.15">
      <c r="J156" s="1"/>
    </row>
    <row r="157" spans="5:19" x14ac:dyDescent="0.15">
      <c r="J157" s="1"/>
    </row>
    <row r="158" spans="5:19" x14ac:dyDescent="0.15">
      <c r="J158" s="1"/>
    </row>
    <row r="159" spans="5:19" x14ac:dyDescent="0.15">
      <c r="J159" s="1"/>
    </row>
    <row r="160" spans="5:19" x14ac:dyDescent="0.15">
      <c r="J160" s="1"/>
    </row>
    <row r="161" spans="10:108" x14ac:dyDescent="0.15">
      <c r="J161" s="1"/>
    </row>
    <row r="162" spans="10:108" x14ac:dyDescent="0.15">
      <c r="J162" s="1"/>
    </row>
    <row r="163" spans="10:108" x14ac:dyDescent="0.15">
      <c r="J163" s="1"/>
    </row>
    <row r="164" spans="10:108" x14ac:dyDescent="0.15">
      <c r="J164" s="1"/>
    </row>
    <row r="165" spans="10:108" x14ac:dyDescent="0.15">
      <c r="J165" s="1"/>
    </row>
    <row r="166" spans="10:108" x14ac:dyDescent="0.15">
      <c r="J166" s="1"/>
    </row>
    <row r="167" spans="10:108" x14ac:dyDescent="0.15">
      <c r="J167" s="1"/>
    </row>
    <row r="168" spans="10:108" x14ac:dyDescent="0.15">
      <c r="J168" s="1"/>
    </row>
    <row r="169" spans="10:108" x14ac:dyDescent="0.15">
      <c r="J169" s="1"/>
    </row>
    <row r="170" spans="10:108" x14ac:dyDescent="0.15">
      <c r="J170" s="1"/>
    </row>
    <row r="171" spans="10:108" x14ac:dyDescent="0.15">
      <c r="J171" s="1"/>
    </row>
    <row r="172" spans="10:108" x14ac:dyDescent="0.15">
      <c r="J172" s="1"/>
    </row>
    <row r="173" spans="10:108" x14ac:dyDescent="0.15">
      <c r="J173" s="1"/>
    </row>
    <row r="174" spans="10:108" x14ac:dyDescent="0.15">
      <c r="J174" s="1"/>
    </row>
    <row r="175" spans="10:108" x14ac:dyDescent="0.15">
      <c r="J175" s="1"/>
      <c r="CF175" s="73"/>
      <c r="CN175" s="5"/>
      <c r="CV175" s="1"/>
      <c r="DD175" s="1"/>
    </row>
    <row r="176" spans="10:108" x14ac:dyDescent="0.15">
      <c r="J176" s="1"/>
      <c r="CF176" s="73"/>
      <c r="CN176" s="5"/>
      <c r="CV176" s="1"/>
      <c r="DD176" s="1"/>
    </row>
    <row r="177" spans="7:108" x14ac:dyDescent="0.15">
      <c r="J177" s="1"/>
      <c r="CF177" s="73"/>
      <c r="CN177" s="5"/>
      <c r="CV177" s="1"/>
      <c r="DD177" s="1"/>
    </row>
    <row r="178" spans="7:108" x14ac:dyDescent="0.15">
      <c r="J178" s="1"/>
      <c r="CF178" s="73"/>
      <c r="CN178" s="5"/>
      <c r="CV178" s="1"/>
      <c r="DD178" s="1"/>
    </row>
    <row r="179" spans="7:108" x14ac:dyDescent="0.15">
      <c r="J179" s="1"/>
      <c r="CF179" s="73"/>
      <c r="CN179" s="5"/>
      <c r="CV179" s="1"/>
      <c r="DD179" s="1"/>
    </row>
    <row r="180" spans="7:108" x14ac:dyDescent="0.15">
      <c r="J180" s="1"/>
      <c r="CF180" s="73"/>
      <c r="CN180" s="5"/>
      <c r="CV180" s="1"/>
      <c r="DD180" s="1"/>
    </row>
    <row r="181" spans="7:108" x14ac:dyDescent="0.15">
      <c r="J181" s="1"/>
      <c r="CF181" s="73"/>
      <c r="CN181" s="5"/>
      <c r="CV181" s="1"/>
      <c r="DD181" s="1"/>
    </row>
    <row r="182" spans="7:108" x14ac:dyDescent="0.15">
      <c r="J182" s="1"/>
      <c r="CF182" s="73"/>
      <c r="CN182" s="5"/>
      <c r="CV182" s="1"/>
      <c r="DD182" s="1"/>
    </row>
    <row r="183" spans="7:108" x14ac:dyDescent="0.15">
      <c r="J183" s="1"/>
      <c r="CF183" s="73"/>
      <c r="CN183" s="5"/>
      <c r="CV183" s="1"/>
      <c r="DD183" s="1"/>
    </row>
    <row r="184" spans="7:108" x14ac:dyDescent="0.15">
      <c r="J184" s="1"/>
      <c r="CF184" s="73"/>
      <c r="CN184" s="5"/>
      <c r="CV184" s="1"/>
      <c r="DD184" s="1"/>
    </row>
    <row r="185" spans="7:108" x14ac:dyDescent="0.15">
      <c r="G185" s="37">
        <f>SQRT(0.3187)</f>
        <v>0.56453520705089777</v>
      </c>
      <c r="J185" s="1"/>
      <c r="O185" s="1" t="s">
        <v>357</v>
      </c>
      <c r="Q185" s="37">
        <f>SQRT(0.629)</f>
        <v>0.79309520235593411</v>
      </c>
      <c r="Z185" s="1" t="s">
        <v>357</v>
      </c>
      <c r="AB185" s="37">
        <f>SQRT(0.6409)</f>
        <v>0.80056230238501735</v>
      </c>
      <c r="AN185" s="1" t="s">
        <v>357</v>
      </c>
      <c r="AP185" s="37">
        <f>SQRT(0.6409)</f>
        <v>0.80056230238501735</v>
      </c>
      <c r="CF185" s="73"/>
      <c r="CN185" s="5"/>
      <c r="CV185" s="1"/>
      <c r="DD185" s="1"/>
    </row>
    <row r="186" spans="7:108" x14ac:dyDescent="0.15">
      <c r="J186" s="1"/>
      <c r="CF186" s="73"/>
      <c r="CN186" s="5"/>
      <c r="CV186" s="1"/>
      <c r="DD186" s="1"/>
    </row>
    <row r="187" spans="7:108" x14ac:dyDescent="0.15">
      <c r="J187" s="1"/>
      <c r="CF187" s="73"/>
      <c r="CN187" s="5"/>
      <c r="CV187" s="1"/>
      <c r="DD187" s="1"/>
    </row>
    <row r="188" spans="7:108" x14ac:dyDescent="0.15">
      <c r="J188" s="1"/>
      <c r="CF188" s="73"/>
      <c r="CN188" s="5"/>
      <c r="CV188" s="1"/>
      <c r="DD188" s="1"/>
    </row>
    <row r="189" spans="7:108" x14ac:dyDescent="0.15">
      <c r="J189" s="1"/>
      <c r="CF189" s="73"/>
      <c r="CN189" s="5"/>
      <c r="CV189" s="1"/>
      <c r="DD189" s="1"/>
    </row>
    <row r="190" spans="7:108" x14ac:dyDescent="0.15">
      <c r="J190" s="1"/>
      <c r="CF190" s="73"/>
      <c r="CN190" s="5"/>
      <c r="CV190" s="1"/>
      <c r="DD190" s="1"/>
    </row>
    <row r="191" spans="7:108" x14ac:dyDescent="0.15">
      <c r="J191" s="1"/>
    </row>
    <row r="192" spans="7:108" x14ac:dyDescent="0.15">
      <c r="J192" s="1"/>
    </row>
    <row r="193" spans="10:108" x14ac:dyDescent="0.15">
      <c r="J193" s="1"/>
    </row>
    <row r="194" spans="10:108" x14ac:dyDescent="0.15">
      <c r="J194" s="1"/>
    </row>
    <row r="195" spans="10:108" x14ac:dyDescent="0.15">
      <c r="J195" s="1"/>
      <c r="CV195" s="1"/>
      <c r="DD195" s="1"/>
    </row>
    <row r="196" spans="10:108" x14ac:dyDescent="0.15">
      <c r="J196" s="1"/>
      <c r="CV196" s="1"/>
      <c r="DD196" s="1"/>
    </row>
    <row r="197" spans="10:108" x14ac:dyDescent="0.15">
      <c r="J197" s="1"/>
      <c r="CV197" s="1"/>
      <c r="DD197" s="1"/>
    </row>
    <row r="198" spans="10:108" x14ac:dyDescent="0.15">
      <c r="J198" s="1"/>
      <c r="CV198" s="1"/>
      <c r="DD198" s="1"/>
    </row>
    <row r="199" spans="10:108" x14ac:dyDescent="0.15">
      <c r="J199" s="1"/>
      <c r="CV199" s="1"/>
      <c r="DD199" s="1"/>
    </row>
    <row r="200" spans="10:108" x14ac:dyDescent="0.15">
      <c r="J200" s="1"/>
      <c r="CV200" s="1"/>
      <c r="DD200" s="1"/>
    </row>
    <row r="201" spans="10:108" x14ac:dyDescent="0.15">
      <c r="J201" s="1"/>
      <c r="CV201" s="1"/>
      <c r="DD201" s="1"/>
    </row>
    <row r="202" spans="10:108" x14ac:dyDescent="0.15">
      <c r="J202" s="1"/>
      <c r="CV202" s="1"/>
      <c r="DD202" s="1"/>
    </row>
    <row r="203" spans="10:108" x14ac:dyDescent="0.15">
      <c r="J203" s="1"/>
      <c r="CV203" s="1"/>
      <c r="DD203" s="1"/>
    </row>
    <row r="204" spans="10:108" x14ac:dyDescent="0.15">
      <c r="J204" s="1"/>
      <c r="CV204" s="1"/>
      <c r="DD204" s="1"/>
    </row>
    <row r="205" spans="10:108" x14ac:dyDescent="0.15">
      <c r="J205" s="1"/>
      <c r="CV205" s="1"/>
      <c r="DD205" s="1"/>
    </row>
    <row r="206" spans="10:108" x14ac:dyDescent="0.15">
      <c r="J206" s="1"/>
      <c r="CV206" s="1"/>
      <c r="DD206" s="1"/>
    </row>
    <row r="207" spans="10:108" x14ac:dyDescent="0.15">
      <c r="J207" s="1"/>
      <c r="CV207" s="1"/>
      <c r="DD207" s="1"/>
    </row>
    <row r="208" spans="10:108" x14ac:dyDescent="0.15">
      <c r="J208" s="1"/>
      <c r="CV208" s="1"/>
      <c r="DD208" s="1"/>
    </row>
    <row r="209" spans="10:108" x14ac:dyDescent="0.15">
      <c r="J209" s="1"/>
      <c r="CV209" s="1"/>
      <c r="DD209" s="1"/>
    </row>
    <row r="210" spans="10:108" x14ac:dyDescent="0.15">
      <c r="J210" s="1"/>
      <c r="CV210" s="1"/>
      <c r="DD210" s="1"/>
    </row>
    <row r="211" spans="10:108" x14ac:dyDescent="0.15">
      <c r="J211" s="1"/>
      <c r="CV211" s="1"/>
      <c r="DD211" s="1"/>
    </row>
    <row r="212" spans="10:108" x14ac:dyDescent="0.15">
      <c r="J212" s="1"/>
      <c r="CV212" s="1"/>
      <c r="DD212" s="1"/>
    </row>
    <row r="213" spans="10:108" x14ac:dyDescent="0.15">
      <c r="J213" s="1"/>
      <c r="CV213" s="1"/>
      <c r="DD213" s="1"/>
    </row>
    <row r="214" spans="10:108" x14ac:dyDescent="0.15">
      <c r="J214" s="1"/>
      <c r="CV214" s="1"/>
      <c r="DD214" s="1"/>
    </row>
    <row r="215" spans="10:108" x14ac:dyDescent="0.15">
      <c r="J215" s="1"/>
      <c r="CV215" s="1"/>
      <c r="DD215" s="1"/>
    </row>
    <row r="216" spans="10:108" x14ac:dyDescent="0.15">
      <c r="J216" s="1"/>
      <c r="CV216" s="1"/>
      <c r="DD216" s="1"/>
    </row>
    <row r="217" spans="10:108" x14ac:dyDescent="0.15">
      <c r="J217" s="1"/>
      <c r="CV217" s="1"/>
      <c r="DD217" s="1"/>
    </row>
    <row r="218" spans="10:108" x14ac:dyDescent="0.15">
      <c r="J218" s="1"/>
      <c r="CV218" s="1"/>
      <c r="DD218" s="1"/>
    </row>
    <row r="219" spans="10:108" x14ac:dyDescent="0.15">
      <c r="J219" s="1"/>
      <c r="CV219" s="1"/>
      <c r="DD219" s="1"/>
    </row>
    <row r="220" spans="10:108" x14ac:dyDescent="0.15">
      <c r="J220" s="1"/>
      <c r="CV220" s="1"/>
      <c r="DD220" s="1"/>
    </row>
    <row r="221" spans="10:108" x14ac:dyDescent="0.15">
      <c r="J221" s="1"/>
      <c r="CV221" s="1"/>
      <c r="DD221" s="1"/>
    </row>
    <row r="222" spans="10:108" x14ac:dyDescent="0.15">
      <c r="J222" s="1"/>
      <c r="CV222" s="1"/>
      <c r="DD222" s="1"/>
    </row>
    <row r="223" spans="10:108" x14ac:dyDescent="0.15">
      <c r="J223" s="1"/>
      <c r="CV223" s="1"/>
      <c r="DD223" s="1"/>
    </row>
    <row r="224" spans="10:108" x14ac:dyDescent="0.15">
      <c r="J224" s="1"/>
      <c r="CV224" s="1"/>
      <c r="DD224" s="1"/>
    </row>
    <row r="225" spans="10:108" x14ac:dyDescent="0.15">
      <c r="J225" s="1"/>
      <c r="CV225" s="1"/>
      <c r="DD225" s="1"/>
    </row>
    <row r="226" spans="10:108" x14ac:dyDescent="0.15">
      <c r="J226" s="1"/>
      <c r="CV226" s="1"/>
      <c r="DD226" s="1"/>
    </row>
    <row r="227" spans="10:108" x14ac:dyDescent="0.15">
      <c r="J227" s="1"/>
      <c r="CV227" s="1"/>
      <c r="DD227" s="1"/>
    </row>
    <row r="228" spans="10:108" x14ac:dyDescent="0.15">
      <c r="J228" s="1"/>
      <c r="CV228" s="1"/>
      <c r="DD228" s="1"/>
    </row>
    <row r="229" spans="10:108" x14ac:dyDescent="0.15">
      <c r="J229" s="1"/>
      <c r="CV229" s="1"/>
      <c r="DD229" s="1"/>
    </row>
    <row r="230" spans="10:108" x14ac:dyDescent="0.15">
      <c r="J230" s="1"/>
      <c r="CV230" s="1"/>
      <c r="DD230" s="1"/>
    </row>
    <row r="231" spans="10:108" x14ac:dyDescent="0.15">
      <c r="J231" s="1"/>
      <c r="CV231" s="1"/>
      <c r="DD231" s="1"/>
    </row>
    <row r="232" spans="10:108" x14ac:dyDescent="0.15">
      <c r="J232" s="1"/>
      <c r="CV232" s="1"/>
      <c r="DD232" s="1"/>
    </row>
    <row r="233" spans="10:108" x14ac:dyDescent="0.15">
      <c r="J233" s="1"/>
      <c r="CV233" s="1"/>
      <c r="DD233" s="1"/>
    </row>
    <row r="234" spans="10:108" x14ac:dyDescent="0.15">
      <c r="J234" s="1"/>
      <c r="CV234" s="1"/>
      <c r="DD234" s="1"/>
    </row>
    <row r="235" spans="10:108" x14ac:dyDescent="0.15">
      <c r="J235" s="1"/>
      <c r="CV235" s="1"/>
      <c r="DD235" s="1"/>
    </row>
    <row r="236" spans="10:108" x14ac:dyDescent="0.15">
      <c r="J236" s="1"/>
      <c r="CV236" s="1"/>
      <c r="DD236" s="1"/>
    </row>
  </sheetData>
  <mergeCells count="3">
    <mergeCell ref="H6:L6"/>
    <mergeCell ref="A6:F6"/>
    <mergeCell ref="DE6:DG6"/>
  </mergeCells>
  <phoneticPr fontId="3"/>
  <pageMargins left="0.7" right="0.7" top="0.75" bottom="0.75" header="0.3" footer="0.3"/>
  <pageSetup paperSize="8" scale="4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90"/>
  <sheetViews>
    <sheetView tabSelected="1" zoomScale="75" zoomScaleNormal="75" workbookViewId="0">
      <selection activeCell="K47" sqref="K47"/>
    </sheetView>
  </sheetViews>
  <sheetFormatPr defaultRowHeight="11.25" x14ac:dyDescent="0.15"/>
  <cols>
    <col min="1" max="70" width="5.375" style="93" customWidth="1"/>
    <col min="71" max="71" width="5.375" style="55" customWidth="1"/>
    <col min="72" max="103" width="5.375" style="93" customWidth="1"/>
    <col min="104" max="138" width="4.125" style="93" customWidth="1"/>
    <col min="139" max="142" width="3.125" style="93" customWidth="1"/>
    <col min="143" max="16384" width="9" style="84"/>
  </cols>
  <sheetData>
    <row r="1" spans="1:98" x14ac:dyDescent="0.15">
      <c r="A1" s="93" t="s">
        <v>439</v>
      </c>
    </row>
    <row r="4" spans="1:98" x14ac:dyDescent="0.15">
      <c r="B4" s="94" t="s">
        <v>369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P4" s="55" t="s">
        <v>370</v>
      </c>
      <c r="Q4" s="55"/>
      <c r="R4" s="55"/>
      <c r="S4" s="55"/>
      <c r="T4" s="55"/>
      <c r="U4" s="55"/>
      <c r="V4" s="55"/>
      <c r="W4" s="55"/>
      <c r="X4" s="55"/>
      <c r="Y4" s="55"/>
      <c r="Z4" s="55"/>
      <c r="AD4" s="93" t="s">
        <v>371</v>
      </c>
      <c r="AR4" s="93" t="s">
        <v>372</v>
      </c>
      <c r="BF4" s="93" t="s">
        <v>373</v>
      </c>
      <c r="BT4" s="93" t="s">
        <v>374</v>
      </c>
      <c r="CH4" s="93" t="s">
        <v>375</v>
      </c>
    </row>
    <row r="5" spans="1:98" x14ac:dyDescent="0.15">
      <c r="B5" s="44" t="s">
        <v>429</v>
      </c>
      <c r="C5" s="7" t="s">
        <v>431</v>
      </c>
      <c r="D5" s="7" t="s">
        <v>430</v>
      </c>
      <c r="E5" s="7" t="s">
        <v>432</v>
      </c>
      <c r="F5" s="7" t="s">
        <v>433</v>
      </c>
      <c r="G5" s="7" t="s">
        <v>434</v>
      </c>
      <c r="H5" s="7"/>
      <c r="I5" s="7" t="s">
        <v>435</v>
      </c>
      <c r="J5" s="7"/>
      <c r="K5" s="7" t="s">
        <v>436</v>
      </c>
      <c r="L5" s="7"/>
      <c r="M5" s="7" t="s">
        <v>437</v>
      </c>
      <c r="N5" s="7"/>
      <c r="P5" s="44" t="s">
        <v>429</v>
      </c>
      <c r="Q5" s="7" t="s">
        <v>431</v>
      </c>
      <c r="R5" s="7" t="s">
        <v>430</v>
      </c>
      <c r="S5" s="7" t="s">
        <v>432</v>
      </c>
      <c r="T5" s="7" t="s">
        <v>433</v>
      </c>
      <c r="U5" s="7" t="s">
        <v>434</v>
      </c>
      <c r="V5" s="7"/>
      <c r="W5" s="7" t="s">
        <v>435</v>
      </c>
      <c r="X5" s="7"/>
      <c r="Y5" s="7" t="s">
        <v>436</v>
      </c>
      <c r="Z5" s="7"/>
      <c r="AA5" s="7" t="s">
        <v>437</v>
      </c>
      <c r="AB5" s="7"/>
      <c r="AD5" s="44" t="s">
        <v>429</v>
      </c>
      <c r="AE5" s="7" t="s">
        <v>431</v>
      </c>
      <c r="AF5" s="7" t="s">
        <v>430</v>
      </c>
      <c r="AG5" s="7" t="s">
        <v>432</v>
      </c>
      <c r="AH5" s="7" t="s">
        <v>433</v>
      </c>
      <c r="AI5" s="7" t="s">
        <v>434</v>
      </c>
      <c r="AJ5" s="7"/>
      <c r="AK5" s="7" t="s">
        <v>435</v>
      </c>
      <c r="AL5" s="7"/>
      <c r="AM5" s="7" t="s">
        <v>436</v>
      </c>
      <c r="AN5" s="7"/>
      <c r="AO5" s="7" t="s">
        <v>437</v>
      </c>
      <c r="AP5" s="7"/>
      <c r="AR5" s="44" t="s">
        <v>429</v>
      </c>
      <c r="AS5" s="7" t="s">
        <v>431</v>
      </c>
      <c r="AT5" s="7" t="s">
        <v>430</v>
      </c>
      <c r="AU5" s="7" t="s">
        <v>432</v>
      </c>
      <c r="AV5" s="7" t="s">
        <v>433</v>
      </c>
      <c r="AW5" s="7" t="s">
        <v>434</v>
      </c>
      <c r="AX5" s="7"/>
      <c r="AY5" s="7" t="s">
        <v>435</v>
      </c>
      <c r="AZ5" s="7"/>
      <c r="BA5" s="7" t="s">
        <v>436</v>
      </c>
      <c r="BB5" s="7"/>
      <c r="BC5" s="7" t="s">
        <v>437</v>
      </c>
      <c r="BD5" s="7"/>
      <c r="BF5" s="44" t="s">
        <v>429</v>
      </c>
      <c r="BG5" s="7" t="s">
        <v>431</v>
      </c>
      <c r="BH5" s="7" t="s">
        <v>430</v>
      </c>
      <c r="BI5" s="7" t="s">
        <v>432</v>
      </c>
      <c r="BJ5" s="7" t="s">
        <v>433</v>
      </c>
      <c r="BK5" s="7" t="s">
        <v>434</v>
      </c>
      <c r="BL5" s="7"/>
      <c r="BM5" s="7" t="s">
        <v>435</v>
      </c>
      <c r="BN5" s="7"/>
      <c r="BO5" s="7" t="s">
        <v>436</v>
      </c>
      <c r="BP5" s="7"/>
      <c r="BQ5" s="7" t="s">
        <v>437</v>
      </c>
      <c r="BR5" s="7"/>
      <c r="BS5" s="40"/>
      <c r="BT5" s="44" t="s">
        <v>429</v>
      </c>
      <c r="BU5" s="7" t="s">
        <v>431</v>
      </c>
      <c r="BV5" s="7" t="s">
        <v>430</v>
      </c>
      <c r="BW5" s="7" t="s">
        <v>432</v>
      </c>
      <c r="BX5" s="7" t="s">
        <v>433</v>
      </c>
      <c r="BY5" s="7" t="s">
        <v>434</v>
      </c>
      <c r="BZ5" s="7"/>
      <c r="CA5" s="7" t="s">
        <v>435</v>
      </c>
      <c r="CB5" s="7"/>
      <c r="CC5" s="7" t="s">
        <v>436</v>
      </c>
      <c r="CD5" s="7"/>
      <c r="CE5" s="7" t="s">
        <v>437</v>
      </c>
      <c r="CF5" s="7"/>
      <c r="CG5" s="40"/>
      <c r="CH5" s="44" t="s">
        <v>429</v>
      </c>
      <c r="CI5" s="7" t="s">
        <v>431</v>
      </c>
      <c r="CJ5" s="7" t="s">
        <v>430</v>
      </c>
      <c r="CK5" s="7" t="s">
        <v>432</v>
      </c>
      <c r="CL5" s="7" t="s">
        <v>433</v>
      </c>
      <c r="CM5" s="7" t="s">
        <v>434</v>
      </c>
      <c r="CN5" s="7"/>
      <c r="CO5" s="7" t="s">
        <v>435</v>
      </c>
      <c r="CP5" s="7"/>
      <c r="CQ5" s="7" t="s">
        <v>436</v>
      </c>
      <c r="CR5" s="7"/>
      <c r="CS5" s="7" t="s">
        <v>437</v>
      </c>
      <c r="CT5" s="7"/>
    </row>
    <row r="6" spans="1:98" x14ac:dyDescent="0.15">
      <c r="B6" s="50" t="s">
        <v>339</v>
      </c>
      <c r="C6" s="41">
        <v>53</v>
      </c>
      <c r="D6" s="41">
        <v>53</v>
      </c>
      <c r="E6" s="41">
        <v>70</v>
      </c>
      <c r="F6" s="41">
        <v>70</v>
      </c>
      <c r="G6" s="41">
        <v>53</v>
      </c>
      <c r="H6" s="41">
        <v>70</v>
      </c>
      <c r="I6" s="41">
        <v>53</v>
      </c>
      <c r="J6" s="41">
        <v>70</v>
      </c>
      <c r="K6" s="41">
        <v>53</v>
      </c>
      <c r="L6" s="41">
        <v>70</v>
      </c>
      <c r="M6" s="41">
        <v>53</v>
      </c>
      <c r="N6" s="41">
        <v>70</v>
      </c>
      <c r="P6" s="50" t="s">
        <v>339</v>
      </c>
      <c r="Q6" s="41">
        <v>53</v>
      </c>
      <c r="R6" s="41">
        <v>53</v>
      </c>
      <c r="S6" s="41">
        <v>70</v>
      </c>
      <c r="T6" s="41">
        <v>70</v>
      </c>
      <c r="U6" s="41">
        <v>53</v>
      </c>
      <c r="V6" s="41">
        <v>70</v>
      </c>
      <c r="W6" s="41">
        <v>53</v>
      </c>
      <c r="X6" s="41">
        <v>70</v>
      </c>
      <c r="Y6" s="41">
        <v>53</v>
      </c>
      <c r="Z6" s="41">
        <v>70</v>
      </c>
      <c r="AA6" s="41">
        <v>53</v>
      </c>
      <c r="AB6" s="41">
        <v>70</v>
      </c>
      <c r="AD6" s="50" t="s">
        <v>339</v>
      </c>
      <c r="AE6" s="41">
        <v>53</v>
      </c>
      <c r="AF6" s="41">
        <v>53</v>
      </c>
      <c r="AG6" s="41">
        <v>70</v>
      </c>
      <c r="AH6" s="41">
        <v>70</v>
      </c>
      <c r="AI6" s="41">
        <v>53</v>
      </c>
      <c r="AJ6" s="41">
        <v>70</v>
      </c>
      <c r="AK6" s="41">
        <v>53</v>
      </c>
      <c r="AL6" s="41">
        <v>70</v>
      </c>
      <c r="AM6" s="41">
        <v>53</v>
      </c>
      <c r="AN6" s="41">
        <v>70</v>
      </c>
      <c r="AO6" s="41">
        <v>53</v>
      </c>
      <c r="AP6" s="41">
        <v>70</v>
      </c>
      <c r="AR6" s="50" t="s">
        <v>339</v>
      </c>
      <c r="AS6" s="41">
        <v>53</v>
      </c>
      <c r="AT6" s="41">
        <v>53</v>
      </c>
      <c r="AU6" s="41">
        <v>70</v>
      </c>
      <c r="AV6" s="41">
        <v>70</v>
      </c>
      <c r="AW6" s="41">
        <v>53</v>
      </c>
      <c r="AX6" s="41">
        <v>70</v>
      </c>
      <c r="AY6" s="41">
        <v>53</v>
      </c>
      <c r="AZ6" s="41">
        <v>70</v>
      </c>
      <c r="BA6" s="41">
        <v>53</v>
      </c>
      <c r="BB6" s="41">
        <v>70</v>
      </c>
      <c r="BC6" s="41">
        <v>53</v>
      </c>
      <c r="BD6" s="41">
        <v>70</v>
      </c>
      <c r="BF6" s="50" t="s">
        <v>339</v>
      </c>
      <c r="BG6" s="41">
        <v>53</v>
      </c>
      <c r="BH6" s="41">
        <v>53</v>
      </c>
      <c r="BI6" s="41">
        <v>70</v>
      </c>
      <c r="BJ6" s="41">
        <v>70</v>
      </c>
      <c r="BK6" s="41">
        <v>53</v>
      </c>
      <c r="BL6" s="41">
        <v>70</v>
      </c>
      <c r="BM6" s="41">
        <v>53</v>
      </c>
      <c r="BN6" s="41">
        <v>70</v>
      </c>
      <c r="BO6" s="41">
        <v>53</v>
      </c>
      <c r="BP6" s="41">
        <v>70</v>
      </c>
      <c r="BQ6" s="41">
        <v>53</v>
      </c>
      <c r="BR6" s="41">
        <v>70</v>
      </c>
      <c r="BS6" s="41"/>
      <c r="BT6" s="50" t="s">
        <v>339</v>
      </c>
      <c r="BU6" s="41">
        <v>53</v>
      </c>
      <c r="BV6" s="41">
        <v>53</v>
      </c>
      <c r="BW6" s="41">
        <v>70</v>
      </c>
      <c r="BX6" s="41">
        <v>70</v>
      </c>
      <c r="BY6" s="41">
        <v>53</v>
      </c>
      <c r="BZ6" s="41">
        <v>70</v>
      </c>
      <c r="CA6" s="41">
        <v>53</v>
      </c>
      <c r="CB6" s="41">
        <v>70</v>
      </c>
      <c r="CC6" s="41">
        <v>53</v>
      </c>
      <c r="CD6" s="41">
        <v>70</v>
      </c>
      <c r="CE6" s="41">
        <v>53</v>
      </c>
      <c r="CF6" s="41">
        <v>70</v>
      </c>
      <c r="CG6" s="41"/>
      <c r="CH6" s="50" t="s">
        <v>339</v>
      </c>
      <c r="CI6" s="41">
        <v>53</v>
      </c>
      <c r="CJ6" s="41">
        <v>53</v>
      </c>
      <c r="CK6" s="41">
        <v>70</v>
      </c>
      <c r="CL6" s="41">
        <v>70</v>
      </c>
      <c r="CM6" s="41">
        <v>53</v>
      </c>
      <c r="CN6" s="41">
        <v>70</v>
      </c>
      <c r="CO6" s="41">
        <v>53</v>
      </c>
      <c r="CP6" s="41">
        <v>70</v>
      </c>
      <c r="CQ6" s="41">
        <v>53</v>
      </c>
      <c r="CR6" s="41">
        <v>70</v>
      </c>
      <c r="CS6" s="41">
        <v>53</v>
      </c>
      <c r="CT6" s="41">
        <v>70</v>
      </c>
    </row>
    <row r="7" spans="1:98" x14ac:dyDescent="0.15">
      <c r="B7" s="94">
        <v>0</v>
      </c>
      <c r="C7" s="94">
        <v>1</v>
      </c>
      <c r="D7" s="94">
        <v>2</v>
      </c>
      <c r="E7" s="94">
        <v>3</v>
      </c>
      <c r="F7" s="94">
        <v>4</v>
      </c>
      <c r="G7" s="94">
        <v>5</v>
      </c>
      <c r="H7" s="94">
        <v>6</v>
      </c>
      <c r="I7" s="94">
        <v>7</v>
      </c>
      <c r="J7" s="94">
        <v>8</v>
      </c>
      <c r="K7" s="94">
        <v>9</v>
      </c>
      <c r="L7" s="94">
        <v>10</v>
      </c>
      <c r="M7" s="94">
        <v>11</v>
      </c>
      <c r="N7" s="94">
        <v>12</v>
      </c>
      <c r="P7" s="94">
        <v>0</v>
      </c>
      <c r="Q7" s="94">
        <v>1</v>
      </c>
      <c r="R7" s="94">
        <v>2</v>
      </c>
      <c r="S7" s="94">
        <v>3</v>
      </c>
      <c r="T7" s="94">
        <v>4</v>
      </c>
      <c r="U7" s="94">
        <v>5</v>
      </c>
      <c r="V7" s="94">
        <v>6</v>
      </c>
      <c r="W7" s="94">
        <v>7</v>
      </c>
      <c r="X7" s="94">
        <v>8</v>
      </c>
      <c r="Y7" s="94">
        <v>9</v>
      </c>
      <c r="Z7" s="94">
        <v>10</v>
      </c>
      <c r="AA7" s="94">
        <v>11</v>
      </c>
      <c r="AB7" s="94">
        <v>12</v>
      </c>
      <c r="AD7" s="94">
        <v>0</v>
      </c>
      <c r="AE7" s="94">
        <v>1</v>
      </c>
      <c r="AF7" s="94">
        <v>2</v>
      </c>
      <c r="AG7" s="94">
        <v>3</v>
      </c>
      <c r="AH7" s="94">
        <v>4</v>
      </c>
      <c r="AI7" s="94">
        <v>5</v>
      </c>
      <c r="AJ7" s="94">
        <v>6</v>
      </c>
      <c r="AK7" s="94">
        <v>7</v>
      </c>
      <c r="AL7" s="94">
        <v>8</v>
      </c>
      <c r="AM7" s="94">
        <v>9</v>
      </c>
      <c r="AN7" s="94">
        <v>10</v>
      </c>
      <c r="AO7" s="94">
        <v>11</v>
      </c>
      <c r="AP7" s="94">
        <v>12</v>
      </c>
      <c r="AR7" s="94">
        <v>0</v>
      </c>
      <c r="AS7" s="94">
        <v>1</v>
      </c>
      <c r="AT7" s="94">
        <v>2</v>
      </c>
      <c r="AU7" s="94">
        <v>3</v>
      </c>
      <c r="AV7" s="94">
        <v>4</v>
      </c>
      <c r="AW7" s="94">
        <v>5</v>
      </c>
      <c r="AX7" s="94">
        <v>6</v>
      </c>
      <c r="AY7" s="94">
        <v>7</v>
      </c>
      <c r="AZ7" s="94">
        <v>8</v>
      </c>
      <c r="BA7" s="94">
        <v>9</v>
      </c>
      <c r="BB7" s="94">
        <v>10</v>
      </c>
      <c r="BC7" s="94">
        <v>11</v>
      </c>
      <c r="BD7" s="94">
        <v>12</v>
      </c>
      <c r="BF7" s="94">
        <v>0</v>
      </c>
      <c r="BG7" s="94">
        <v>1</v>
      </c>
      <c r="BH7" s="94">
        <v>2</v>
      </c>
      <c r="BI7" s="94">
        <v>3</v>
      </c>
      <c r="BJ7" s="94">
        <v>4</v>
      </c>
      <c r="BK7" s="94">
        <v>5</v>
      </c>
      <c r="BL7" s="94">
        <v>6</v>
      </c>
      <c r="BM7" s="94">
        <v>7</v>
      </c>
      <c r="BN7" s="94">
        <v>8</v>
      </c>
      <c r="BO7" s="94">
        <v>9</v>
      </c>
      <c r="BP7" s="94">
        <v>10</v>
      </c>
      <c r="BQ7" s="94">
        <v>11</v>
      </c>
      <c r="BR7" s="94">
        <v>12</v>
      </c>
      <c r="BT7" s="94">
        <v>0</v>
      </c>
      <c r="BU7" s="94">
        <v>1</v>
      </c>
      <c r="BV7" s="94">
        <v>2</v>
      </c>
      <c r="BW7" s="94">
        <v>3</v>
      </c>
      <c r="BX7" s="94">
        <v>4</v>
      </c>
      <c r="BY7" s="94">
        <v>5</v>
      </c>
      <c r="BZ7" s="94">
        <v>6</v>
      </c>
      <c r="CA7" s="94">
        <v>7</v>
      </c>
      <c r="CB7" s="94">
        <v>8</v>
      </c>
      <c r="CC7" s="94">
        <v>9</v>
      </c>
      <c r="CD7" s="94">
        <v>10</v>
      </c>
      <c r="CE7" s="94">
        <v>11</v>
      </c>
      <c r="CF7" s="94">
        <v>12</v>
      </c>
      <c r="CG7" s="55"/>
      <c r="CH7" s="94">
        <v>0</v>
      </c>
      <c r="CI7" s="94">
        <v>1</v>
      </c>
      <c r="CJ7" s="94">
        <v>2</v>
      </c>
      <c r="CK7" s="94">
        <v>3</v>
      </c>
      <c r="CL7" s="94">
        <v>4</v>
      </c>
      <c r="CM7" s="94">
        <v>5</v>
      </c>
      <c r="CN7" s="94">
        <v>6</v>
      </c>
      <c r="CO7" s="94">
        <v>7</v>
      </c>
      <c r="CP7" s="94">
        <v>8</v>
      </c>
      <c r="CQ7" s="94">
        <v>9</v>
      </c>
      <c r="CR7" s="94">
        <v>10</v>
      </c>
      <c r="CS7" s="94">
        <v>11</v>
      </c>
      <c r="CT7" s="94">
        <v>12</v>
      </c>
    </row>
    <row r="8" spans="1:98" x14ac:dyDescent="0.15">
      <c r="A8" s="93">
        <v>1</v>
      </c>
      <c r="B8" s="93">
        <v>0</v>
      </c>
      <c r="C8" s="93">
        <v>1</v>
      </c>
      <c r="D8" s="93">
        <v>0</v>
      </c>
      <c r="E8" s="93">
        <v>0</v>
      </c>
      <c r="F8" s="93">
        <v>0</v>
      </c>
      <c r="G8" s="93">
        <v>1</v>
      </c>
      <c r="H8" s="93">
        <v>1</v>
      </c>
      <c r="I8" s="93">
        <v>0</v>
      </c>
      <c r="J8" s="93" t="s">
        <v>376</v>
      </c>
      <c r="K8" s="93">
        <v>0</v>
      </c>
      <c r="L8" s="93">
        <v>0</v>
      </c>
      <c r="M8" s="93" t="s">
        <v>376</v>
      </c>
      <c r="N8" s="93" t="s">
        <v>376</v>
      </c>
      <c r="P8" s="93">
        <v>63</v>
      </c>
      <c r="Q8" s="93">
        <v>36</v>
      </c>
      <c r="R8" s="93">
        <v>65</v>
      </c>
      <c r="S8" s="93">
        <v>62</v>
      </c>
      <c r="T8" s="93">
        <v>69</v>
      </c>
      <c r="U8" s="93">
        <v>76</v>
      </c>
      <c r="V8" s="93" t="s">
        <v>376</v>
      </c>
      <c r="W8" s="93">
        <v>18</v>
      </c>
      <c r="X8" s="93">
        <v>68</v>
      </c>
      <c r="Y8" s="93" t="s">
        <v>376</v>
      </c>
      <c r="Z8" s="93" t="s">
        <v>376</v>
      </c>
      <c r="AD8" s="93">
        <v>2.2000000000000002</v>
      </c>
      <c r="AE8" s="93">
        <v>3.8</v>
      </c>
      <c r="AF8" s="93">
        <v>4.0999999999999996</v>
      </c>
      <c r="AG8" s="93">
        <v>3</v>
      </c>
      <c r="AH8" s="93">
        <v>3.6</v>
      </c>
      <c r="AI8" s="93">
        <v>2.7</v>
      </c>
      <c r="AJ8" s="93" t="s">
        <v>376</v>
      </c>
      <c r="AK8" s="93">
        <v>1.8</v>
      </c>
      <c r="AL8" s="93">
        <v>2.6</v>
      </c>
      <c r="AM8" s="93" t="s">
        <v>376</v>
      </c>
      <c r="AN8" s="93" t="s">
        <v>376</v>
      </c>
      <c r="AR8" s="93">
        <v>10</v>
      </c>
      <c r="AS8" s="93">
        <v>10</v>
      </c>
      <c r="AT8" s="93">
        <v>10</v>
      </c>
      <c r="AU8" s="93">
        <v>10</v>
      </c>
      <c r="AV8" s="93">
        <v>15</v>
      </c>
      <c r="AW8" s="93">
        <v>11</v>
      </c>
      <c r="AX8" s="93">
        <v>10</v>
      </c>
      <c r="AY8" s="93">
        <v>8</v>
      </c>
      <c r="AZ8" s="93" t="s">
        <v>376</v>
      </c>
      <c r="BA8" s="93">
        <v>5</v>
      </c>
      <c r="BB8" s="93">
        <v>6</v>
      </c>
      <c r="BC8" s="93" t="s">
        <v>376</v>
      </c>
      <c r="BD8" s="93" t="s">
        <v>376</v>
      </c>
      <c r="BF8" s="93">
        <v>7</v>
      </c>
      <c r="BG8" s="93">
        <v>61</v>
      </c>
      <c r="BH8" s="93">
        <v>77</v>
      </c>
      <c r="BI8" s="93">
        <v>22</v>
      </c>
      <c r="BJ8" s="93">
        <v>44</v>
      </c>
      <c r="BK8" s="93">
        <v>22</v>
      </c>
      <c r="BL8" s="93" t="s">
        <v>376</v>
      </c>
      <c r="BM8" s="93">
        <v>27</v>
      </c>
      <c r="BN8" s="93">
        <v>52</v>
      </c>
      <c r="BO8" s="93" t="s">
        <v>376</v>
      </c>
      <c r="BP8" s="93" t="s">
        <v>376</v>
      </c>
      <c r="BT8" s="93">
        <v>1126</v>
      </c>
      <c r="BU8" s="93">
        <v>2146.6999999999998</v>
      </c>
      <c r="BV8" s="93">
        <v>2302.1</v>
      </c>
      <c r="BW8" s="93">
        <v>1404.4</v>
      </c>
      <c r="BX8" s="93">
        <v>1781.3</v>
      </c>
      <c r="BY8" s="93">
        <v>1335.2</v>
      </c>
      <c r="BZ8" s="93" t="s">
        <v>376</v>
      </c>
      <c r="CA8" s="93">
        <v>917.9</v>
      </c>
      <c r="CB8" s="93">
        <v>1395.2</v>
      </c>
      <c r="CC8" s="93" t="s">
        <v>376</v>
      </c>
      <c r="CD8" s="93" t="s">
        <v>376</v>
      </c>
      <c r="CH8" s="93">
        <v>62.1</v>
      </c>
      <c r="CI8" s="93">
        <v>1114.9000000000001</v>
      </c>
      <c r="CJ8" s="93">
        <v>471.7</v>
      </c>
      <c r="CK8" s="93">
        <v>933.1</v>
      </c>
      <c r="CL8" s="93">
        <v>2631</v>
      </c>
      <c r="CM8" s="93">
        <v>352.2</v>
      </c>
      <c r="CN8" s="93">
        <v>1061.2</v>
      </c>
      <c r="CO8" s="93">
        <v>253.7</v>
      </c>
      <c r="CP8" s="93" t="s">
        <v>376</v>
      </c>
      <c r="CQ8" s="93">
        <v>192.8</v>
      </c>
      <c r="CR8" s="93">
        <v>519.1</v>
      </c>
      <c r="CS8" s="93" t="s">
        <v>376</v>
      </c>
      <c r="CT8" s="93" t="s">
        <v>376</v>
      </c>
    </row>
    <row r="9" spans="1:98" x14ac:dyDescent="0.15">
      <c r="A9" s="93">
        <f>A8+1</f>
        <v>2</v>
      </c>
      <c r="B9" s="93">
        <v>0</v>
      </c>
      <c r="C9" s="93">
        <v>0</v>
      </c>
      <c r="D9" s="93">
        <v>1</v>
      </c>
      <c r="E9" s="93">
        <v>0</v>
      </c>
      <c r="F9" s="93">
        <v>0</v>
      </c>
      <c r="G9" s="93">
        <v>0</v>
      </c>
      <c r="H9" s="93">
        <v>0</v>
      </c>
      <c r="I9" s="93">
        <v>1</v>
      </c>
      <c r="J9" s="93" t="s">
        <v>376</v>
      </c>
      <c r="K9" s="93" t="s">
        <v>376</v>
      </c>
      <c r="L9" s="93">
        <v>0</v>
      </c>
      <c r="M9" s="93" t="s">
        <v>376</v>
      </c>
      <c r="N9" s="93" t="s">
        <v>376</v>
      </c>
      <c r="P9" s="93">
        <v>64</v>
      </c>
      <c r="Q9" s="93">
        <v>61</v>
      </c>
      <c r="R9" s="93">
        <v>68</v>
      </c>
      <c r="S9" s="93">
        <v>51</v>
      </c>
      <c r="T9" s="93">
        <v>63</v>
      </c>
      <c r="U9" s="93">
        <v>68</v>
      </c>
      <c r="V9" s="93" t="s">
        <v>376</v>
      </c>
      <c r="W9" s="93" t="s">
        <v>376</v>
      </c>
      <c r="X9" s="93" t="s">
        <v>376</v>
      </c>
      <c r="Y9" s="93" t="s">
        <v>376</v>
      </c>
      <c r="Z9" s="93" t="s">
        <v>376</v>
      </c>
      <c r="AD9" s="93">
        <v>3.8</v>
      </c>
      <c r="AE9" s="93">
        <v>2.8</v>
      </c>
      <c r="AF9" s="93">
        <v>3.5</v>
      </c>
      <c r="AG9" s="93">
        <v>2.2000000000000002</v>
      </c>
      <c r="AH9" s="93">
        <v>2.2999999999999998</v>
      </c>
      <c r="AI9" s="93">
        <v>2.7</v>
      </c>
      <c r="AJ9" s="93" t="s">
        <v>376</v>
      </c>
      <c r="AK9" s="93" t="s">
        <v>376</v>
      </c>
      <c r="AL9" s="93" t="s">
        <v>376</v>
      </c>
      <c r="AM9" s="93" t="s">
        <v>376</v>
      </c>
      <c r="AN9" s="93" t="s">
        <v>376</v>
      </c>
      <c r="AR9" s="93">
        <v>10</v>
      </c>
      <c r="AS9" s="93">
        <v>7</v>
      </c>
      <c r="AT9" s="93">
        <v>7</v>
      </c>
      <c r="AU9" s="93">
        <v>8</v>
      </c>
      <c r="AV9" s="93">
        <v>8</v>
      </c>
      <c r="AW9" s="93">
        <v>3</v>
      </c>
      <c r="AX9" s="93">
        <v>6</v>
      </c>
      <c r="AY9" s="93">
        <v>9</v>
      </c>
      <c r="AZ9" s="93" t="s">
        <v>376</v>
      </c>
      <c r="BB9" s="93" t="s">
        <v>376</v>
      </c>
      <c r="BC9" s="93" t="s">
        <v>376</v>
      </c>
      <c r="BD9" s="93" t="s">
        <v>376</v>
      </c>
      <c r="BF9" s="93">
        <v>86</v>
      </c>
      <c r="BG9" s="93">
        <v>88</v>
      </c>
      <c r="BH9" s="93">
        <v>99</v>
      </c>
      <c r="BI9" s="93">
        <v>12</v>
      </c>
      <c r="BJ9" s="93">
        <v>10</v>
      </c>
      <c r="BK9" s="93">
        <v>14</v>
      </c>
      <c r="BL9" s="93" t="s">
        <v>376</v>
      </c>
      <c r="BM9" s="93" t="s">
        <v>376</v>
      </c>
      <c r="BN9" s="93" t="s">
        <v>376</v>
      </c>
      <c r="BO9" s="93" t="s">
        <v>376</v>
      </c>
      <c r="BP9" s="93" t="s">
        <v>376</v>
      </c>
      <c r="BT9" s="93">
        <v>2324.6</v>
      </c>
      <c r="BU9" s="93">
        <v>1468.8</v>
      </c>
      <c r="BV9" s="93">
        <v>1795.5</v>
      </c>
      <c r="BW9" s="93">
        <v>1145.0999999999999</v>
      </c>
      <c r="BX9" s="93">
        <v>897.4</v>
      </c>
      <c r="BY9" s="93">
        <v>1500.4</v>
      </c>
      <c r="BZ9" s="93" t="s">
        <v>376</v>
      </c>
      <c r="CA9" s="93" t="s">
        <v>376</v>
      </c>
      <c r="CB9" s="93" t="s">
        <v>376</v>
      </c>
      <c r="CC9" s="93" t="s">
        <v>376</v>
      </c>
      <c r="CD9" s="93" t="s">
        <v>376</v>
      </c>
      <c r="CH9" s="93">
        <v>1434.2</v>
      </c>
      <c r="CI9" s="93">
        <v>810.3</v>
      </c>
      <c r="CJ9" s="93">
        <v>35</v>
      </c>
      <c r="CK9" s="93">
        <v>1310.3</v>
      </c>
      <c r="CL9" s="93">
        <v>1955.1</v>
      </c>
      <c r="CM9" s="93">
        <v>76.3</v>
      </c>
      <c r="CN9" s="93">
        <v>113.3</v>
      </c>
      <c r="CO9" s="93">
        <v>430.1</v>
      </c>
      <c r="CP9" s="93" t="s">
        <v>376</v>
      </c>
      <c r="CQ9" s="93" t="s">
        <v>376</v>
      </c>
      <c r="CR9" s="93" t="s">
        <v>376</v>
      </c>
      <c r="CS9" s="93" t="s">
        <v>376</v>
      </c>
      <c r="CT9" s="93" t="s">
        <v>376</v>
      </c>
    </row>
    <row r="10" spans="1:98" x14ac:dyDescent="0.15">
      <c r="A10" s="93">
        <f t="shared" ref="A10:A38" si="0">A9+1</f>
        <v>3</v>
      </c>
      <c r="B10" s="93">
        <v>0</v>
      </c>
      <c r="C10" s="93" t="s">
        <v>376</v>
      </c>
      <c r="D10" s="93">
        <v>0</v>
      </c>
      <c r="E10" s="93" t="s">
        <v>376</v>
      </c>
      <c r="F10" s="93">
        <v>0</v>
      </c>
      <c r="G10" s="93">
        <v>0</v>
      </c>
      <c r="H10" s="93">
        <v>0</v>
      </c>
      <c r="I10" s="93" t="s">
        <v>376</v>
      </c>
      <c r="J10" s="93" t="s">
        <v>376</v>
      </c>
      <c r="K10" s="93" t="s">
        <v>376</v>
      </c>
      <c r="L10" s="93" t="s">
        <v>376</v>
      </c>
      <c r="M10" s="93" t="s">
        <v>376</v>
      </c>
      <c r="N10" s="93" t="s">
        <v>376</v>
      </c>
      <c r="P10" s="93">
        <v>70</v>
      </c>
      <c r="Q10" s="93">
        <v>55</v>
      </c>
      <c r="R10" s="93">
        <v>58</v>
      </c>
      <c r="S10" s="93">
        <v>70</v>
      </c>
      <c r="T10" s="93">
        <v>64</v>
      </c>
      <c r="U10" s="93" t="s">
        <v>376</v>
      </c>
      <c r="V10" s="93" t="s">
        <v>376</v>
      </c>
      <c r="W10" s="93" t="s">
        <v>376</v>
      </c>
      <c r="X10" s="93" t="s">
        <v>376</v>
      </c>
      <c r="Y10" s="93" t="s">
        <v>376</v>
      </c>
      <c r="Z10" s="93" t="s">
        <v>376</v>
      </c>
      <c r="AD10" s="93">
        <v>2.5</v>
      </c>
      <c r="AE10" s="93">
        <v>2.6</v>
      </c>
      <c r="AF10" s="93">
        <v>6</v>
      </c>
      <c r="AG10" s="93">
        <v>3.6</v>
      </c>
      <c r="AH10" s="93">
        <v>3.3</v>
      </c>
      <c r="AI10" s="93" t="s">
        <v>376</v>
      </c>
      <c r="AJ10" s="93" t="s">
        <v>376</v>
      </c>
      <c r="AK10" s="93" t="s">
        <v>376</v>
      </c>
      <c r="AL10" s="93" t="s">
        <v>376</v>
      </c>
      <c r="AM10" s="93" t="s">
        <v>376</v>
      </c>
      <c r="AN10" s="93" t="s">
        <v>376</v>
      </c>
      <c r="AR10" s="93">
        <v>7</v>
      </c>
      <c r="AS10" s="93" t="s">
        <v>376</v>
      </c>
      <c r="AT10" s="93">
        <v>9</v>
      </c>
      <c r="AU10" s="93" t="s">
        <v>376</v>
      </c>
      <c r="AV10" s="93">
        <v>12</v>
      </c>
      <c r="AW10" s="93">
        <v>8</v>
      </c>
      <c r="AX10" s="93">
        <v>7</v>
      </c>
      <c r="AY10" s="93" t="s">
        <v>376</v>
      </c>
      <c r="AZ10" s="93" t="s">
        <v>376</v>
      </c>
      <c r="BA10" s="93" t="s">
        <v>376</v>
      </c>
      <c r="BB10" s="93" t="s">
        <v>376</v>
      </c>
      <c r="BC10" s="93" t="s">
        <v>376</v>
      </c>
      <c r="BD10" s="93" t="s">
        <v>376</v>
      </c>
      <c r="BF10" s="93">
        <v>54</v>
      </c>
      <c r="BG10" s="93">
        <v>42</v>
      </c>
      <c r="BH10" s="93">
        <v>113</v>
      </c>
      <c r="BI10" s="93">
        <v>138</v>
      </c>
      <c r="BJ10" s="93">
        <v>6</v>
      </c>
      <c r="BK10" s="93" t="s">
        <v>376</v>
      </c>
      <c r="BL10" s="93" t="s">
        <v>376</v>
      </c>
      <c r="BM10" s="93" t="s">
        <v>376</v>
      </c>
      <c r="BN10" s="93" t="s">
        <v>376</v>
      </c>
      <c r="BO10" s="93" t="s">
        <v>376</v>
      </c>
      <c r="BP10" s="93" t="s">
        <v>376</v>
      </c>
      <c r="BT10" s="93">
        <v>1207</v>
      </c>
      <c r="BU10" s="93">
        <v>1409.5</v>
      </c>
      <c r="BV10" s="93">
        <v>3000.2</v>
      </c>
      <c r="BW10" s="93">
        <v>2134.1</v>
      </c>
      <c r="BX10" s="93">
        <v>409</v>
      </c>
      <c r="BY10" s="93" t="s">
        <v>376</v>
      </c>
      <c r="BZ10" s="93" t="s">
        <v>376</v>
      </c>
      <c r="CA10" s="93" t="s">
        <v>376</v>
      </c>
      <c r="CB10" s="93" t="s">
        <v>376</v>
      </c>
      <c r="CC10" s="93" t="s">
        <v>376</v>
      </c>
      <c r="CD10" s="93" t="s">
        <v>376</v>
      </c>
      <c r="CH10" s="93">
        <v>403.2</v>
      </c>
      <c r="CI10" s="93" t="s">
        <v>376</v>
      </c>
      <c r="CJ10" s="93">
        <v>218.1</v>
      </c>
      <c r="CK10" s="93" t="s">
        <v>376</v>
      </c>
      <c r="CL10" s="93">
        <v>745.8</v>
      </c>
      <c r="CM10" s="93">
        <v>1923.3</v>
      </c>
      <c r="CN10" s="93">
        <v>156.80000000000001</v>
      </c>
      <c r="CO10" s="93" t="s">
        <v>376</v>
      </c>
      <c r="CP10" s="93" t="s">
        <v>376</v>
      </c>
      <c r="CQ10" s="93" t="s">
        <v>376</v>
      </c>
      <c r="CR10" s="93" t="s">
        <v>376</v>
      </c>
      <c r="CS10" s="93" t="s">
        <v>376</v>
      </c>
      <c r="CT10" s="93" t="s">
        <v>376</v>
      </c>
    </row>
    <row r="11" spans="1:98" x14ac:dyDescent="0.15">
      <c r="A11" s="93">
        <f t="shared" si="0"/>
        <v>4</v>
      </c>
      <c r="B11" s="93">
        <v>0</v>
      </c>
      <c r="C11" s="93" t="s">
        <v>376</v>
      </c>
      <c r="D11" s="93">
        <v>0</v>
      </c>
      <c r="E11" s="93" t="s">
        <v>376</v>
      </c>
      <c r="F11" s="93">
        <v>0</v>
      </c>
      <c r="G11" s="93">
        <v>1</v>
      </c>
      <c r="H11" s="93">
        <v>0</v>
      </c>
      <c r="I11" s="93" t="s">
        <v>376</v>
      </c>
      <c r="J11" s="93" t="s">
        <v>376</v>
      </c>
      <c r="K11" s="93" t="s">
        <v>376</v>
      </c>
      <c r="L11" s="93" t="s">
        <v>376</v>
      </c>
      <c r="M11" s="93" t="s">
        <v>376</v>
      </c>
      <c r="N11" s="93" t="s">
        <v>376</v>
      </c>
      <c r="P11" s="93">
        <v>49</v>
      </c>
      <c r="Q11" s="93">
        <v>41</v>
      </c>
      <c r="R11" s="93">
        <v>38</v>
      </c>
      <c r="S11" s="93">
        <v>70</v>
      </c>
      <c r="T11" s="93">
        <v>51</v>
      </c>
      <c r="U11" s="93" t="s">
        <v>376</v>
      </c>
      <c r="V11" s="93" t="s">
        <v>376</v>
      </c>
      <c r="W11" s="93" t="s">
        <v>376</v>
      </c>
      <c r="X11" s="93" t="s">
        <v>376</v>
      </c>
      <c r="Y11" s="93" t="s">
        <v>376</v>
      </c>
      <c r="Z11" s="93" t="s">
        <v>376</v>
      </c>
      <c r="AD11" s="93">
        <v>2</v>
      </c>
      <c r="AE11" s="93">
        <v>2.7</v>
      </c>
      <c r="AF11" s="93">
        <v>4.4000000000000004</v>
      </c>
      <c r="AG11" s="93">
        <v>3.2</v>
      </c>
      <c r="AH11" s="93">
        <v>3.5</v>
      </c>
      <c r="AI11" s="93" t="s">
        <v>376</v>
      </c>
      <c r="AJ11" s="93" t="s">
        <v>376</v>
      </c>
      <c r="AK11" s="93" t="s">
        <v>376</v>
      </c>
      <c r="AL11" s="93" t="s">
        <v>376</v>
      </c>
      <c r="AM11" s="93" t="s">
        <v>376</v>
      </c>
      <c r="AN11" s="93" t="s">
        <v>376</v>
      </c>
      <c r="AR11" s="93">
        <v>6</v>
      </c>
      <c r="AS11" s="93" t="s">
        <v>376</v>
      </c>
      <c r="AT11" s="93">
        <v>8</v>
      </c>
      <c r="AU11" s="93" t="s">
        <v>376</v>
      </c>
      <c r="AV11" s="93">
        <v>10</v>
      </c>
      <c r="AW11" s="93">
        <v>8</v>
      </c>
      <c r="AX11" s="93">
        <v>11</v>
      </c>
      <c r="AY11" s="93" t="s">
        <v>376</v>
      </c>
      <c r="AZ11" s="93" t="s">
        <v>376</v>
      </c>
      <c r="BA11" s="93" t="s">
        <v>376</v>
      </c>
      <c r="BB11" s="93" t="s">
        <v>376</v>
      </c>
      <c r="BC11" s="93" t="s">
        <v>376</v>
      </c>
      <c r="BD11" s="93" t="s">
        <v>376</v>
      </c>
      <c r="BF11" s="93">
        <v>0</v>
      </c>
      <c r="BG11" s="93">
        <v>5</v>
      </c>
      <c r="BH11" s="93">
        <v>127</v>
      </c>
      <c r="BI11" s="93">
        <v>0</v>
      </c>
      <c r="BJ11" s="93">
        <v>27</v>
      </c>
      <c r="BK11" s="93" t="s">
        <v>376</v>
      </c>
      <c r="BL11" s="93" t="s">
        <v>376</v>
      </c>
      <c r="BM11" s="93" t="s">
        <v>376</v>
      </c>
      <c r="BN11" s="93" t="s">
        <v>376</v>
      </c>
      <c r="BO11" s="93" t="s">
        <v>376</v>
      </c>
      <c r="BP11" s="93" t="s">
        <v>376</v>
      </c>
      <c r="BT11" s="93">
        <v>904.7</v>
      </c>
      <c r="BU11" s="93">
        <v>1436.3</v>
      </c>
      <c r="BV11" s="93">
        <v>2618.1</v>
      </c>
      <c r="BW11" s="93">
        <v>1110.7</v>
      </c>
      <c r="BX11" s="93">
        <v>1546.3</v>
      </c>
      <c r="BY11" s="93" t="s">
        <v>376</v>
      </c>
      <c r="BZ11" s="93" t="s">
        <v>376</v>
      </c>
      <c r="CA11" s="93" t="s">
        <v>376</v>
      </c>
      <c r="CB11" s="93" t="s">
        <v>376</v>
      </c>
      <c r="CC11" s="93" t="s">
        <v>376</v>
      </c>
      <c r="CD11" s="93" t="s">
        <v>376</v>
      </c>
      <c r="CH11" s="93">
        <v>0</v>
      </c>
      <c r="CI11" s="93" t="s">
        <v>376</v>
      </c>
      <c r="CJ11" s="93">
        <v>430</v>
      </c>
      <c r="CK11" s="93" t="s">
        <v>376</v>
      </c>
      <c r="CL11" s="93">
        <v>134.4</v>
      </c>
      <c r="CM11" s="93">
        <v>0</v>
      </c>
      <c r="CN11" s="93">
        <v>532.70000000000005</v>
      </c>
      <c r="CO11" s="93" t="s">
        <v>376</v>
      </c>
      <c r="CP11" s="93" t="s">
        <v>376</v>
      </c>
      <c r="CQ11" s="93" t="s">
        <v>376</v>
      </c>
      <c r="CR11" s="93" t="s">
        <v>376</v>
      </c>
      <c r="CS11" s="93" t="s">
        <v>376</v>
      </c>
      <c r="CT11" s="93" t="s">
        <v>376</v>
      </c>
    </row>
    <row r="12" spans="1:98" x14ac:dyDescent="0.15">
      <c r="A12" s="93">
        <f>A11+1</f>
        <v>5</v>
      </c>
      <c r="B12" s="93">
        <v>0</v>
      </c>
      <c r="C12" s="93" t="s">
        <v>376</v>
      </c>
      <c r="D12" s="93">
        <v>1</v>
      </c>
      <c r="E12" s="93" t="s">
        <v>376</v>
      </c>
      <c r="F12" s="93">
        <v>0</v>
      </c>
      <c r="G12" s="93">
        <v>0</v>
      </c>
      <c r="H12" s="93">
        <v>1</v>
      </c>
      <c r="I12" s="93" t="s">
        <v>376</v>
      </c>
      <c r="J12" s="93" t="s">
        <v>376</v>
      </c>
      <c r="K12" s="93" t="s">
        <v>376</v>
      </c>
      <c r="L12" s="93" t="s">
        <v>376</v>
      </c>
      <c r="M12" s="93" t="s">
        <v>376</v>
      </c>
      <c r="N12" s="93" t="s">
        <v>376</v>
      </c>
      <c r="P12" s="93">
        <v>72</v>
      </c>
      <c r="Q12" s="93">
        <v>65</v>
      </c>
      <c r="R12" s="93">
        <v>67</v>
      </c>
      <c r="S12" s="93">
        <v>63</v>
      </c>
      <c r="T12" s="93">
        <v>59</v>
      </c>
      <c r="U12" s="93" t="s">
        <v>376</v>
      </c>
      <c r="V12" s="93" t="s">
        <v>376</v>
      </c>
      <c r="W12" s="93" t="s">
        <v>376</v>
      </c>
      <c r="X12" s="93" t="s">
        <v>376</v>
      </c>
      <c r="Y12" s="93" t="s">
        <v>376</v>
      </c>
      <c r="Z12" s="93" t="s">
        <v>376</v>
      </c>
      <c r="AD12" s="93">
        <v>3.7</v>
      </c>
      <c r="AE12" s="93">
        <v>2.5</v>
      </c>
      <c r="AF12" s="93">
        <v>3</v>
      </c>
      <c r="AG12" s="93">
        <v>2.4</v>
      </c>
      <c r="AH12" s="93">
        <v>5</v>
      </c>
      <c r="AI12" s="93" t="s">
        <v>376</v>
      </c>
      <c r="AJ12" s="93" t="s">
        <v>376</v>
      </c>
      <c r="AK12" s="93" t="s">
        <v>376</v>
      </c>
      <c r="AL12" s="93" t="s">
        <v>376</v>
      </c>
      <c r="AM12" s="93" t="s">
        <v>376</v>
      </c>
      <c r="AN12" s="93" t="s">
        <v>376</v>
      </c>
      <c r="AR12" s="93">
        <v>6</v>
      </c>
      <c r="AS12" s="93" t="s">
        <v>376</v>
      </c>
      <c r="AT12" s="93">
        <v>5</v>
      </c>
      <c r="AU12" s="93" t="s">
        <v>376</v>
      </c>
      <c r="AV12" s="93">
        <v>8</v>
      </c>
      <c r="AW12" s="93">
        <v>13</v>
      </c>
      <c r="AX12" s="93">
        <v>11</v>
      </c>
      <c r="AY12" s="93" t="s">
        <v>376</v>
      </c>
      <c r="AZ12" s="93" t="s">
        <v>376</v>
      </c>
      <c r="BA12" s="93" t="s">
        <v>376</v>
      </c>
      <c r="BB12" s="93" t="s">
        <v>376</v>
      </c>
      <c r="BC12" s="93" t="s">
        <v>376</v>
      </c>
      <c r="BD12" s="93" t="s">
        <v>376</v>
      </c>
      <c r="BF12" s="93">
        <v>59</v>
      </c>
      <c r="BG12" s="93">
        <v>28</v>
      </c>
      <c r="BH12" s="93">
        <v>40</v>
      </c>
      <c r="BI12" s="93">
        <v>46</v>
      </c>
      <c r="BJ12" s="93">
        <v>142</v>
      </c>
      <c r="BK12" s="93" t="s">
        <v>376</v>
      </c>
      <c r="BL12" s="93" t="s">
        <v>376</v>
      </c>
      <c r="BM12" s="93" t="s">
        <v>376</v>
      </c>
      <c r="BN12" s="93" t="s">
        <v>376</v>
      </c>
      <c r="BO12" s="93" t="s">
        <v>376</v>
      </c>
      <c r="BP12" s="93" t="s">
        <v>376</v>
      </c>
      <c r="BT12" s="93">
        <v>1079.2</v>
      </c>
      <c r="BU12" s="93">
        <v>1314</v>
      </c>
      <c r="BV12" s="93">
        <v>1263</v>
      </c>
      <c r="BW12" s="93">
        <v>1380.2</v>
      </c>
      <c r="BX12" s="93">
        <v>2850</v>
      </c>
      <c r="BY12" s="93" t="s">
        <v>376</v>
      </c>
      <c r="BZ12" s="93" t="s">
        <v>376</v>
      </c>
      <c r="CA12" s="93" t="s">
        <v>376</v>
      </c>
      <c r="CB12" s="93" t="s">
        <v>376</v>
      </c>
      <c r="CC12" s="93" t="s">
        <v>376</v>
      </c>
      <c r="CD12" s="93" t="s">
        <v>376</v>
      </c>
      <c r="CH12" s="93">
        <v>831.1</v>
      </c>
      <c r="CI12" s="93" t="s">
        <v>376</v>
      </c>
      <c r="CJ12" s="93">
        <v>0</v>
      </c>
      <c r="CK12" s="93" t="s">
        <v>376</v>
      </c>
      <c r="CL12" s="93">
        <v>609.4</v>
      </c>
      <c r="CM12" s="93">
        <v>451.7</v>
      </c>
      <c r="CN12" s="93">
        <v>2623.4</v>
      </c>
      <c r="CP12" s="93" t="s">
        <v>376</v>
      </c>
      <c r="CQ12" s="93" t="s">
        <v>376</v>
      </c>
      <c r="CR12" s="93" t="s">
        <v>376</v>
      </c>
      <c r="CS12" s="93" t="s">
        <v>376</v>
      </c>
      <c r="CT12" s="93" t="s">
        <v>376</v>
      </c>
    </row>
    <row r="13" spans="1:98" x14ac:dyDescent="0.15">
      <c r="A13" s="93">
        <f t="shared" si="0"/>
        <v>6</v>
      </c>
      <c r="B13" s="93">
        <v>0</v>
      </c>
      <c r="C13" s="93" t="s">
        <v>376</v>
      </c>
      <c r="D13" s="93">
        <v>0</v>
      </c>
      <c r="E13" s="93" t="s">
        <v>376</v>
      </c>
      <c r="F13" s="93">
        <v>0</v>
      </c>
      <c r="G13" s="93">
        <v>1</v>
      </c>
      <c r="H13" s="93">
        <v>1</v>
      </c>
      <c r="J13" s="93" t="s">
        <v>376</v>
      </c>
      <c r="K13" s="93" t="s">
        <v>376</v>
      </c>
      <c r="L13" s="93" t="s">
        <v>376</v>
      </c>
      <c r="M13" s="93" t="s">
        <v>376</v>
      </c>
      <c r="N13" s="93" t="s">
        <v>376</v>
      </c>
      <c r="P13" s="93">
        <v>57</v>
      </c>
      <c r="Q13" s="93">
        <v>61</v>
      </c>
      <c r="R13" s="93">
        <v>57</v>
      </c>
      <c r="S13" s="93">
        <v>80</v>
      </c>
      <c r="T13" s="93">
        <v>66</v>
      </c>
      <c r="U13" s="93" t="s">
        <v>376</v>
      </c>
      <c r="V13" s="93" t="s">
        <v>376</v>
      </c>
      <c r="W13" s="93" t="s">
        <v>376</v>
      </c>
      <c r="X13" s="93" t="s">
        <v>376</v>
      </c>
      <c r="Y13" s="93" t="s">
        <v>376</v>
      </c>
      <c r="Z13" s="93" t="s">
        <v>376</v>
      </c>
      <c r="AD13" s="93">
        <v>3.4</v>
      </c>
      <c r="AE13" s="93">
        <v>2.6</v>
      </c>
      <c r="AF13" s="93">
        <v>4.5999999999999996</v>
      </c>
      <c r="AG13" s="93">
        <v>2.9</v>
      </c>
      <c r="AH13" s="93">
        <v>3.6</v>
      </c>
      <c r="AI13" s="93" t="s">
        <v>376</v>
      </c>
      <c r="AJ13" s="93" t="s">
        <v>376</v>
      </c>
      <c r="AK13" s="93" t="s">
        <v>376</v>
      </c>
      <c r="AL13" s="93" t="s">
        <v>376</v>
      </c>
      <c r="AM13" s="93" t="s">
        <v>376</v>
      </c>
      <c r="AN13" s="93" t="s">
        <v>376</v>
      </c>
      <c r="AR13" s="93">
        <v>10</v>
      </c>
      <c r="AS13" s="93" t="s">
        <v>376</v>
      </c>
      <c r="AT13" s="93">
        <v>7</v>
      </c>
      <c r="AU13" s="93" t="s">
        <v>376</v>
      </c>
      <c r="AV13" s="93">
        <v>5</v>
      </c>
      <c r="AW13" s="93">
        <v>8</v>
      </c>
      <c r="AX13" s="93">
        <v>11</v>
      </c>
      <c r="AY13" s="93" t="s">
        <v>376</v>
      </c>
      <c r="AZ13" s="93" t="s">
        <v>376</v>
      </c>
      <c r="BA13" s="93" t="s">
        <v>376</v>
      </c>
      <c r="BB13" s="93" t="s">
        <v>376</v>
      </c>
      <c r="BC13" s="93" t="s">
        <v>376</v>
      </c>
      <c r="BD13" s="93" t="s">
        <v>376</v>
      </c>
      <c r="BF13" s="93">
        <v>45</v>
      </c>
      <c r="BG13" s="93">
        <v>25</v>
      </c>
      <c r="BH13" s="93">
        <v>10</v>
      </c>
      <c r="BI13" s="93">
        <v>21</v>
      </c>
      <c r="BJ13" s="93">
        <v>38</v>
      </c>
      <c r="BK13" s="93" t="s">
        <v>376</v>
      </c>
      <c r="BL13" s="93" t="s">
        <v>376</v>
      </c>
      <c r="BM13" s="93" t="s">
        <v>376</v>
      </c>
      <c r="BN13" s="93" t="s">
        <v>376</v>
      </c>
      <c r="BO13" s="93" t="s">
        <v>376</v>
      </c>
      <c r="BP13" s="93" t="s">
        <v>376</v>
      </c>
      <c r="BT13" s="93">
        <v>2280.6999999999998</v>
      </c>
      <c r="BU13" s="93">
        <v>1542.4</v>
      </c>
      <c r="BV13" s="93">
        <v>2434.6999999999998</v>
      </c>
      <c r="BW13" s="93">
        <v>1132.3</v>
      </c>
      <c r="BX13" s="93">
        <v>1912.6</v>
      </c>
      <c r="BY13" s="93" t="s">
        <v>376</v>
      </c>
      <c r="BZ13" s="93" t="s">
        <v>376</v>
      </c>
      <c r="CA13" s="93" t="s">
        <v>376</v>
      </c>
      <c r="CB13" s="93" t="s">
        <v>376</v>
      </c>
      <c r="CC13" s="93" t="s">
        <v>376</v>
      </c>
      <c r="CD13" s="93" t="s">
        <v>376</v>
      </c>
      <c r="CF13" s="93" t="s">
        <v>376</v>
      </c>
      <c r="CH13" s="93">
        <v>1031.8</v>
      </c>
      <c r="CI13" s="93" t="s">
        <v>376</v>
      </c>
      <c r="CJ13" s="93">
        <v>617.70000000000005</v>
      </c>
      <c r="CK13" s="93" t="s">
        <v>376</v>
      </c>
      <c r="CL13" s="93">
        <v>594.79999999999995</v>
      </c>
      <c r="CM13" s="93">
        <v>231.1</v>
      </c>
      <c r="CN13" s="93">
        <v>904.8</v>
      </c>
      <c r="CO13" s="93" t="s">
        <v>376</v>
      </c>
      <c r="CP13" s="93" t="s">
        <v>376</v>
      </c>
      <c r="CQ13" s="93" t="s">
        <v>376</v>
      </c>
      <c r="CR13" s="93" t="s">
        <v>376</v>
      </c>
      <c r="CS13" s="93" t="s">
        <v>376</v>
      </c>
      <c r="CT13" s="93" t="s">
        <v>376</v>
      </c>
    </row>
    <row r="14" spans="1:98" x14ac:dyDescent="0.15">
      <c r="A14" s="93">
        <f t="shared" si="0"/>
        <v>7</v>
      </c>
      <c r="B14" s="93">
        <v>1</v>
      </c>
      <c r="C14" s="93" t="s">
        <v>376</v>
      </c>
      <c r="D14" s="93" t="s">
        <v>376</v>
      </c>
      <c r="E14" s="93" t="s">
        <v>376</v>
      </c>
      <c r="F14" s="93">
        <v>1</v>
      </c>
      <c r="G14" s="93">
        <v>0</v>
      </c>
      <c r="H14" s="93">
        <v>1</v>
      </c>
      <c r="I14" s="93" t="s">
        <v>376</v>
      </c>
      <c r="J14" s="93" t="s">
        <v>376</v>
      </c>
      <c r="K14" s="93" t="s">
        <v>376</v>
      </c>
      <c r="L14" s="93" t="s">
        <v>376</v>
      </c>
      <c r="M14" s="93" t="s">
        <v>376</v>
      </c>
      <c r="N14" s="93" t="s">
        <v>376</v>
      </c>
      <c r="P14" s="93">
        <v>73</v>
      </c>
      <c r="Q14" s="93">
        <v>38</v>
      </c>
      <c r="R14" s="93">
        <v>56</v>
      </c>
      <c r="S14" s="93">
        <v>66</v>
      </c>
      <c r="T14" s="93">
        <v>42</v>
      </c>
      <c r="U14" s="93" t="s">
        <v>376</v>
      </c>
      <c r="V14" s="93" t="s">
        <v>376</v>
      </c>
      <c r="W14" s="93" t="s">
        <v>376</v>
      </c>
      <c r="X14" s="93" t="s">
        <v>376</v>
      </c>
      <c r="Y14" s="93" t="s">
        <v>376</v>
      </c>
      <c r="Z14" s="93" t="s">
        <v>376</v>
      </c>
      <c r="AD14" s="93">
        <v>2.5</v>
      </c>
      <c r="AE14" s="93">
        <v>3.3</v>
      </c>
      <c r="AF14" s="93">
        <v>2.9</v>
      </c>
      <c r="AG14" s="93">
        <v>2.9</v>
      </c>
      <c r="AH14" s="93">
        <v>4</v>
      </c>
      <c r="AI14" s="93" t="s">
        <v>376</v>
      </c>
      <c r="AJ14" s="93" t="s">
        <v>376</v>
      </c>
      <c r="AK14" s="93" t="s">
        <v>376</v>
      </c>
      <c r="AL14" s="93" t="s">
        <v>376</v>
      </c>
      <c r="AM14" s="93" t="s">
        <v>376</v>
      </c>
      <c r="AN14" s="93" t="s">
        <v>376</v>
      </c>
      <c r="AR14" s="93">
        <v>7</v>
      </c>
      <c r="AS14" s="93" t="s">
        <v>376</v>
      </c>
      <c r="AT14" s="93" t="s">
        <v>376</v>
      </c>
      <c r="AU14" s="93" t="s">
        <v>376</v>
      </c>
      <c r="AV14" s="93">
        <v>9</v>
      </c>
      <c r="AW14" s="93">
        <v>8</v>
      </c>
      <c r="AX14" s="93">
        <v>12</v>
      </c>
      <c r="AY14" s="93" t="s">
        <v>376</v>
      </c>
      <c r="AZ14" s="93" t="s">
        <v>376</v>
      </c>
      <c r="BA14" s="93" t="s">
        <v>376</v>
      </c>
      <c r="BB14" s="93" t="s">
        <v>376</v>
      </c>
      <c r="BC14" s="93" t="s">
        <v>376</v>
      </c>
      <c r="BD14" s="93" t="s">
        <v>376</v>
      </c>
      <c r="BF14" s="93">
        <v>2</v>
      </c>
      <c r="BG14" s="93">
        <v>0</v>
      </c>
      <c r="BH14" s="93">
        <v>53</v>
      </c>
      <c r="BI14" s="93">
        <v>17</v>
      </c>
      <c r="BJ14" s="93">
        <v>51</v>
      </c>
      <c r="BK14" s="93" t="s">
        <v>376</v>
      </c>
      <c r="BL14" s="93" t="s">
        <v>376</v>
      </c>
      <c r="BM14" s="93" t="s">
        <v>376</v>
      </c>
      <c r="BN14" s="93" t="s">
        <v>376</v>
      </c>
      <c r="BO14" s="93" t="s">
        <v>376</v>
      </c>
      <c r="BP14" s="93" t="s">
        <v>376</v>
      </c>
      <c r="BT14" s="93">
        <v>1268.5</v>
      </c>
      <c r="BU14" s="93">
        <v>450.7</v>
      </c>
      <c r="BV14" s="93">
        <v>1602.4</v>
      </c>
      <c r="BW14" s="93">
        <v>1582.1</v>
      </c>
      <c r="BX14" s="93">
        <v>2629.1</v>
      </c>
      <c r="BY14" s="93" t="s">
        <v>376</v>
      </c>
      <c r="BZ14" s="93" t="s">
        <v>376</v>
      </c>
      <c r="CA14" s="93" t="s">
        <v>376</v>
      </c>
      <c r="CB14" s="93" t="s">
        <v>376</v>
      </c>
      <c r="CC14" s="93" t="s">
        <v>376</v>
      </c>
      <c r="CD14" s="93" t="s">
        <v>376</v>
      </c>
      <c r="CH14" s="93">
        <v>21.6</v>
      </c>
      <c r="CI14" s="93" t="s">
        <v>376</v>
      </c>
      <c r="CJ14" s="93" t="s">
        <v>376</v>
      </c>
      <c r="CK14" s="93" t="s">
        <v>376</v>
      </c>
      <c r="CL14" s="93">
        <v>256.10000000000002</v>
      </c>
      <c r="CM14" s="93">
        <v>213.4</v>
      </c>
      <c r="CN14" s="93">
        <v>1016.9</v>
      </c>
      <c r="CO14" s="93" t="s">
        <v>376</v>
      </c>
      <c r="CP14" s="93" t="s">
        <v>376</v>
      </c>
      <c r="CQ14" s="93" t="s">
        <v>376</v>
      </c>
      <c r="CR14" s="93" t="s">
        <v>376</v>
      </c>
      <c r="CS14" s="93" t="s">
        <v>376</v>
      </c>
      <c r="CT14" s="93" t="s">
        <v>376</v>
      </c>
    </row>
    <row r="15" spans="1:98" x14ac:dyDescent="0.15">
      <c r="A15" s="93">
        <f t="shared" si="0"/>
        <v>8</v>
      </c>
      <c r="B15" s="93">
        <v>0</v>
      </c>
      <c r="C15" s="93" t="s">
        <v>376</v>
      </c>
      <c r="D15" s="93" t="s">
        <v>376</v>
      </c>
      <c r="E15" s="93" t="s">
        <v>376</v>
      </c>
      <c r="F15" s="93">
        <v>1</v>
      </c>
      <c r="G15" s="93">
        <v>0</v>
      </c>
      <c r="H15" s="93">
        <v>0</v>
      </c>
      <c r="I15" s="93" t="s">
        <v>376</v>
      </c>
      <c r="J15" s="93" t="s">
        <v>376</v>
      </c>
      <c r="K15" s="93" t="s">
        <v>376</v>
      </c>
      <c r="M15" s="93" t="s">
        <v>376</v>
      </c>
      <c r="N15" s="93" t="s">
        <v>376</v>
      </c>
      <c r="P15" s="93">
        <v>43</v>
      </c>
      <c r="Q15" s="93">
        <v>55</v>
      </c>
      <c r="R15" s="93">
        <v>42</v>
      </c>
      <c r="S15" s="93">
        <v>60</v>
      </c>
      <c r="T15" s="93">
        <v>61</v>
      </c>
      <c r="U15" s="93" t="s">
        <v>376</v>
      </c>
      <c r="V15" s="93" t="s">
        <v>376</v>
      </c>
      <c r="W15" s="93" t="s">
        <v>376</v>
      </c>
      <c r="X15" s="93" t="s">
        <v>376</v>
      </c>
      <c r="Y15" s="93" t="s">
        <v>376</v>
      </c>
      <c r="Z15" s="93" t="s">
        <v>376</v>
      </c>
      <c r="AD15" s="93">
        <v>2.4</v>
      </c>
      <c r="AE15" s="93">
        <v>3</v>
      </c>
      <c r="AF15" s="93">
        <v>2.2000000000000002</v>
      </c>
      <c r="AG15" s="93">
        <v>2.2999999999999998</v>
      </c>
      <c r="AH15" s="93">
        <v>3.5</v>
      </c>
      <c r="AI15" s="93" t="s">
        <v>376</v>
      </c>
      <c r="AJ15" s="93" t="s">
        <v>376</v>
      </c>
      <c r="AK15" s="93" t="s">
        <v>376</v>
      </c>
      <c r="AL15" s="93" t="s">
        <v>376</v>
      </c>
      <c r="AM15" s="93" t="s">
        <v>376</v>
      </c>
      <c r="AN15" s="93" t="s">
        <v>376</v>
      </c>
      <c r="AR15" s="93">
        <v>5</v>
      </c>
      <c r="AS15" s="93" t="s">
        <v>376</v>
      </c>
      <c r="AT15" s="93" t="s">
        <v>376</v>
      </c>
      <c r="AU15" s="93" t="s">
        <v>376</v>
      </c>
      <c r="AV15" s="93">
        <v>9</v>
      </c>
      <c r="AW15" s="93">
        <v>5</v>
      </c>
      <c r="AX15" s="93">
        <v>10</v>
      </c>
      <c r="AY15" s="93" t="s">
        <v>376</v>
      </c>
      <c r="AZ15" s="93" t="s">
        <v>376</v>
      </c>
      <c r="BA15" s="93" t="s">
        <v>376</v>
      </c>
      <c r="BB15" s="93" t="s">
        <v>376</v>
      </c>
      <c r="BC15" s="93" t="s">
        <v>376</v>
      </c>
      <c r="BD15" s="93" t="s">
        <v>376</v>
      </c>
      <c r="BF15" s="93">
        <v>13</v>
      </c>
      <c r="BG15" s="93">
        <v>62</v>
      </c>
      <c r="BH15" s="93">
        <v>79</v>
      </c>
      <c r="BI15" s="93">
        <v>23</v>
      </c>
      <c r="BJ15" s="93">
        <v>71</v>
      </c>
      <c r="BK15" s="93" t="s">
        <v>376</v>
      </c>
      <c r="BL15" s="93" t="s">
        <v>376</v>
      </c>
      <c r="BM15" s="93" t="s">
        <v>376</v>
      </c>
      <c r="BN15" s="93" t="s">
        <v>376</v>
      </c>
      <c r="BO15" s="93" t="s">
        <v>376</v>
      </c>
      <c r="BP15" s="93" t="s">
        <v>376</v>
      </c>
      <c r="BT15" s="93">
        <v>1313.3</v>
      </c>
      <c r="BU15" s="93">
        <v>1721.4</v>
      </c>
      <c r="BV15" s="93">
        <v>1192.5</v>
      </c>
      <c r="BW15" s="93">
        <v>1301.4000000000001</v>
      </c>
      <c r="BX15" s="93">
        <v>2191.6</v>
      </c>
      <c r="BY15" s="93" t="s">
        <v>376</v>
      </c>
      <c r="BZ15" s="93" t="s">
        <v>376</v>
      </c>
      <c r="CA15" s="93" t="s">
        <v>376</v>
      </c>
      <c r="CB15" s="93" t="s">
        <v>376</v>
      </c>
      <c r="CC15" s="93" t="s">
        <v>376</v>
      </c>
      <c r="CD15" s="93" t="s">
        <v>376</v>
      </c>
      <c r="CH15" s="93">
        <v>139.4</v>
      </c>
      <c r="CI15" s="93" t="s">
        <v>376</v>
      </c>
      <c r="CJ15" s="93" t="s">
        <v>376</v>
      </c>
      <c r="CL15" s="93">
        <v>986.5</v>
      </c>
      <c r="CM15" s="93">
        <v>243.4</v>
      </c>
      <c r="CN15" s="93">
        <v>1031.0999999999999</v>
      </c>
      <c r="CO15" s="93" t="s">
        <v>376</v>
      </c>
      <c r="CP15" s="93" t="s">
        <v>376</v>
      </c>
      <c r="CQ15" s="93" t="s">
        <v>376</v>
      </c>
      <c r="CS15" s="93" t="s">
        <v>376</v>
      </c>
      <c r="CT15" s="93" t="s">
        <v>376</v>
      </c>
    </row>
    <row r="16" spans="1:98" x14ac:dyDescent="0.15">
      <c r="A16" s="93">
        <f t="shared" si="0"/>
        <v>9</v>
      </c>
      <c r="B16" s="93">
        <v>1</v>
      </c>
      <c r="C16" s="93" t="s">
        <v>376</v>
      </c>
      <c r="D16" s="93" t="s">
        <v>376</v>
      </c>
      <c r="E16" s="93" t="s">
        <v>376</v>
      </c>
      <c r="F16" s="93">
        <v>0</v>
      </c>
      <c r="G16" s="93">
        <v>1</v>
      </c>
      <c r="H16" s="93">
        <v>1</v>
      </c>
      <c r="I16" s="93" t="s">
        <v>376</v>
      </c>
      <c r="J16" s="93" t="s">
        <v>376</v>
      </c>
      <c r="K16" s="93" t="s">
        <v>376</v>
      </c>
      <c r="L16" s="93" t="s">
        <v>376</v>
      </c>
      <c r="M16" s="93" t="s">
        <v>376</v>
      </c>
      <c r="N16" s="93" t="s">
        <v>376</v>
      </c>
      <c r="P16" s="93">
        <v>31</v>
      </c>
      <c r="R16" s="93">
        <v>62</v>
      </c>
      <c r="S16" s="93">
        <v>43</v>
      </c>
      <c r="T16" s="93">
        <v>55</v>
      </c>
      <c r="U16" s="93" t="s">
        <v>376</v>
      </c>
      <c r="V16" s="93" t="s">
        <v>376</v>
      </c>
      <c r="W16" s="93" t="s">
        <v>376</v>
      </c>
      <c r="X16" s="93" t="s">
        <v>376</v>
      </c>
      <c r="Y16" s="93" t="s">
        <v>376</v>
      </c>
      <c r="Z16" s="93" t="s">
        <v>376</v>
      </c>
      <c r="AD16" s="93">
        <v>5.7</v>
      </c>
      <c r="AE16" s="93" t="s">
        <v>376</v>
      </c>
      <c r="AF16" s="93">
        <v>3.2</v>
      </c>
      <c r="AG16" s="93">
        <v>6.5</v>
      </c>
      <c r="AH16" s="93">
        <v>4.3</v>
      </c>
      <c r="AI16" s="93" t="s">
        <v>376</v>
      </c>
      <c r="AJ16" s="93" t="s">
        <v>376</v>
      </c>
      <c r="AK16" s="93" t="s">
        <v>376</v>
      </c>
      <c r="AL16" s="93" t="s">
        <v>376</v>
      </c>
      <c r="AM16" s="93" t="s">
        <v>376</v>
      </c>
      <c r="AN16" s="93" t="s">
        <v>376</v>
      </c>
      <c r="AR16" s="93">
        <v>12</v>
      </c>
      <c r="AT16" s="93" t="s">
        <v>376</v>
      </c>
      <c r="AU16" s="93" t="s">
        <v>376</v>
      </c>
      <c r="AV16" s="93" t="s">
        <v>376</v>
      </c>
      <c r="AW16" s="93">
        <v>10</v>
      </c>
      <c r="AX16" s="93">
        <v>12</v>
      </c>
      <c r="AY16" s="93" t="s">
        <v>376</v>
      </c>
      <c r="AZ16" s="93" t="s">
        <v>376</v>
      </c>
      <c r="BA16" s="93" t="s">
        <v>376</v>
      </c>
      <c r="BB16" s="93" t="s">
        <v>376</v>
      </c>
      <c r="BC16" s="93" t="s">
        <v>376</v>
      </c>
      <c r="BD16" s="93" t="s">
        <v>376</v>
      </c>
      <c r="BF16" s="93">
        <v>161</v>
      </c>
      <c r="BG16" s="93" t="s">
        <v>376</v>
      </c>
      <c r="BH16" s="93">
        <v>20</v>
      </c>
      <c r="BI16" s="93">
        <v>192</v>
      </c>
      <c r="BJ16" s="93">
        <v>60</v>
      </c>
      <c r="BK16" s="93" t="s">
        <v>376</v>
      </c>
      <c r="BL16" s="93" t="s">
        <v>376</v>
      </c>
      <c r="BM16" s="93" t="s">
        <v>376</v>
      </c>
      <c r="BN16" s="93" t="s">
        <v>376</v>
      </c>
      <c r="BO16" s="93" t="s">
        <v>376</v>
      </c>
      <c r="BP16" s="93" t="s">
        <v>376</v>
      </c>
      <c r="BT16" s="93">
        <v>3658.3</v>
      </c>
      <c r="BU16" s="93" t="s">
        <v>376</v>
      </c>
      <c r="BV16" s="93">
        <v>1571.7</v>
      </c>
      <c r="BW16" s="93">
        <v>4387.7</v>
      </c>
      <c r="BX16" s="93">
        <v>2252.6</v>
      </c>
      <c r="BY16" s="93" t="s">
        <v>376</v>
      </c>
      <c r="BZ16" s="93" t="s">
        <v>376</v>
      </c>
      <c r="CA16" s="93" t="s">
        <v>376</v>
      </c>
      <c r="CB16" s="93" t="s">
        <v>376</v>
      </c>
      <c r="CC16" s="93" t="s">
        <v>376</v>
      </c>
      <c r="CD16" s="93" t="s">
        <v>376</v>
      </c>
      <c r="CH16" s="93">
        <v>3546.9</v>
      </c>
      <c r="CI16" s="93" t="s">
        <v>376</v>
      </c>
      <c r="CJ16" s="93" t="s">
        <v>376</v>
      </c>
      <c r="CL16" s="93" t="s">
        <v>376</v>
      </c>
      <c r="CM16" s="93">
        <v>4387.7</v>
      </c>
      <c r="CN16" s="93">
        <v>1436.4</v>
      </c>
      <c r="CO16" s="93" t="s">
        <v>376</v>
      </c>
      <c r="CP16" s="93" t="s">
        <v>376</v>
      </c>
      <c r="CQ16" s="93" t="s">
        <v>376</v>
      </c>
      <c r="CS16" s="93" t="s">
        <v>376</v>
      </c>
      <c r="CT16" s="93" t="s">
        <v>376</v>
      </c>
    </row>
    <row r="17" spans="1:98" x14ac:dyDescent="0.15">
      <c r="A17" s="93">
        <f t="shared" si="0"/>
        <v>10</v>
      </c>
      <c r="B17" s="93">
        <v>0</v>
      </c>
      <c r="C17" s="93" t="s">
        <v>376</v>
      </c>
      <c r="E17" s="93" t="s">
        <v>376</v>
      </c>
      <c r="F17" s="93" t="s">
        <v>376</v>
      </c>
      <c r="G17" s="93">
        <v>0</v>
      </c>
      <c r="H17" s="93">
        <v>0</v>
      </c>
      <c r="J17" s="93" t="s">
        <v>376</v>
      </c>
      <c r="K17" s="93" t="s">
        <v>376</v>
      </c>
      <c r="L17" s="93" t="s">
        <v>376</v>
      </c>
      <c r="M17" s="93" t="s">
        <v>376</v>
      </c>
      <c r="N17" s="93" t="s">
        <v>376</v>
      </c>
      <c r="P17" s="93">
        <v>56</v>
      </c>
      <c r="R17" s="93">
        <v>78</v>
      </c>
      <c r="S17" s="93">
        <v>56</v>
      </c>
      <c r="T17" s="93">
        <v>62</v>
      </c>
      <c r="U17" s="93" t="s">
        <v>376</v>
      </c>
      <c r="V17" s="93" t="s">
        <v>376</v>
      </c>
      <c r="W17" s="93" t="s">
        <v>376</v>
      </c>
      <c r="X17" s="93" t="s">
        <v>376</v>
      </c>
      <c r="Y17" s="93" t="s">
        <v>376</v>
      </c>
      <c r="Z17" s="93" t="s">
        <v>376</v>
      </c>
      <c r="AD17" s="93">
        <v>2.5</v>
      </c>
      <c r="AE17" s="93" t="s">
        <v>376</v>
      </c>
      <c r="AF17" s="93">
        <v>3.4</v>
      </c>
      <c r="AG17" s="93">
        <v>3.1</v>
      </c>
      <c r="AH17" s="93">
        <v>3.3</v>
      </c>
      <c r="AI17" s="93" t="s">
        <v>376</v>
      </c>
      <c r="AJ17" s="93" t="s">
        <v>376</v>
      </c>
      <c r="AK17" s="93" t="s">
        <v>376</v>
      </c>
      <c r="AL17" s="93" t="s">
        <v>376</v>
      </c>
      <c r="AM17" s="93" t="s">
        <v>376</v>
      </c>
      <c r="AN17" s="93" t="s">
        <v>376</v>
      </c>
      <c r="AR17" s="93">
        <v>6</v>
      </c>
      <c r="AS17" s="93" t="s">
        <v>376</v>
      </c>
      <c r="AT17" s="93" t="s">
        <v>376</v>
      </c>
      <c r="AU17" s="93" t="s">
        <v>376</v>
      </c>
      <c r="AV17" s="93" t="s">
        <v>376</v>
      </c>
      <c r="AW17" s="93">
        <v>12</v>
      </c>
      <c r="AX17" s="93">
        <v>9</v>
      </c>
      <c r="AY17" s="93" t="s">
        <v>376</v>
      </c>
      <c r="AZ17" s="93" t="s">
        <v>376</v>
      </c>
      <c r="BA17" s="93" t="s">
        <v>376</v>
      </c>
      <c r="BB17" s="93" t="s">
        <v>376</v>
      </c>
      <c r="BC17" s="93" t="s">
        <v>376</v>
      </c>
      <c r="BD17" s="93" t="s">
        <v>376</v>
      </c>
      <c r="BF17" s="93">
        <v>70</v>
      </c>
      <c r="BG17" s="93" t="s">
        <v>376</v>
      </c>
      <c r="BH17" s="93">
        <v>113</v>
      </c>
      <c r="BI17" s="93">
        <v>36</v>
      </c>
      <c r="BJ17" s="93">
        <v>45</v>
      </c>
      <c r="BK17" s="93" t="s">
        <v>376</v>
      </c>
      <c r="BL17" s="93" t="s">
        <v>376</v>
      </c>
      <c r="BM17" s="93" t="s">
        <v>376</v>
      </c>
      <c r="BN17" s="93" t="s">
        <v>376</v>
      </c>
      <c r="BO17" s="93" t="s">
        <v>376</v>
      </c>
      <c r="BP17" s="93" t="s">
        <v>376</v>
      </c>
      <c r="BT17" s="93">
        <v>1313</v>
      </c>
      <c r="BU17" s="93" t="s">
        <v>376</v>
      </c>
      <c r="BV17" s="93">
        <v>1729.9</v>
      </c>
      <c r="BW17" s="93">
        <v>1940.4</v>
      </c>
      <c r="BX17" s="93">
        <v>1957.3</v>
      </c>
      <c r="BY17" s="93" t="s">
        <v>376</v>
      </c>
      <c r="BZ17" s="93" t="s">
        <v>376</v>
      </c>
      <c r="CA17" s="93" t="s">
        <v>376</v>
      </c>
      <c r="CB17" s="93" t="s">
        <v>376</v>
      </c>
      <c r="CC17" s="93" t="s">
        <v>376</v>
      </c>
      <c r="CD17" s="93" t="s">
        <v>376</v>
      </c>
      <c r="CH17" s="93">
        <v>595.9</v>
      </c>
      <c r="CI17" s="93" t="s">
        <v>376</v>
      </c>
      <c r="CK17" s="93" t="s">
        <v>376</v>
      </c>
      <c r="CL17" s="93" t="s">
        <v>376</v>
      </c>
      <c r="CM17" s="93">
        <v>804.6</v>
      </c>
      <c r="CN17" s="93">
        <v>852.5</v>
      </c>
      <c r="CO17" s="93" t="s">
        <v>376</v>
      </c>
      <c r="CP17" s="93" t="s">
        <v>376</v>
      </c>
      <c r="CQ17" s="93" t="s">
        <v>376</v>
      </c>
      <c r="CR17" s="93" t="s">
        <v>376</v>
      </c>
      <c r="CS17" s="93" t="s">
        <v>376</v>
      </c>
      <c r="CT17" s="93" t="s">
        <v>376</v>
      </c>
    </row>
    <row r="18" spans="1:98" x14ac:dyDescent="0.15">
      <c r="A18" s="93">
        <f t="shared" si="0"/>
        <v>11</v>
      </c>
      <c r="B18" s="93">
        <v>0</v>
      </c>
      <c r="C18" s="93" t="s">
        <v>376</v>
      </c>
      <c r="E18" s="93" t="s">
        <v>376</v>
      </c>
      <c r="F18" s="93" t="s">
        <v>376</v>
      </c>
      <c r="G18" s="93" t="s">
        <v>376</v>
      </c>
      <c r="H18" s="93">
        <v>1</v>
      </c>
      <c r="I18" s="93" t="s">
        <v>376</v>
      </c>
      <c r="J18" s="93" t="s">
        <v>376</v>
      </c>
      <c r="K18" s="93" t="s">
        <v>376</v>
      </c>
      <c r="L18" s="93" t="s">
        <v>376</v>
      </c>
      <c r="M18" s="93" t="s">
        <v>376</v>
      </c>
      <c r="N18" s="93" t="s">
        <v>376</v>
      </c>
      <c r="P18" s="93">
        <v>64</v>
      </c>
      <c r="R18" s="93" t="s">
        <v>376</v>
      </c>
      <c r="S18" s="93" t="s">
        <v>376</v>
      </c>
      <c r="T18" s="93">
        <v>43</v>
      </c>
      <c r="U18" s="93" t="s">
        <v>376</v>
      </c>
      <c r="V18" s="93" t="s">
        <v>376</v>
      </c>
      <c r="W18" s="93" t="s">
        <v>376</v>
      </c>
      <c r="X18" s="93" t="s">
        <v>376</v>
      </c>
      <c r="Y18" s="93" t="s">
        <v>376</v>
      </c>
      <c r="Z18" s="93" t="s">
        <v>376</v>
      </c>
      <c r="AD18" s="93">
        <v>4.4000000000000004</v>
      </c>
      <c r="AE18" s="93" t="s">
        <v>376</v>
      </c>
      <c r="AF18" s="93" t="s">
        <v>376</v>
      </c>
      <c r="AG18" s="93" t="s">
        <v>376</v>
      </c>
      <c r="AH18" s="93">
        <v>4.5</v>
      </c>
      <c r="AI18" s="93" t="s">
        <v>376</v>
      </c>
      <c r="AJ18" s="93" t="s">
        <v>376</v>
      </c>
      <c r="AK18" s="93" t="s">
        <v>376</v>
      </c>
      <c r="AL18" s="93" t="s">
        <v>376</v>
      </c>
      <c r="AM18" s="93" t="s">
        <v>376</v>
      </c>
      <c r="AN18" s="93" t="s">
        <v>376</v>
      </c>
      <c r="AR18" s="93">
        <v>11</v>
      </c>
      <c r="AS18" s="93" t="s">
        <v>376</v>
      </c>
      <c r="AT18" s="93" t="s">
        <v>376</v>
      </c>
      <c r="AU18" s="93" t="s">
        <v>376</v>
      </c>
      <c r="AW18" s="93" t="s">
        <v>376</v>
      </c>
      <c r="AX18" s="93">
        <v>12</v>
      </c>
      <c r="AY18" s="93" t="s">
        <v>376</v>
      </c>
      <c r="AZ18" s="93" t="s">
        <v>376</v>
      </c>
      <c r="BA18" s="93" t="s">
        <v>376</v>
      </c>
      <c r="BB18" s="93" t="s">
        <v>376</v>
      </c>
      <c r="BC18" s="93" t="s">
        <v>376</v>
      </c>
      <c r="BD18" s="93" t="s">
        <v>376</v>
      </c>
      <c r="BF18" s="93">
        <v>38</v>
      </c>
      <c r="BG18" s="93" t="s">
        <v>376</v>
      </c>
      <c r="BH18" s="93" t="s">
        <v>376</v>
      </c>
      <c r="BI18" s="93" t="s">
        <v>376</v>
      </c>
      <c r="BJ18" s="93">
        <v>47</v>
      </c>
      <c r="BK18" s="93" t="s">
        <v>376</v>
      </c>
      <c r="BL18" s="93" t="s">
        <v>376</v>
      </c>
      <c r="BM18" s="93" t="s">
        <v>376</v>
      </c>
      <c r="BN18" s="93" t="s">
        <v>376</v>
      </c>
      <c r="BO18" s="93" t="s">
        <v>376</v>
      </c>
      <c r="BP18" s="93" t="s">
        <v>376</v>
      </c>
      <c r="BT18" s="93">
        <v>985.2</v>
      </c>
      <c r="BU18" s="93" t="s">
        <v>376</v>
      </c>
      <c r="BV18" s="93" t="s">
        <v>376</v>
      </c>
      <c r="BW18" s="93" t="s">
        <v>376</v>
      </c>
      <c r="BX18" s="93">
        <v>2748.2</v>
      </c>
      <c r="BY18" s="93" t="s">
        <v>376</v>
      </c>
      <c r="BZ18" s="93" t="s">
        <v>376</v>
      </c>
      <c r="CA18" s="93" t="s">
        <v>376</v>
      </c>
      <c r="CB18" s="93" t="s">
        <v>376</v>
      </c>
      <c r="CC18" s="93" t="s">
        <v>376</v>
      </c>
      <c r="CD18" s="93" t="s">
        <v>376</v>
      </c>
      <c r="CH18" s="93">
        <v>543.1</v>
      </c>
      <c r="CI18" s="93" t="s">
        <v>376</v>
      </c>
      <c r="CK18" s="93" t="s">
        <v>376</v>
      </c>
      <c r="CL18" s="93" t="s">
        <v>376</v>
      </c>
      <c r="CM18" s="93" t="s">
        <v>376</v>
      </c>
      <c r="CN18" s="93">
        <v>1356.7</v>
      </c>
      <c r="CO18" s="93" t="s">
        <v>376</v>
      </c>
      <c r="CP18" s="93" t="s">
        <v>376</v>
      </c>
      <c r="CQ18" s="93" t="s">
        <v>376</v>
      </c>
      <c r="CR18" s="93" t="s">
        <v>376</v>
      </c>
      <c r="CS18" s="93" t="s">
        <v>376</v>
      </c>
      <c r="CT18" s="93" t="s">
        <v>376</v>
      </c>
    </row>
    <row r="19" spans="1:98" x14ac:dyDescent="0.15">
      <c r="A19" s="93">
        <f t="shared" si="0"/>
        <v>12</v>
      </c>
      <c r="B19" s="93">
        <v>0</v>
      </c>
      <c r="C19" s="93" t="s">
        <v>376</v>
      </c>
      <c r="E19" s="93" t="s">
        <v>376</v>
      </c>
      <c r="F19" s="93" t="s">
        <v>376</v>
      </c>
      <c r="G19" s="93" t="s">
        <v>376</v>
      </c>
      <c r="H19" s="93">
        <v>0</v>
      </c>
      <c r="I19" s="93" t="s">
        <v>376</v>
      </c>
      <c r="J19" s="93" t="s">
        <v>376</v>
      </c>
      <c r="K19" s="93" t="s">
        <v>376</v>
      </c>
      <c r="L19" s="93" t="s">
        <v>376</v>
      </c>
      <c r="M19" s="93" t="s">
        <v>376</v>
      </c>
      <c r="N19" s="93" t="s">
        <v>376</v>
      </c>
      <c r="P19" s="93">
        <v>54</v>
      </c>
      <c r="R19" s="93" t="s">
        <v>376</v>
      </c>
      <c r="T19" s="93">
        <v>63</v>
      </c>
      <c r="U19" s="93" t="s">
        <v>376</v>
      </c>
      <c r="V19" s="93" t="s">
        <v>376</v>
      </c>
      <c r="W19" s="93" t="s">
        <v>376</v>
      </c>
      <c r="X19" s="93" t="s">
        <v>376</v>
      </c>
      <c r="Y19" s="93" t="s">
        <v>376</v>
      </c>
      <c r="Z19" s="93" t="s">
        <v>376</v>
      </c>
      <c r="AD19" s="93">
        <v>3.5</v>
      </c>
      <c r="AE19" s="93" t="s">
        <v>376</v>
      </c>
      <c r="AF19" s="93" t="s">
        <v>376</v>
      </c>
      <c r="AH19" s="93">
        <v>3.7</v>
      </c>
      <c r="AI19" s="93" t="s">
        <v>376</v>
      </c>
      <c r="AJ19" s="93" t="s">
        <v>376</v>
      </c>
      <c r="AK19" s="93" t="s">
        <v>376</v>
      </c>
      <c r="AL19" s="93" t="s">
        <v>376</v>
      </c>
      <c r="AM19" s="93" t="s">
        <v>376</v>
      </c>
      <c r="AN19" s="93" t="s">
        <v>376</v>
      </c>
      <c r="AR19" s="93">
        <v>9</v>
      </c>
      <c r="AS19" s="93" t="s">
        <v>376</v>
      </c>
      <c r="AT19" s="93" t="s">
        <v>376</v>
      </c>
      <c r="AU19" s="93" t="s">
        <v>376</v>
      </c>
      <c r="AW19" s="93" t="s">
        <v>376</v>
      </c>
      <c r="AX19" s="93">
        <v>10</v>
      </c>
      <c r="AY19" s="93" t="s">
        <v>376</v>
      </c>
      <c r="AZ19" s="93" t="s">
        <v>376</v>
      </c>
      <c r="BA19" s="93" t="s">
        <v>376</v>
      </c>
      <c r="BB19" s="93" t="s">
        <v>376</v>
      </c>
      <c r="BC19" s="93" t="s">
        <v>376</v>
      </c>
      <c r="BD19" s="93" t="s">
        <v>376</v>
      </c>
      <c r="BF19" s="93">
        <v>20</v>
      </c>
      <c r="BG19" s="93" t="s">
        <v>376</v>
      </c>
      <c r="BH19" s="93" t="s">
        <v>376</v>
      </c>
      <c r="BJ19" s="93">
        <v>68</v>
      </c>
      <c r="BK19" s="93" t="s">
        <v>376</v>
      </c>
      <c r="BL19" s="93" t="s">
        <v>376</v>
      </c>
      <c r="BM19" s="93" t="s">
        <v>376</v>
      </c>
      <c r="BN19" s="93" t="s">
        <v>376</v>
      </c>
      <c r="BO19" s="93" t="s">
        <v>376</v>
      </c>
      <c r="BP19" s="93" t="s">
        <v>376</v>
      </c>
      <c r="BT19" s="93">
        <v>1900.9</v>
      </c>
      <c r="BU19" s="93" t="s">
        <v>376</v>
      </c>
      <c r="BV19" s="93" t="s">
        <v>376</v>
      </c>
      <c r="BX19" s="93">
        <v>2424.9</v>
      </c>
      <c r="BY19" s="93" t="s">
        <v>376</v>
      </c>
      <c r="BZ19" s="93" t="s">
        <v>376</v>
      </c>
      <c r="CA19" s="93" t="s">
        <v>376</v>
      </c>
      <c r="CB19" s="93" t="s">
        <v>376</v>
      </c>
      <c r="CC19" s="93" t="s">
        <v>376</v>
      </c>
      <c r="CD19" s="93" t="s">
        <v>376</v>
      </c>
      <c r="CH19" s="93">
        <v>584.9</v>
      </c>
      <c r="CI19" s="93" t="s">
        <v>376</v>
      </c>
      <c r="CK19" s="93" t="s">
        <v>376</v>
      </c>
      <c r="CL19" s="93" t="s">
        <v>376</v>
      </c>
      <c r="CN19" s="93">
        <v>1134.0999999999999</v>
      </c>
      <c r="CO19" s="93" t="s">
        <v>376</v>
      </c>
      <c r="CP19" s="93" t="s">
        <v>376</v>
      </c>
      <c r="CQ19" s="93" t="s">
        <v>376</v>
      </c>
      <c r="CR19" s="93" t="s">
        <v>376</v>
      </c>
      <c r="CS19" s="93" t="s">
        <v>376</v>
      </c>
      <c r="CT19" s="93" t="s">
        <v>376</v>
      </c>
    </row>
    <row r="20" spans="1:98" x14ac:dyDescent="0.15">
      <c r="A20" s="93">
        <f t="shared" si="0"/>
        <v>13</v>
      </c>
      <c r="B20" s="93">
        <v>1</v>
      </c>
      <c r="C20" s="93" t="s">
        <v>376</v>
      </c>
      <c r="E20" s="93" t="s">
        <v>376</v>
      </c>
      <c r="F20" s="93" t="s">
        <v>376</v>
      </c>
      <c r="G20" s="93" t="s">
        <v>376</v>
      </c>
      <c r="H20" s="93">
        <v>0</v>
      </c>
      <c r="I20" s="93" t="s">
        <v>376</v>
      </c>
      <c r="J20" s="93" t="s">
        <v>376</v>
      </c>
      <c r="K20" s="93" t="s">
        <v>376</v>
      </c>
      <c r="M20" s="93" t="s">
        <v>376</v>
      </c>
      <c r="N20" s="93" t="s">
        <v>376</v>
      </c>
      <c r="P20" s="93">
        <v>62</v>
      </c>
      <c r="T20" s="93">
        <v>75</v>
      </c>
      <c r="U20" s="93" t="s">
        <v>376</v>
      </c>
      <c r="V20" s="93" t="s">
        <v>376</v>
      </c>
      <c r="W20" s="93" t="s">
        <v>376</v>
      </c>
      <c r="X20" s="93" t="s">
        <v>376</v>
      </c>
      <c r="Y20" s="93" t="s">
        <v>376</v>
      </c>
      <c r="Z20" s="93" t="s">
        <v>376</v>
      </c>
      <c r="AD20" s="93">
        <v>2.9</v>
      </c>
      <c r="AE20" s="93" t="s">
        <v>376</v>
      </c>
      <c r="AF20" s="93" t="s">
        <v>376</v>
      </c>
      <c r="AH20" s="93">
        <v>3.2</v>
      </c>
      <c r="AI20" s="93" t="s">
        <v>376</v>
      </c>
      <c r="AJ20" s="93" t="s">
        <v>376</v>
      </c>
      <c r="AK20" s="93" t="s">
        <v>376</v>
      </c>
      <c r="AL20" s="93" t="s">
        <v>376</v>
      </c>
      <c r="AM20" s="93" t="s">
        <v>376</v>
      </c>
      <c r="AN20" s="93" t="s">
        <v>376</v>
      </c>
      <c r="AR20" s="93">
        <v>7</v>
      </c>
      <c r="AS20" s="93" t="s">
        <v>376</v>
      </c>
      <c r="AT20" s="93" t="s">
        <v>376</v>
      </c>
      <c r="AU20" s="93" t="s">
        <v>376</v>
      </c>
      <c r="AV20" s="93" t="s">
        <v>376</v>
      </c>
      <c r="AW20" s="93" t="s">
        <v>376</v>
      </c>
      <c r="AX20" s="93">
        <v>8</v>
      </c>
      <c r="AZ20" s="93" t="s">
        <v>376</v>
      </c>
      <c r="BA20" s="93" t="s">
        <v>376</v>
      </c>
      <c r="BB20" s="93" t="s">
        <v>376</v>
      </c>
      <c r="BC20" s="93" t="s">
        <v>376</v>
      </c>
      <c r="BD20" s="93" t="s">
        <v>376</v>
      </c>
      <c r="BF20" s="93">
        <v>27</v>
      </c>
      <c r="BG20" s="93" t="s">
        <v>376</v>
      </c>
      <c r="BH20" s="93" t="s">
        <v>376</v>
      </c>
      <c r="BJ20" s="93">
        <v>46</v>
      </c>
      <c r="BK20" s="93" t="s">
        <v>376</v>
      </c>
      <c r="BL20" s="93" t="s">
        <v>376</v>
      </c>
      <c r="BM20" s="93" t="s">
        <v>376</v>
      </c>
      <c r="BN20" s="93" t="s">
        <v>376</v>
      </c>
      <c r="BO20" s="93" t="s">
        <v>376</v>
      </c>
      <c r="BP20" s="93" t="s">
        <v>376</v>
      </c>
      <c r="BT20" s="93">
        <v>1316.7</v>
      </c>
      <c r="BU20" s="93" t="s">
        <v>376</v>
      </c>
      <c r="BV20" s="93" t="s">
        <v>376</v>
      </c>
      <c r="BX20" s="93">
        <v>1568.8</v>
      </c>
      <c r="BY20" s="93" t="s">
        <v>376</v>
      </c>
      <c r="BZ20" s="93" t="s">
        <v>376</v>
      </c>
      <c r="CA20" s="93" t="s">
        <v>376</v>
      </c>
      <c r="CB20" s="93" t="s">
        <v>376</v>
      </c>
      <c r="CC20" s="93" t="s">
        <v>376</v>
      </c>
      <c r="CD20" s="93" t="s">
        <v>376</v>
      </c>
      <c r="CH20" s="93">
        <v>275.2</v>
      </c>
      <c r="CI20" s="93" t="s">
        <v>376</v>
      </c>
      <c r="CK20" s="93" t="s">
        <v>376</v>
      </c>
      <c r="CL20" s="93" t="s">
        <v>376</v>
      </c>
      <c r="CN20" s="93">
        <v>501.5</v>
      </c>
      <c r="CO20" s="93" t="s">
        <v>376</v>
      </c>
      <c r="CP20" s="93" t="s">
        <v>376</v>
      </c>
      <c r="CQ20" s="93" t="s">
        <v>376</v>
      </c>
      <c r="CR20" s="93" t="s">
        <v>376</v>
      </c>
      <c r="CS20" s="93" t="s">
        <v>376</v>
      </c>
      <c r="CT20" s="93" t="s">
        <v>376</v>
      </c>
    </row>
    <row r="21" spans="1:98" x14ac:dyDescent="0.15">
      <c r="A21" s="93">
        <f t="shared" si="0"/>
        <v>14</v>
      </c>
      <c r="B21" s="93">
        <v>1</v>
      </c>
      <c r="C21" s="93" t="s">
        <v>376</v>
      </c>
      <c r="E21" s="93" t="s">
        <v>376</v>
      </c>
      <c r="F21" s="93" t="s">
        <v>376</v>
      </c>
      <c r="H21" s="93">
        <v>0</v>
      </c>
      <c r="I21" s="93" t="s">
        <v>376</v>
      </c>
      <c r="J21" s="93" t="s">
        <v>376</v>
      </c>
      <c r="K21" s="93" t="s">
        <v>376</v>
      </c>
      <c r="M21" s="93" t="s">
        <v>376</v>
      </c>
      <c r="N21" s="93" t="s">
        <v>376</v>
      </c>
      <c r="P21" s="93">
        <v>65</v>
      </c>
      <c r="T21" s="93">
        <v>71</v>
      </c>
      <c r="U21" s="93" t="s">
        <v>376</v>
      </c>
      <c r="V21" s="93" t="s">
        <v>376</v>
      </c>
      <c r="W21" s="93" t="s">
        <v>376</v>
      </c>
      <c r="X21" s="93" t="s">
        <v>376</v>
      </c>
      <c r="Y21" s="93" t="s">
        <v>376</v>
      </c>
      <c r="Z21" s="93" t="s">
        <v>376</v>
      </c>
      <c r="AD21" s="93">
        <v>4.2</v>
      </c>
      <c r="AE21" s="93" t="s">
        <v>376</v>
      </c>
      <c r="AF21" s="93" t="s">
        <v>376</v>
      </c>
      <c r="AH21" s="93">
        <v>2</v>
      </c>
      <c r="AI21" s="93" t="s">
        <v>376</v>
      </c>
      <c r="AJ21" s="93" t="s">
        <v>376</v>
      </c>
      <c r="AK21" s="93" t="s">
        <v>376</v>
      </c>
      <c r="AL21" s="93" t="s">
        <v>376</v>
      </c>
      <c r="AM21" s="93" t="s">
        <v>376</v>
      </c>
      <c r="AN21" s="93" t="s">
        <v>376</v>
      </c>
      <c r="AR21" s="93">
        <v>15</v>
      </c>
      <c r="AS21" s="93" t="s">
        <v>376</v>
      </c>
      <c r="AT21" s="93" t="s">
        <v>376</v>
      </c>
      <c r="AU21" s="93" t="s">
        <v>376</v>
      </c>
      <c r="AV21" s="93" t="s">
        <v>376</v>
      </c>
      <c r="AW21" s="93" t="s">
        <v>376</v>
      </c>
      <c r="AX21" s="93">
        <v>5</v>
      </c>
      <c r="AZ21" s="93" t="s">
        <v>376</v>
      </c>
      <c r="BA21" s="93" t="s">
        <v>376</v>
      </c>
      <c r="BC21" s="93" t="s">
        <v>376</v>
      </c>
      <c r="BD21" s="93" t="s">
        <v>376</v>
      </c>
      <c r="BF21" s="93">
        <v>46</v>
      </c>
      <c r="BG21" s="93" t="s">
        <v>376</v>
      </c>
      <c r="BH21" s="93" t="s">
        <v>376</v>
      </c>
      <c r="BJ21" s="93">
        <v>21</v>
      </c>
      <c r="BK21" s="93" t="s">
        <v>376</v>
      </c>
      <c r="BL21" s="93" t="s">
        <v>376</v>
      </c>
      <c r="BM21" s="93" t="s">
        <v>376</v>
      </c>
      <c r="BN21" s="93" t="s">
        <v>376</v>
      </c>
      <c r="BO21" s="93" t="s">
        <v>376</v>
      </c>
      <c r="BP21" s="93" t="s">
        <v>376</v>
      </c>
      <c r="BT21" s="93">
        <v>2309.1999999999998</v>
      </c>
      <c r="BU21" s="93" t="s">
        <v>376</v>
      </c>
      <c r="BV21" s="93" t="s">
        <v>376</v>
      </c>
      <c r="BX21" s="93">
        <v>997.7</v>
      </c>
      <c r="BY21" s="93" t="s">
        <v>376</v>
      </c>
      <c r="BZ21" s="93" t="s">
        <v>376</v>
      </c>
      <c r="CA21" s="93" t="s">
        <v>376</v>
      </c>
      <c r="CB21" s="93" t="s">
        <v>376</v>
      </c>
      <c r="CC21" s="93" t="s">
        <v>376</v>
      </c>
      <c r="CD21" s="93" t="s">
        <v>376</v>
      </c>
      <c r="CH21" s="93">
        <v>1087.9000000000001</v>
      </c>
      <c r="CK21" s="93" t="s">
        <v>376</v>
      </c>
      <c r="CL21" s="93" t="s">
        <v>376</v>
      </c>
      <c r="CN21" s="93">
        <v>132</v>
      </c>
      <c r="CO21" s="93" t="s">
        <v>376</v>
      </c>
      <c r="CP21" s="93" t="s">
        <v>376</v>
      </c>
      <c r="CQ21" s="93" t="s">
        <v>376</v>
      </c>
      <c r="CR21" s="93" t="s">
        <v>376</v>
      </c>
      <c r="CS21" s="93" t="s">
        <v>376</v>
      </c>
      <c r="CT21" s="93" t="s">
        <v>376</v>
      </c>
    </row>
    <row r="22" spans="1:98" x14ac:dyDescent="0.15">
      <c r="A22" s="93">
        <f t="shared" si="0"/>
        <v>15</v>
      </c>
      <c r="B22" s="93">
        <v>0</v>
      </c>
      <c r="C22" s="93" t="s">
        <v>376</v>
      </c>
      <c r="E22" s="93" t="s">
        <v>376</v>
      </c>
      <c r="F22" s="93" t="s">
        <v>376</v>
      </c>
      <c r="G22" s="93" t="s">
        <v>376</v>
      </c>
      <c r="H22" s="93">
        <v>1</v>
      </c>
      <c r="I22" s="93" t="s">
        <v>376</v>
      </c>
      <c r="J22" s="93" t="s">
        <v>376</v>
      </c>
      <c r="K22" s="93" t="s">
        <v>376</v>
      </c>
      <c r="M22" s="93" t="s">
        <v>376</v>
      </c>
      <c r="N22" s="93" t="s">
        <v>376</v>
      </c>
      <c r="P22" s="93">
        <v>31</v>
      </c>
      <c r="R22" s="93" t="s">
        <v>376</v>
      </c>
      <c r="T22" s="93">
        <v>58</v>
      </c>
      <c r="U22" s="93" t="s">
        <v>376</v>
      </c>
      <c r="V22" s="93" t="s">
        <v>376</v>
      </c>
      <c r="W22" s="93" t="s">
        <v>376</v>
      </c>
      <c r="X22" s="93" t="s">
        <v>376</v>
      </c>
      <c r="Y22" s="93" t="s">
        <v>376</v>
      </c>
      <c r="Z22" s="93" t="s">
        <v>376</v>
      </c>
      <c r="AD22" s="93">
        <v>2.1</v>
      </c>
      <c r="AE22" s="93" t="s">
        <v>376</v>
      </c>
      <c r="AF22" s="93" t="s">
        <v>376</v>
      </c>
      <c r="AH22" s="93">
        <v>4.0999999999999996</v>
      </c>
      <c r="AI22" s="93" t="s">
        <v>376</v>
      </c>
      <c r="AJ22" s="93" t="s">
        <v>376</v>
      </c>
      <c r="AK22" s="93" t="s">
        <v>376</v>
      </c>
      <c r="AL22" s="93" t="s">
        <v>376</v>
      </c>
      <c r="AM22" s="93" t="s">
        <v>376</v>
      </c>
      <c r="AN22" s="93" t="s">
        <v>376</v>
      </c>
      <c r="AR22" s="93">
        <v>3</v>
      </c>
      <c r="AS22" s="93" t="s">
        <v>376</v>
      </c>
      <c r="AT22" s="93" t="s">
        <v>376</v>
      </c>
      <c r="AU22" s="93" t="s">
        <v>376</v>
      </c>
      <c r="AV22" s="93" t="s">
        <v>376</v>
      </c>
      <c r="AW22" s="93" t="s">
        <v>376</v>
      </c>
      <c r="AX22" s="93">
        <v>8</v>
      </c>
      <c r="BC22" s="93" t="s">
        <v>376</v>
      </c>
      <c r="BD22" s="93" t="s">
        <v>376</v>
      </c>
      <c r="BF22" s="93">
        <v>35</v>
      </c>
      <c r="BG22" s="93" t="s">
        <v>376</v>
      </c>
      <c r="BH22" s="93" t="s">
        <v>376</v>
      </c>
      <c r="BJ22" s="93">
        <v>151</v>
      </c>
      <c r="BK22" s="93" t="s">
        <v>376</v>
      </c>
      <c r="BL22" s="93" t="s">
        <v>376</v>
      </c>
      <c r="BM22" s="93" t="s">
        <v>376</v>
      </c>
      <c r="BN22" s="93" t="s">
        <v>376</v>
      </c>
      <c r="BO22" s="93" t="s">
        <v>376</v>
      </c>
      <c r="BP22" s="93" t="s">
        <v>376</v>
      </c>
      <c r="BT22" s="93">
        <v>1114.5999999999999</v>
      </c>
      <c r="BU22" s="93" t="s">
        <v>376</v>
      </c>
      <c r="BV22" s="93" t="s">
        <v>376</v>
      </c>
      <c r="BX22" s="93">
        <v>2419.1</v>
      </c>
      <c r="BY22" s="93" t="s">
        <v>376</v>
      </c>
      <c r="BZ22" s="93" t="s">
        <v>376</v>
      </c>
      <c r="CA22" s="93" t="s">
        <v>376</v>
      </c>
      <c r="CB22" s="93" t="s">
        <v>376</v>
      </c>
      <c r="CC22" s="93" t="s">
        <v>376</v>
      </c>
      <c r="CD22" s="93" t="s">
        <v>376</v>
      </c>
      <c r="CH22" s="93">
        <v>237.7</v>
      </c>
      <c r="CK22" s="93" t="s">
        <v>376</v>
      </c>
      <c r="CN22" s="93">
        <v>2006.2</v>
      </c>
      <c r="CP22" s="93" t="s">
        <v>376</v>
      </c>
      <c r="CQ22" s="93" t="s">
        <v>376</v>
      </c>
      <c r="CR22" s="93" t="s">
        <v>376</v>
      </c>
      <c r="CS22" s="93" t="s">
        <v>376</v>
      </c>
      <c r="CT22" s="93" t="s">
        <v>376</v>
      </c>
    </row>
    <row r="23" spans="1:98" x14ac:dyDescent="0.15">
      <c r="A23" s="93">
        <f t="shared" si="0"/>
        <v>16</v>
      </c>
      <c r="B23" s="93">
        <v>0</v>
      </c>
      <c r="C23" s="93" t="s">
        <v>376</v>
      </c>
      <c r="E23" s="93" t="s">
        <v>376</v>
      </c>
      <c r="G23" s="93" t="s">
        <v>376</v>
      </c>
      <c r="H23" s="93">
        <v>1</v>
      </c>
      <c r="I23" s="93" t="s">
        <v>376</v>
      </c>
      <c r="J23" s="93" t="s">
        <v>376</v>
      </c>
      <c r="K23" s="93" t="s">
        <v>376</v>
      </c>
      <c r="M23" s="93" t="s">
        <v>376</v>
      </c>
      <c r="N23" s="93" t="s">
        <v>376</v>
      </c>
      <c r="P23" s="93">
        <v>58</v>
      </c>
      <c r="R23" s="93" t="s">
        <v>376</v>
      </c>
      <c r="T23" s="93">
        <v>50</v>
      </c>
      <c r="U23" s="93" t="s">
        <v>376</v>
      </c>
      <c r="V23" s="93" t="s">
        <v>376</v>
      </c>
      <c r="W23" s="93" t="s">
        <v>376</v>
      </c>
      <c r="X23" s="93" t="s">
        <v>376</v>
      </c>
      <c r="Y23" s="93" t="s">
        <v>376</v>
      </c>
      <c r="Z23" s="93" t="s">
        <v>376</v>
      </c>
      <c r="AD23" s="93">
        <v>2.7</v>
      </c>
      <c r="AE23" s="93" t="s">
        <v>376</v>
      </c>
      <c r="AF23" s="93" t="s">
        <v>376</v>
      </c>
      <c r="AH23" s="93">
        <v>3.1</v>
      </c>
      <c r="AI23" s="93" t="s">
        <v>376</v>
      </c>
      <c r="AJ23" s="93" t="s">
        <v>376</v>
      </c>
      <c r="AK23" s="93" t="s">
        <v>376</v>
      </c>
      <c r="AL23" s="93" t="s">
        <v>376</v>
      </c>
      <c r="AM23" s="93" t="s">
        <v>376</v>
      </c>
      <c r="AN23" s="93" t="s">
        <v>376</v>
      </c>
      <c r="AR23" s="93">
        <v>10</v>
      </c>
      <c r="AS23" s="93" t="s">
        <v>376</v>
      </c>
      <c r="AT23" s="93" t="s">
        <v>376</v>
      </c>
      <c r="AU23" s="93" t="s">
        <v>376</v>
      </c>
      <c r="AV23" s="93" t="s">
        <v>376</v>
      </c>
      <c r="AW23" s="93" t="s">
        <v>376</v>
      </c>
      <c r="AX23" s="93">
        <v>10</v>
      </c>
      <c r="BC23" s="93" t="s">
        <v>376</v>
      </c>
      <c r="BD23" s="93" t="s">
        <v>376</v>
      </c>
      <c r="BF23" s="93">
        <v>14</v>
      </c>
      <c r="BG23" s="93" t="s">
        <v>376</v>
      </c>
      <c r="BH23" s="93" t="s">
        <v>376</v>
      </c>
      <c r="BJ23" s="93">
        <v>29</v>
      </c>
      <c r="BK23" s="93" t="s">
        <v>376</v>
      </c>
      <c r="BL23" s="93" t="s">
        <v>376</v>
      </c>
      <c r="BM23" s="93" t="s">
        <v>376</v>
      </c>
      <c r="BN23" s="93" t="s">
        <v>376</v>
      </c>
      <c r="BO23" s="93" t="s">
        <v>376</v>
      </c>
      <c r="BP23" s="93" t="s">
        <v>376</v>
      </c>
      <c r="BT23" s="93">
        <v>1502.8</v>
      </c>
      <c r="BU23" s="93" t="s">
        <v>376</v>
      </c>
      <c r="BV23" s="93" t="s">
        <v>376</v>
      </c>
      <c r="BX23" s="93">
        <v>1649.4</v>
      </c>
      <c r="BY23" s="93" t="s">
        <v>376</v>
      </c>
      <c r="BZ23" s="93" t="s">
        <v>376</v>
      </c>
      <c r="CA23" s="93" t="s">
        <v>376</v>
      </c>
      <c r="CB23" s="93" t="s">
        <v>376</v>
      </c>
      <c r="CC23" s="93" t="s">
        <v>376</v>
      </c>
      <c r="CD23" s="93" t="s">
        <v>376</v>
      </c>
      <c r="CH23" s="93">
        <v>254.9</v>
      </c>
      <c r="CI23" s="93" t="s">
        <v>376</v>
      </c>
      <c r="CK23" s="93" t="s">
        <v>376</v>
      </c>
      <c r="CN23" s="93">
        <v>543.20000000000005</v>
      </c>
      <c r="CP23" s="93" t="s">
        <v>376</v>
      </c>
      <c r="CQ23" s="93" t="s">
        <v>376</v>
      </c>
      <c r="CR23" s="93" t="s">
        <v>376</v>
      </c>
      <c r="CS23" s="93" t="s">
        <v>376</v>
      </c>
      <c r="CT23" s="93" t="s">
        <v>376</v>
      </c>
    </row>
    <row r="24" spans="1:98" x14ac:dyDescent="0.15">
      <c r="A24" s="93">
        <f t="shared" si="0"/>
        <v>17</v>
      </c>
      <c r="B24" s="93">
        <v>0</v>
      </c>
      <c r="C24" s="93" t="s">
        <v>376</v>
      </c>
      <c r="E24" s="93" t="s">
        <v>376</v>
      </c>
      <c r="G24" s="93" t="s">
        <v>376</v>
      </c>
      <c r="H24" s="93">
        <v>1</v>
      </c>
      <c r="I24" s="93" t="s">
        <v>376</v>
      </c>
      <c r="J24" s="93" t="s">
        <v>376</v>
      </c>
      <c r="K24" s="93" t="s">
        <v>376</v>
      </c>
      <c r="M24" s="93" t="s">
        <v>376</v>
      </c>
      <c r="N24" s="93" t="s">
        <v>376</v>
      </c>
      <c r="P24" s="93">
        <v>65</v>
      </c>
      <c r="R24" s="93" t="s">
        <v>376</v>
      </c>
      <c r="T24" s="93">
        <v>60</v>
      </c>
      <c r="U24" s="93" t="s">
        <v>376</v>
      </c>
      <c r="V24" s="93" t="s">
        <v>376</v>
      </c>
      <c r="W24" s="93" t="s">
        <v>376</v>
      </c>
      <c r="X24" s="93" t="s">
        <v>376</v>
      </c>
      <c r="Y24" s="93" t="s">
        <v>376</v>
      </c>
      <c r="Z24" s="93" t="s">
        <v>376</v>
      </c>
      <c r="AD24" s="93">
        <v>3.1</v>
      </c>
      <c r="AE24" s="93" t="s">
        <v>376</v>
      </c>
      <c r="AF24" s="93" t="s">
        <v>376</v>
      </c>
      <c r="AH24" s="93">
        <v>2.7</v>
      </c>
      <c r="AI24" s="93" t="s">
        <v>376</v>
      </c>
      <c r="AJ24" s="93" t="s">
        <v>376</v>
      </c>
      <c r="AK24" s="93" t="s">
        <v>376</v>
      </c>
      <c r="AL24" s="93" t="s">
        <v>376</v>
      </c>
      <c r="AM24" s="93" t="s">
        <v>376</v>
      </c>
      <c r="AN24" s="93" t="s">
        <v>376</v>
      </c>
      <c r="AR24" s="93">
        <v>10</v>
      </c>
      <c r="AS24" s="93" t="s">
        <v>376</v>
      </c>
      <c r="AT24" s="93" t="s">
        <v>376</v>
      </c>
      <c r="AU24" s="93" t="s">
        <v>376</v>
      </c>
      <c r="AV24" s="93" t="s">
        <v>376</v>
      </c>
      <c r="AW24" s="93" t="s">
        <v>376</v>
      </c>
      <c r="AX24" s="93">
        <v>11</v>
      </c>
      <c r="BC24" s="93" t="s">
        <v>376</v>
      </c>
      <c r="BD24" s="93" t="s">
        <v>376</v>
      </c>
      <c r="BF24" s="93">
        <v>37</v>
      </c>
      <c r="BG24" s="93" t="s">
        <v>376</v>
      </c>
      <c r="BH24" s="93" t="s">
        <v>376</v>
      </c>
      <c r="BJ24" s="93">
        <v>5</v>
      </c>
      <c r="BK24" s="93" t="s">
        <v>376</v>
      </c>
      <c r="BL24" s="93" t="s">
        <v>376</v>
      </c>
      <c r="BM24" s="93" t="s">
        <v>376</v>
      </c>
      <c r="BN24" s="93" t="s">
        <v>376</v>
      </c>
      <c r="BO24" s="93" t="s">
        <v>376</v>
      </c>
      <c r="BP24" s="93" t="s">
        <v>376</v>
      </c>
      <c r="BT24" s="93">
        <v>1350</v>
      </c>
      <c r="BU24" s="93" t="s">
        <v>376</v>
      </c>
      <c r="BV24" s="93" t="s">
        <v>376</v>
      </c>
      <c r="BX24" s="93">
        <v>1068.9000000000001</v>
      </c>
      <c r="BY24" s="93" t="s">
        <v>376</v>
      </c>
      <c r="BZ24" s="93" t="s">
        <v>376</v>
      </c>
      <c r="CA24" s="93" t="s">
        <v>376</v>
      </c>
      <c r="CB24" s="93" t="s">
        <v>376</v>
      </c>
      <c r="CC24" s="93" t="s">
        <v>376</v>
      </c>
      <c r="CD24" s="93" t="s">
        <v>376</v>
      </c>
      <c r="CH24" s="93">
        <v>495.7</v>
      </c>
      <c r="CI24" s="93" t="s">
        <v>376</v>
      </c>
      <c r="CK24" s="93" t="s">
        <v>376</v>
      </c>
      <c r="CN24" s="93">
        <v>109.4</v>
      </c>
      <c r="CO24" s="93" t="s">
        <v>376</v>
      </c>
      <c r="CP24" s="93" t="s">
        <v>376</v>
      </c>
      <c r="CQ24" s="93" t="s">
        <v>376</v>
      </c>
      <c r="CR24" s="93" t="s">
        <v>376</v>
      </c>
      <c r="CS24" s="93" t="s">
        <v>376</v>
      </c>
      <c r="CT24" s="93" t="s">
        <v>376</v>
      </c>
    </row>
    <row r="25" spans="1:98" x14ac:dyDescent="0.15">
      <c r="A25" s="93">
        <f t="shared" si="0"/>
        <v>18</v>
      </c>
      <c r="B25" s="93">
        <v>0</v>
      </c>
      <c r="C25" s="93" t="s">
        <v>376</v>
      </c>
      <c r="E25" s="93" t="s">
        <v>376</v>
      </c>
      <c r="G25" s="93" t="s">
        <v>376</v>
      </c>
      <c r="H25" s="93">
        <v>1</v>
      </c>
      <c r="I25" s="93" t="s">
        <v>376</v>
      </c>
      <c r="J25" s="93" t="s">
        <v>376</v>
      </c>
      <c r="K25" s="93" t="s">
        <v>376</v>
      </c>
      <c r="M25" s="93" t="s">
        <v>376</v>
      </c>
      <c r="N25" s="93" t="s">
        <v>376</v>
      </c>
      <c r="P25" s="93">
        <v>49</v>
      </c>
      <c r="T25" s="93">
        <v>61</v>
      </c>
      <c r="U25" s="93" t="s">
        <v>376</v>
      </c>
      <c r="V25" s="93" t="s">
        <v>376</v>
      </c>
      <c r="W25" s="93" t="s">
        <v>376</v>
      </c>
      <c r="X25" s="93" t="s">
        <v>376</v>
      </c>
      <c r="Y25" s="93" t="s">
        <v>376</v>
      </c>
      <c r="Z25" s="93" t="s">
        <v>376</v>
      </c>
      <c r="AD25" s="93">
        <v>3.4</v>
      </c>
      <c r="AE25" s="93" t="s">
        <v>376</v>
      </c>
      <c r="AF25" s="93" t="s">
        <v>376</v>
      </c>
      <c r="AH25" s="93">
        <v>3.3</v>
      </c>
      <c r="AI25" s="93" t="s">
        <v>376</v>
      </c>
      <c r="AJ25" s="93" t="s">
        <v>376</v>
      </c>
      <c r="AK25" s="93" t="s">
        <v>376</v>
      </c>
      <c r="AL25" s="93" t="s">
        <v>376</v>
      </c>
      <c r="AM25" s="93" t="s">
        <v>376</v>
      </c>
      <c r="AN25" s="93" t="s">
        <v>376</v>
      </c>
      <c r="AR25" s="93">
        <v>6</v>
      </c>
      <c r="AS25" s="93" t="s">
        <v>376</v>
      </c>
      <c r="AT25" s="93" t="s">
        <v>376</v>
      </c>
      <c r="AV25" s="93" t="s">
        <v>376</v>
      </c>
      <c r="AW25" s="93" t="s">
        <v>376</v>
      </c>
      <c r="AX25" s="93">
        <v>11</v>
      </c>
      <c r="BF25" s="93">
        <v>63</v>
      </c>
      <c r="BG25" s="93" t="s">
        <v>376</v>
      </c>
      <c r="BH25" s="93" t="s">
        <v>376</v>
      </c>
      <c r="BJ25" s="93">
        <v>27</v>
      </c>
      <c r="BK25" s="93" t="s">
        <v>376</v>
      </c>
      <c r="BL25" s="93" t="s">
        <v>376</v>
      </c>
      <c r="BM25" s="93" t="s">
        <v>376</v>
      </c>
      <c r="BN25" s="93" t="s">
        <v>376</v>
      </c>
      <c r="BO25" s="93" t="s">
        <v>376</v>
      </c>
      <c r="BP25" s="93" t="s">
        <v>376</v>
      </c>
      <c r="BT25" s="93">
        <v>2085</v>
      </c>
      <c r="BU25" s="93" t="s">
        <v>376</v>
      </c>
      <c r="BV25" s="93" t="s">
        <v>376</v>
      </c>
      <c r="BX25" s="93">
        <v>1795.8</v>
      </c>
      <c r="BY25" s="93" t="s">
        <v>376</v>
      </c>
      <c r="BZ25" s="93" t="s">
        <v>376</v>
      </c>
      <c r="CA25" s="93" t="s">
        <v>376</v>
      </c>
      <c r="CB25" s="93" t="s">
        <v>376</v>
      </c>
      <c r="CC25" s="93" t="s">
        <v>376</v>
      </c>
      <c r="CD25" s="93" t="s">
        <v>376</v>
      </c>
      <c r="CH25" s="93">
        <v>850.3</v>
      </c>
      <c r="CI25" s="93" t="s">
        <v>376</v>
      </c>
      <c r="CK25" s="93" t="s">
        <v>376</v>
      </c>
      <c r="CN25" s="93">
        <v>494.2</v>
      </c>
      <c r="CO25" s="93" t="s">
        <v>376</v>
      </c>
      <c r="CP25" s="93" t="s">
        <v>376</v>
      </c>
      <c r="CQ25" s="93" t="s">
        <v>376</v>
      </c>
      <c r="CR25" s="93" t="s">
        <v>376</v>
      </c>
      <c r="CS25" s="93" t="s">
        <v>376</v>
      </c>
      <c r="CT25" s="93" t="s">
        <v>376</v>
      </c>
    </row>
    <row r="26" spans="1:98" x14ac:dyDescent="0.15">
      <c r="A26" s="93">
        <f t="shared" si="0"/>
        <v>19</v>
      </c>
      <c r="B26" s="93">
        <v>0</v>
      </c>
      <c r="C26" s="93" t="s">
        <v>376</v>
      </c>
      <c r="E26" s="93" t="s">
        <v>376</v>
      </c>
      <c r="G26" s="93" t="s">
        <v>376</v>
      </c>
      <c r="H26" s="93" t="s">
        <v>376</v>
      </c>
      <c r="I26" s="93" t="s">
        <v>376</v>
      </c>
      <c r="J26" s="93" t="s">
        <v>376</v>
      </c>
      <c r="K26" s="93" t="s">
        <v>376</v>
      </c>
      <c r="M26" s="93" t="s">
        <v>376</v>
      </c>
      <c r="N26" s="93" t="s">
        <v>376</v>
      </c>
      <c r="P26" s="93">
        <v>70</v>
      </c>
      <c r="R26" s="93" t="s">
        <v>376</v>
      </c>
      <c r="T26" s="93" t="s">
        <v>376</v>
      </c>
      <c r="U26" s="93" t="s">
        <v>376</v>
      </c>
      <c r="V26" s="93" t="s">
        <v>376</v>
      </c>
      <c r="W26" s="93" t="s">
        <v>376</v>
      </c>
      <c r="X26" s="93" t="s">
        <v>376</v>
      </c>
      <c r="Y26" s="93" t="s">
        <v>376</v>
      </c>
      <c r="Z26" s="93" t="s">
        <v>376</v>
      </c>
      <c r="AD26" s="93">
        <v>2.6</v>
      </c>
      <c r="AE26" s="93" t="s">
        <v>376</v>
      </c>
      <c r="AF26" s="93" t="s">
        <v>376</v>
      </c>
      <c r="AH26" s="93" t="s">
        <v>376</v>
      </c>
      <c r="AI26" s="93" t="s">
        <v>376</v>
      </c>
      <c r="AJ26" s="93" t="s">
        <v>376</v>
      </c>
      <c r="AK26" s="93" t="s">
        <v>376</v>
      </c>
      <c r="AL26" s="93" t="s">
        <v>376</v>
      </c>
      <c r="AM26" s="93" t="s">
        <v>376</v>
      </c>
      <c r="AN26" s="93" t="s">
        <v>376</v>
      </c>
      <c r="AR26" s="93">
        <v>7</v>
      </c>
      <c r="AS26" s="93" t="s">
        <v>376</v>
      </c>
      <c r="AU26" s="93" t="s">
        <v>376</v>
      </c>
      <c r="AV26" s="93" t="s">
        <v>376</v>
      </c>
      <c r="AW26" s="93" t="s">
        <v>376</v>
      </c>
      <c r="AX26" s="93" t="s">
        <v>376</v>
      </c>
      <c r="BF26" s="93">
        <v>22</v>
      </c>
      <c r="BG26" s="93" t="s">
        <v>376</v>
      </c>
      <c r="BH26" s="93" t="s">
        <v>376</v>
      </c>
      <c r="BJ26" s="93" t="s">
        <v>376</v>
      </c>
      <c r="BK26" s="93" t="s">
        <v>376</v>
      </c>
      <c r="BL26" s="93" t="s">
        <v>376</v>
      </c>
      <c r="BM26" s="93" t="s">
        <v>376</v>
      </c>
      <c r="BN26" s="93" t="s">
        <v>376</v>
      </c>
      <c r="BO26" s="93" t="s">
        <v>376</v>
      </c>
      <c r="BP26" s="93" t="s">
        <v>376</v>
      </c>
      <c r="BT26" s="93">
        <v>1344.4</v>
      </c>
      <c r="BU26" s="93" t="s">
        <v>376</v>
      </c>
      <c r="BV26" s="93" t="s">
        <v>376</v>
      </c>
      <c r="BX26" s="93" t="s">
        <v>376</v>
      </c>
      <c r="BY26" s="93" t="s">
        <v>376</v>
      </c>
      <c r="BZ26" s="93" t="s">
        <v>376</v>
      </c>
      <c r="CA26" s="93" t="s">
        <v>376</v>
      </c>
      <c r="CB26" s="93" t="s">
        <v>376</v>
      </c>
      <c r="CC26" s="93" t="s">
        <v>376</v>
      </c>
      <c r="CD26" s="93" t="s">
        <v>376</v>
      </c>
      <c r="CH26" s="93">
        <v>344.2</v>
      </c>
      <c r="CI26" s="93" t="s">
        <v>376</v>
      </c>
      <c r="CK26" s="93" t="s">
        <v>376</v>
      </c>
      <c r="CN26" s="93" t="s">
        <v>376</v>
      </c>
      <c r="CO26" s="93" t="s">
        <v>376</v>
      </c>
      <c r="CP26" s="93" t="s">
        <v>376</v>
      </c>
      <c r="CQ26" s="93" t="s">
        <v>376</v>
      </c>
      <c r="CR26" s="93" t="s">
        <v>376</v>
      </c>
      <c r="CS26" s="93" t="s">
        <v>376</v>
      </c>
      <c r="CT26" s="93" t="s">
        <v>376</v>
      </c>
    </row>
    <row r="27" spans="1:98" x14ac:dyDescent="0.15">
      <c r="A27" s="93">
        <f t="shared" si="0"/>
        <v>20</v>
      </c>
      <c r="B27" s="93">
        <v>1</v>
      </c>
      <c r="C27" s="93" t="s">
        <v>376</v>
      </c>
      <c r="E27" s="93" t="s">
        <v>376</v>
      </c>
      <c r="G27" s="93" t="s">
        <v>376</v>
      </c>
      <c r="I27" s="93" t="s">
        <v>376</v>
      </c>
      <c r="J27" s="93" t="s">
        <v>376</v>
      </c>
      <c r="K27" s="93" t="s">
        <v>376</v>
      </c>
      <c r="M27" s="93" t="s">
        <v>376</v>
      </c>
      <c r="N27" s="93" t="s">
        <v>376</v>
      </c>
      <c r="P27" s="93">
        <v>58</v>
      </c>
      <c r="R27" s="93" t="s">
        <v>376</v>
      </c>
      <c r="T27" s="93" t="s">
        <v>376</v>
      </c>
      <c r="U27" s="93" t="s">
        <v>376</v>
      </c>
      <c r="V27" s="93" t="s">
        <v>376</v>
      </c>
      <c r="W27" s="93" t="s">
        <v>376</v>
      </c>
      <c r="X27" s="93" t="s">
        <v>376</v>
      </c>
      <c r="Y27" s="93" t="s">
        <v>376</v>
      </c>
      <c r="Z27" s="93" t="s">
        <v>376</v>
      </c>
      <c r="AD27" s="93">
        <v>5</v>
      </c>
      <c r="AE27" s="93" t="s">
        <v>376</v>
      </c>
      <c r="AF27" s="93" t="s">
        <v>376</v>
      </c>
      <c r="AH27" s="93" t="s">
        <v>376</v>
      </c>
      <c r="AI27" s="93" t="s">
        <v>376</v>
      </c>
      <c r="AJ27" s="93" t="s">
        <v>376</v>
      </c>
      <c r="AK27" s="93" t="s">
        <v>376</v>
      </c>
      <c r="AL27" s="93" t="s">
        <v>376</v>
      </c>
      <c r="AM27" s="93" t="s">
        <v>376</v>
      </c>
      <c r="AN27" s="93" t="s">
        <v>376</v>
      </c>
      <c r="AR27" s="93">
        <v>13</v>
      </c>
      <c r="AS27" s="93" t="s">
        <v>376</v>
      </c>
      <c r="AT27" s="93" t="s">
        <v>376</v>
      </c>
      <c r="AU27" s="93" t="s">
        <v>376</v>
      </c>
      <c r="AV27" s="93" t="s">
        <v>376</v>
      </c>
      <c r="AW27" s="93" t="s">
        <v>376</v>
      </c>
      <c r="BF27" s="93">
        <v>48</v>
      </c>
      <c r="BG27" s="93" t="s">
        <v>376</v>
      </c>
      <c r="BH27" s="93" t="s">
        <v>376</v>
      </c>
      <c r="BJ27" s="93" t="s">
        <v>376</v>
      </c>
      <c r="BK27" s="93" t="s">
        <v>376</v>
      </c>
      <c r="BL27" s="93" t="s">
        <v>376</v>
      </c>
      <c r="BM27" s="93" t="s">
        <v>376</v>
      </c>
      <c r="BN27" s="93" t="s">
        <v>376</v>
      </c>
      <c r="BO27" s="93" t="s">
        <v>376</v>
      </c>
      <c r="BP27" s="93" t="s">
        <v>376</v>
      </c>
      <c r="BT27" s="93">
        <v>1373.7</v>
      </c>
      <c r="BU27" s="93" t="s">
        <v>376</v>
      </c>
      <c r="BV27" s="93" t="s">
        <v>376</v>
      </c>
      <c r="BX27" s="93" t="s">
        <v>376</v>
      </c>
      <c r="BY27" s="93" t="s">
        <v>376</v>
      </c>
      <c r="BZ27" s="93" t="s">
        <v>376</v>
      </c>
      <c r="CA27" s="93" t="s">
        <v>376</v>
      </c>
      <c r="CB27" s="93" t="s">
        <v>376</v>
      </c>
      <c r="CC27" s="93" t="s">
        <v>376</v>
      </c>
      <c r="CD27" s="93" t="s">
        <v>376</v>
      </c>
      <c r="CH27" s="93">
        <v>762.7</v>
      </c>
      <c r="CI27" s="93" t="s">
        <v>376</v>
      </c>
      <c r="CK27" s="93" t="s">
        <v>376</v>
      </c>
      <c r="CN27" s="93" t="s">
        <v>376</v>
      </c>
      <c r="CO27" s="93" t="s">
        <v>376</v>
      </c>
      <c r="CR27" s="93" t="s">
        <v>376</v>
      </c>
      <c r="CS27" s="93" t="s">
        <v>376</v>
      </c>
      <c r="CT27" s="93" t="s">
        <v>376</v>
      </c>
    </row>
    <row r="28" spans="1:98" x14ac:dyDescent="0.15">
      <c r="A28" s="93">
        <f t="shared" si="0"/>
        <v>21</v>
      </c>
      <c r="B28" s="93">
        <v>0</v>
      </c>
      <c r="C28" s="93" t="s">
        <v>376</v>
      </c>
      <c r="E28" s="93" t="s">
        <v>376</v>
      </c>
      <c r="G28" s="93" t="s">
        <v>376</v>
      </c>
      <c r="I28" s="93" t="s">
        <v>376</v>
      </c>
      <c r="J28" s="93" t="s">
        <v>376</v>
      </c>
      <c r="K28" s="93" t="s">
        <v>376</v>
      </c>
      <c r="M28" s="93" t="s">
        <v>376</v>
      </c>
      <c r="N28" s="93" t="s">
        <v>376</v>
      </c>
      <c r="P28" s="93">
        <v>76</v>
      </c>
      <c r="R28" s="93" t="s">
        <v>376</v>
      </c>
      <c r="T28" s="93" t="s">
        <v>376</v>
      </c>
      <c r="U28" s="93" t="s">
        <v>376</v>
      </c>
      <c r="V28" s="93" t="s">
        <v>376</v>
      </c>
      <c r="W28" s="93" t="s">
        <v>376</v>
      </c>
      <c r="X28" s="93" t="s">
        <v>376</v>
      </c>
      <c r="Y28" s="93" t="s">
        <v>376</v>
      </c>
      <c r="Z28" s="93" t="s">
        <v>376</v>
      </c>
      <c r="AD28" s="93">
        <v>4</v>
      </c>
      <c r="AE28" s="93" t="s">
        <v>376</v>
      </c>
      <c r="AF28" s="93" t="s">
        <v>376</v>
      </c>
      <c r="AH28" s="93" t="s">
        <v>376</v>
      </c>
      <c r="AI28" s="93" t="s">
        <v>376</v>
      </c>
      <c r="AJ28" s="93" t="s">
        <v>376</v>
      </c>
      <c r="AK28" s="93" t="s">
        <v>376</v>
      </c>
      <c r="AL28" s="93" t="s">
        <v>376</v>
      </c>
      <c r="AM28" s="93" t="s">
        <v>376</v>
      </c>
      <c r="AN28" s="93" t="s">
        <v>376</v>
      </c>
      <c r="AR28" s="93">
        <v>9</v>
      </c>
      <c r="AS28" s="93" t="s">
        <v>376</v>
      </c>
      <c r="AT28" s="93" t="s">
        <v>376</v>
      </c>
      <c r="AU28" s="93" t="s">
        <v>376</v>
      </c>
      <c r="AV28" s="93" t="s">
        <v>376</v>
      </c>
      <c r="AW28" s="93" t="s">
        <v>376</v>
      </c>
      <c r="BF28" s="93">
        <v>31</v>
      </c>
      <c r="BG28" s="93" t="s">
        <v>376</v>
      </c>
      <c r="BH28" s="93" t="s">
        <v>376</v>
      </c>
      <c r="BJ28" s="93" t="s">
        <v>376</v>
      </c>
      <c r="BK28" s="93" t="s">
        <v>376</v>
      </c>
      <c r="BL28" s="93" t="s">
        <v>376</v>
      </c>
      <c r="BM28" s="93" t="s">
        <v>376</v>
      </c>
      <c r="BN28" s="93" t="s">
        <v>376</v>
      </c>
      <c r="BO28" s="93" t="s">
        <v>376</v>
      </c>
      <c r="BP28" s="93" t="s">
        <v>376</v>
      </c>
      <c r="BT28" s="93">
        <v>1097.3</v>
      </c>
      <c r="BU28" s="93" t="s">
        <v>376</v>
      </c>
      <c r="BV28" s="93" t="s">
        <v>376</v>
      </c>
      <c r="BX28" s="93" t="s">
        <v>376</v>
      </c>
      <c r="BY28" s="93" t="s">
        <v>376</v>
      </c>
      <c r="BZ28" s="93" t="s">
        <v>376</v>
      </c>
      <c r="CA28" s="93" t="s">
        <v>376</v>
      </c>
      <c r="CB28" s="93" t="s">
        <v>376</v>
      </c>
      <c r="CC28" s="93" t="s">
        <v>376</v>
      </c>
      <c r="CD28" s="93" t="s">
        <v>376</v>
      </c>
      <c r="CH28" s="93">
        <v>426.6</v>
      </c>
      <c r="CI28" s="93" t="s">
        <v>376</v>
      </c>
      <c r="CK28" s="93" t="s">
        <v>376</v>
      </c>
      <c r="CN28" s="93" t="s">
        <v>376</v>
      </c>
      <c r="CO28" s="93" t="s">
        <v>376</v>
      </c>
      <c r="CR28" s="93" t="s">
        <v>376</v>
      </c>
      <c r="CS28" s="93" t="s">
        <v>376</v>
      </c>
      <c r="CT28" s="93" t="s">
        <v>376</v>
      </c>
    </row>
    <row r="29" spans="1:98" x14ac:dyDescent="0.15">
      <c r="A29" s="93">
        <f t="shared" si="0"/>
        <v>22</v>
      </c>
      <c r="B29" s="93">
        <v>0</v>
      </c>
      <c r="C29" s="93" t="s">
        <v>376</v>
      </c>
      <c r="E29" s="93" t="s">
        <v>376</v>
      </c>
      <c r="G29" s="93" t="s">
        <v>376</v>
      </c>
      <c r="I29" s="93" t="s">
        <v>376</v>
      </c>
      <c r="J29" s="93" t="s">
        <v>376</v>
      </c>
      <c r="K29" s="93" t="s">
        <v>376</v>
      </c>
      <c r="L29" s="93" t="s">
        <v>376</v>
      </c>
      <c r="M29" s="93" t="s">
        <v>376</v>
      </c>
      <c r="N29" s="93" t="s">
        <v>376</v>
      </c>
      <c r="P29" s="93">
        <v>71</v>
      </c>
      <c r="R29" s="93" t="s">
        <v>376</v>
      </c>
      <c r="T29" s="93" t="s">
        <v>376</v>
      </c>
      <c r="U29" s="93" t="s">
        <v>376</v>
      </c>
      <c r="V29" s="93" t="s">
        <v>376</v>
      </c>
      <c r="W29" s="93" t="s">
        <v>376</v>
      </c>
      <c r="X29" s="93" t="s">
        <v>376</v>
      </c>
      <c r="Y29" s="93" t="s">
        <v>376</v>
      </c>
      <c r="Z29" s="93" t="s">
        <v>376</v>
      </c>
      <c r="AD29" s="93">
        <v>1.9</v>
      </c>
      <c r="AE29" s="93" t="s">
        <v>376</v>
      </c>
      <c r="AF29" s="93" t="s">
        <v>376</v>
      </c>
      <c r="AH29" s="93" t="s">
        <v>376</v>
      </c>
      <c r="AI29" s="93" t="s">
        <v>376</v>
      </c>
      <c r="AJ29" s="93" t="s">
        <v>376</v>
      </c>
      <c r="AK29" s="93" t="s">
        <v>376</v>
      </c>
      <c r="AL29" s="93" t="s">
        <v>376</v>
      </c>
      <c r="AM29" s="93" t="s">
        <v>376</v>
      </c>
      <c r="AN29" s="93" t="s">
        <v>376</v>
      </c>
      <c r="AR29" s="93">
        <v>5</v>
      </c>
      <c r="AS29" s="93" t="s">
        <v>376</v>
      </c>
      <c r="AT29" s="93" t="s">
        <v>376</v>
      </c>
      <c r="AU29" s="93" t="s">
        <v>376</v>
      </c>
      <c r="AV29" s="93" t="s">
        <v>376</v>
      </c>
      <c r="BF29" s="93">
        <v>4</v>
      </c>
      <c r="BG29" s="93" t="s">
        <v>376</v>
      </c>
      <c r="BH29" s="93" t="s">
        <v>376</v>
      </c>
      <c r="BJ29" s="93" t="s">
        <v>376</v>
      </c>
      <c r="BK29" s="93" t="s">
        <v>376</v>
      </c>
      <c r="BL29" s="93" t="s">
        <v>376</v>
      </c>
      <c r="BM29" s="93" t="s">
        <v>376</v>
      </c>
      <c r="BN29" s="93" t="s">
        <v>376</v>
      </c>
      <c r="BO29" s="93" t="s">
        <v>376</v>
      </c>
      <c r="BP29" s="93" t="s">
        <v>376</v>
      </c>
      <c r="BT29" s="93">
        <v>835.2</v>
      </c>
      <c r="BU29" s="93" t="s">
        <v>376</v>
      </c>
      <c r="BV29" s="93" t="s">
        <v>376</v>
      </c>
      <c r="BX29" s="93" t="s">
        <v>376</v>
      </c>
      <c r="BY29" s="93" t="s">
        <v>376</v>
      </c>
      <c r="BZ29" s="93" t="s">
        <v>376</v>
      </c>
      <c r="CA29" s="93" t="s">
        <v>376</v>
      </c>
      <c r="CB29" s="93" t="s">
        <v>376</v>
      </c>
      <c r="CC29" s="93" t="s">
        <v>376</v>
      </c>
      <c r="CD29" s="93" t="s">
        <v>376</v>
      </c>
      <c r="CH29" s="93">
        <v>42.5</v>
      </c>
      <c r="CI29" s="93" t="s">
        <v>376</v>
      </c>
      <c r="CK29" s="93" t="s">
        <v>376</v>
      </c>
      <c r="CN29" s="93" t="s">
        <v>376</v>
      </c>
      <c r="CO29" s="93" t="s">
        <v>376</v>
      </c>
      <c r="CP29" s="93" t="s">
        <v>376</v>
      </c>
      <c r="CQ29" s="93" t="s">
        <v>376</v>
      </c>
      <c r="CR29" s="93" t="s">
        <v>376</v>
      </c>
      <c r="CS29" s="93" t="s">
        <v>376</v>
      </c>
      <c r="CT29" s="93" t="s">
        <v>376</v>
      </c>
    </row>
    <row r="30" spans="1:98" x14ac:dyDescent="0.15">
      <c r="A30" s="93">
        <f t="shared" si="0"/>
        <v>23</v>
      </c>
      <c r="B30" s="93">
        <v>0</v>
      </c>
      <c r="C30" s="93" t="s">
        <v>376</v>
      </c>
      <c r="E30" s="93" t="s">
        <v>376</v>
      </c>
      <c r="G30" s="93" t="s">
        <v>376</v>
      </c>
      <c r="I30" s="93" t="s">
        <v>376</v>
      </c>
      <c r="J30" s="93" t="s">
        <v>376</v>
      </c>
      <c r="K30" s="93" t="s">
        <v>376</v>
      </c>
      <c r="L30" s="93" t="s">
        <v>376</v>
      </c>
      <c r="M30" s="93" t="s">
        <v>376</v>
      </c>
      <c r="N30" s="93" t="s">
        <v>376</v>
      </c>
      <c r="P30" s="93">
        <v>73</v>
      </c>
      <c r="R30" s="93" t="s">
        <v>376</v>
      </c>
      <c r="T30" s="93" t="s">
        <v>376</v>
      </c>
      <c r="U30" s="93" t="s">
        <v>376</v>
      </c>
      <c r="V30" s="93" t="s">
        <v>376</v>
      </c>
      <c r="W30" s="93" t="s">
        <v>376</v>
      </c>
      <c r="X30" s="93" t="s">
        <v>376</v>
      </c>
      <c r="Y30" s="93" t="s">
        <v>376</v>
      </c>
      <c r="Z30" s="93" t="s">
        <v>376</v>
      </c>
      <c r="AD30" s="93">
        <v>3.4</v>
      </c>
      <c r="AE30" s="93" t="s">
        <v>376</v>
      </c>
      <c r="AF30" s="93" t="s">
        <v>376</v>
      </c>
      <c r="AH30" s="93" t="s">
        <v>376</v>
      </c>
      <c r="AI30" s="93" t="s">
        <v>376</v>
      </c>
      <c r="AJ30" s="93" t="s">
        <v>376</v>
      </c>
      <c r="AK30" s="93" t="s">
        <v>376</v>
      </c>
      <c r="AL30" s="93" t="s">
        <v>376</v>
      </c>
      <c r="AM30" s="93" t="s">
        <v>376</v>
      </c>
      <c r="AN30" s="93" t="s">
        <v>376</v>
      </c>
      <c r="AR30" s="93">
        <v>12</v>
      </c>
      <c r="AS30" s="93" t="s">
        <v>376</v>
      </c>
      <c r="AT30" s="93" t="s">
        <v>376</v>
      </c>
      <c r="AU30" s="93" t="s">
        <v>376</v>
      </c>
      <c r="AV30" s="93" t="s">
        <v>376</v>
      </c>
      <c r="AW30" s="93" t="s">
        <v>376</v>
      </c>
      <c r="BF30" s="93">
        <v>72</v>
      </c>
      <c r="BG30" s="93" t="s">
        <v>376</v>
      </c>
      <c r="BH30" s="93" t="s">
        <v>376</v>
      </c>
      <c r="BJ30" s="93" t="s">
        <v>376</v>
      </c>
      <c r="BK30" s="93" t="s">
        <v>376</v>
      </c>
      <c r="BL30" s="93" t="s">
        <v>376</v>
      </c>
      <c r="BM30" s="93" t="s">
        <v>376</v>
      </c>
      <c r="BN30" s="93" t="s">
        <v>376</v>
      </c>
      <c r="BO30" s="93" t="s">
        <v>376</v>
      </c>
      <c r="BP30" s="93" t="s">
        <v>376</v>
      </c>
      <c r="BT30" s="93">
        <v>1988.5</v>
      </c>
      <c r="BU30" s="93" t="s">
        <v>376</v>
      </c>
      <c r="BV30" s="93" t="s">
        <v>376</v>
      </c>
      <c r="BX30" s="93" t="s">
        <v>376</v>
      </c>
      <c r="BY30" s="93" t="s">
        <v>376</v>
      </c>
      <c r="BZ30" s="93" t="s">
        <v>376</v>
      </c>
      <c r="CA30" s="93" t="s">
        <v>376</v>
      </c>
      <c r="CB30" s="93" t="s">
        <v>376</v>
      </c>
      <c r="CC30" s="93" t="s">
        <v>376</v>
      </c>
      <c r="CD30" s="93" t="s">
        <v>376</v>
      </c>
      <c r="CH30" s="93">
        <v>1122.5</v>
      </c>
      <c r="CI30" s="93" t="s">
        <v>376</v>
      </c>
      <c r="CK30" s="93" t="s">
        <v>376</v>
      </c>
      <c r="CN30" s="93" t="s">
        <v>376</v>
      </c>
      <c r="CO30" s="93" t="s">
        <v>376</v>
      </c>
      <c r="CP30" s="93" t="s">
        <v>376</v>
      </c>
      <c r="CQ30" s="93" t="s">
        <v>376</v>
      </c>
      <c r="CR30" s="93" t="s">
        <v>376</v>
      </c>
      <c r="CS30" s="93" t="s">
        <v>376</v>
      </c>
      <c r="CT30" s="93" t="s">
        <v>376</v>
      </c>
    </row>
    <row r="31" spans="1:98" x14ac:dyDescent="0.15">
      <c r="A31" s="93">
        <f t="shared" si="0"/>
        <v>24</v>
      </c>
      <c r="B31" s="93">
        <v>0</v>
      </c>
      <c r="C31" s="93" t="s">
        <v>376</v>
      </c>
      <c r="E31" s="93" t="s">
        <v>376</v>
      </c>
      <c r="G31" s="93" t="s">
        <v>376</v>
      </c>
      <c r="I31" s="93" t="s">
        <v>376</v>
      </c>
      <c r="J31" s="93" t="s">
        <v>376</v>
      </c>
      <c r="K31" s="93" t="s">
        <v>376</v>
      </c>
      <c r="L31" s="93" t="s">
        <v>376</v>
      </c>
      <c r="M31" s="93" t="s">
        <v>376</v>
      </c>
      <c r="N31" s="93" t="s">
        <v>376</v>
      </c>
      <c r="P31" s="93">
        <v>73</v>
      </c>
      <c r="R31" s="93" t="s">
        <v>376</v>
      </c>
      <c r="T31" s="93" t="s">
        <v>376</v>
      </c>
      <c r="U31" s="93" t="s">
        <v>376</v>
      </c>
      <c r="V31" s="93" t="s">
        <v>376</v>
      </c>
      <c r="W31" s="93" t="s">
        <v>376</v>
      </c>
      <c r="X31" s="93" t="s">
        <v>376</v>
      </c>
      <c r="Y31" s="93" t="s">
        <v>376</v>
      </c>
      <c r="Z31" s="93" t="s">
        <v>376</v>
      </c>
      <c r="AD31" s="93">
        <v>3.2</v>
      </c>
      <c r="AE31" s="93" t="s">
        <v>376</v>
      </c>
      <c r="AF31" s="93" t="s">
        <v>376</v>
      </c>
      <c r="AH31" s="93" t="s">
        <v>376</v>
      </c>
      <c r="AI31" s="93" t="s">
        <v>376</v>
      </c>
      <c r="AJ31" s="93" t="s">
        <v>376</v>
      </c>
      <c r="AK31" s="93" t="s">
        <v>376</v>
      </c>
      <c r="AL31" s="93" t="s">
        <v>376</v>
      </c>
      <c r="AM31" s="93" t="s">
        <v>376</v>
      </c>
      <c r="AN31" s="93" t="s">
        <v>376</v>
      </c>
      <c r="AR31" s="93">
        <v>8</v>
      </c>
      <c r="AS31" s="93" t="s">
        <v>376</v>
      </c>
      <c r="AT31" s="93" t="s">
        <v>376</v>
      </c>
      <c r="AU31" s="93" t="s">
        <v>376</v>
      </c>
      <c r="AV31" s="93" t="s">
        <v>376</v>
      </c>
      <c r="AW31" s="93" t="s">
        <v>376</v>
      </c>
      <c r="BF31" s="93">
        <v>54</v>
      </c>
      <c r="BG31" s="93" t="s">
        <v>376</v>
      </c>
      <c r="BH31" s="93" t="s">
        <v>376</v>
      </c>
      <c r="BJ31" s="93" t="s">
        <v>376</v>
      </c>
      <c r="BK31" s="93" t="s">
        <v>376</v>
      </c>
      <c r="BL31" s="93" t="s">
        <v>376</v>
      </c>
      <c r="BM31" s="93" t="s">
        <v>376</v>
      </c>
      <c r="BN31" s="93" t="s">
        <v>376</v>
      </c>
      <c r="BO31" s="93" t="s">
        <v>376</v>
      </c>
      <c r="BP31" s="93" t="s">
        <v>376</v>
      </c>
      <c r="BT31" s="93">
        <v>1586.9</v>
      </c>
      <c r="BU31" s="93" t="s">
        <v>376</v>
      </c>
      <c r="BV31" s="93" t="s">
        <v>376</v>
      </c>
      <c r="BX31" s="93" t="s">
        <v>376</v>
      </c>
      <c r="BY31" s="93" t="s">
        <v>376</v>
      </c>
      <c r="BZ31" s="93" t="s">
        <v>376</v>
      </c>
      <c r="CA31" s="93" t="s">
        <v>376</v>
      </c>
      <c r="CB31" s="93" t="s">
        <v>376</v>
      </c>
      <c r="CC31" s="93" t="s">
        <v>376</v>
      </c>
      <c r="CD31" s="93" t="s">
        <v>376</v>
      </c>
      <c r="CH31" s="93">
        <v>769.4</v>
      </c>
      <c r="CI31" s="93" t="s">
        <v>376</v>
      </c>
      <c r="CK31" s="93" t="s">
        <v>376</v>
      </c>
      <c r="CN31" s="93" t="s">
        <v>376</v>
      </c>
      <c r="CO31" s="93" t="s">
        <v>376</v>
      </c>
      <c r="CP31" s="93" t="s">
        <v>376</v>
      </c>
      <c r="CQ31" s="93" t="s">
        <v>376</v>
      </c>
      <c r="CR31" s="93" t="s">
        <v>376</v>
      </c>
      <c r="CS31" s="93" t="s">
        <v>376</v>
      </c>
      <c r="CT31" s="93" t="s">
        <v>376</v>
      </c>
    </row>
    <row r="32" spans="1:98" x14ac:dyDescent="0.15">
      <c r="A32" s="93">
        <f t="shared" si="0"/>
        <v>25</v>
      </c>
      <c r="B32" s="93">
        <v>1</v>
      </c>
      <c r="C32" s="93" t="s">
        <v>376</v>
      </c>
      <c r="E32" s="93" t="s">
        <v>376</v>
      </c>
      <c r="G32" s="93" t="s">
        <v>376</v>
      </c>
      <c r="I32" s="93" t="s">
        <v>376</v>
      </c>
      <c r="J32" s="93" t="s">
        <v>376</v>
      </c>
      <c r="K32" s="93" t="s">
        <v>376</v>
      </c>
      <c r="L32" s="93" t="s">
        <v>376</v>
      </c>
      <c r="M32" s="93" t="s">
        <v>376</v>
      </c>
      <c r="N32" s="93" t="s">
        <v>376</v>
      </c>
      <c r="P32" s="93">
        <v>67</v>
      </c>
      <c r="R32" s="93" t="s">
        <v>376</v>
      </c>
      <c r="T32" s="93" t="s">
        <v>376</v>
      </c>
      <c r="U32" s="93" t="s">
        <v>376</v>
      </c>
      <c r="V32" s="93" t="s">
        <v>376</v>
      </c>
      <c r="W32" s="93" t="s">
        <v>376</v>
      </c>
      <c r="X32" s="93" t="s">
        <v>376</v>
      </c>
      <c r="Y32" s="93" t="s">
        <v>376</v>
      </c>
      <c r="Z32" s="93" t="s">
        <v>376</v>
      </c>
      <c r="AD32" s="93">
        <v>2.4</v>
      </c>
      <c r="AE32" s="93" t="s">
        <v>376</v>
      </c>
      <c r="AF32" s="93" t="s">
        <v>376</v>
      </c>
      <c r="AH32" s="93" t="s">
        <v>376</v>
      </c>
      <c r="AI32" s="93" t="s">
        <v>376</v>
      </c>
      <c r="AJ32" s="93" t="s">
        <v>376</v>
      </c>
      <c r="AK32" s="93" t="s">
        <v>376</v>
      </c>
      <c r="AL32" s="93" t="s">
        <v>376</v>
      </c>
      <c r="AM32" s="93" t="s">
        <v>376</v>
      </c>
      <c r="AN32" s="93" t="s">
        <v>376</v>
      </c>
      <c r="AR32" s="93">
        <v>10</v>
      </c>
      <c r="AS32" s="93" t="s">
        <v>376</v>
      </c>
      <c r="AU32" s="93" t="s">
        <v>376</v>
      </c>
      <c r="AV32" s="93" t="s">
        <v>376</v>
      </c>
      <c r="AW32" s="93" t="s">
        <v>376</v>
      </c>
      <c r="BF32" s="93">
        <v>44</v>
      </c>
      <c r="BG32" s="93" t="s">
        <v>376</v>
      </c>
      <c r="BH32" s="93" t="s">
        <v>376</v>
      </c>
      <c r="BJ32" s="93" t="s">
        <v>376</v>
      </c>
      <c r="BK32" s="93" t="s">
        <v>376</v>
      </c>
      <c r="BL32" s="93" t="s">
        <v>376</v>
      </c>
      <c r="BM32" s="93" t="s">
        <v>376</v>
      </c>
      <c r="BN32" s="93" t="s">
        <v>376</v>
      </c>
      <c r="BO32" s="93" t="s">
        <v>376</v>
      </c>
      <c r="BP32" s="93" t="s">
        <v>376</v>
      </c>
      <c r="BT32" s="93">
        <v>1231.8</v>
      </c>
      <c r="BU32" s="93" t="s">
        <v>376</v>
      </c>
      <c r="BV32" s="93" t="s">
        <v>376</v>
      </c>
      <c r="BX32" s="93" t="s">
        <v>376</v>
      </c>
      <c r="BY32" s="93" t="s">
        <v>376</v>
      </c>
      <c r="BZ32" s="93" t="s">
        <v>376</v>
      </c>
      <c r="CA32" s="93" t="s">
        <v>376</v>
      </c>
      <c r="CB32" s="93" t="s">
        <v>376</v>
      </c>
      <c r="CC32" s="93" t="s">
        <v>376</v>
      </c>
      <c r="CD32" s="93" t="s">
        <v>376</v>
      </c>
      <c r="CH32" s="93">
        <v>337.9</v>
      </c>
      <c r="CI32" s="93" t="s">
        <v>376</v>
      </c>
      <c r="CK32" s="93" t="s">
        <v>376</v>
      </c>
      <c r="CN32" s="93" t="s">
        <v>376</v>
      </c>
      <c r="CO32" s="93" t="s">
        <v>376</v>
      </c>
      <c r="CP32" s="93" t="s">
        <v>376</v>
      </c>
      <c r="CQ32" s="93" t="s">
        <v>376</v>
      </c>
      <c r="CR32" s="93" t="s">
        <v>376</v>
      </c>
      <c r="CS32" s="93" t="s">
        <v>376</v>
      </c>
      <c r="CT32" s="93" t="s">
        <v>376</v>
      </c>
    </row>
    <row r="33" spans="1:98" x14ac:dyDescent="0.15">
      <c r="A33" s="93">
        <f t="shared" si="0"/>
        <v>26</v>
      </c>
      <c r="B33" s="93">
        <v>0</v>
      </c>
      <c r="C33" s="93" t="s">
        <v>376</v>
      </c>
      <c r="E33" s="93" t="s">
        <v>376</v>
      </c>
      <c r="G33" s="93" t="s">
        <v>376</v>
      </c>
      <c r="I33" s="93" t="s">
        <v>376</v>
      </c>
      <c r="J33" s="93" t="s">
        <v>376</v>
      </c>
      <c r="K33" s="93" t="s">
        <v>376</v>
      </c>
      <c r="L33" s="93" t="s">
        <v>376</v>
      </c>
      <c r="M33" s="93" t="s">
        <v>376</v>
      </c>
      <c r="N33" s="93" t="s">
        <v>376</v>
      </c>
      <c r="P33" s="93">
        <v>22</v>
      </c>
      <c r="R33" s="93" t="s">
        <v>376</v>
      </c>
      <c r="T33" s="93" t="s">
        <v>376</v>
      </c>
      <c r="U33" s="93" t="s">
        <v>376</v>
      </c>
      <c r="V33" s="93" t="s">
        <v>376</v>
      </c>
      <c r="W33" s="93" t="s">
        <v>376</v>
      </c>
      <c r="X33" s="93" t="s">
        <v>376</v>
      </c>
      <c r="Y33" s="93" t="s">
        <v>376</v>
      </c>
      <c r="Z33" s="93" t="s">
        <v>376</v>
      </c>
      <c r="AD33" s="93">
        <v>4.0999999999999996</v>
      </c>
      <c r="AE33" s="93" t="s">
        <v>376</v>
      </c>
      <c r="AF33" s="93" t="s">
        <v>376</v>
      </c>
      <c r="AH33" s="93" t="s">
        <v>376</v>
      </c>
      <c r="AI33" s="93" t="s">
        <v>376</v>
      </c>
      <c r="AJ33" s="93" t="s">
        <v>376</v>
      </c>
      <c r="AK33" s="93" t="s">
        <v>376</v>
      </c>
      <c r="AL33" s="93" t="s">
        <v>376</v>
      </c>
      <c r="AM33" s="93" t="s">
        <v>376</v>
      </c>
      <c r="AN33" s="93" t="s">
        <v>376</v>
      </c>
      <c r="AR33" s="93">
        <v>9</v>
      </c>
      <c r="AS33" s="93" t="s">
        <v>376</v>
      </c>
      <c r="AU33" s="93" t="s">
        <v>376</v>
      </c>
      <c r="AV33" s="93" t="s">
        <v>376</v>
      </c>
      <c r="AW33" s="93" t="s">
        <v>376</v>
      </c>
      <c r="BF33" s="93">
        <v>32</v>
      </c>
      <c r="BG33" s="93" t="s">
        <v>376</v>
      </c>
      <c r="BH33" s="93" t="s">
        <v>376</v>
      </c>
      <c r="BJ33" s="93" t="s">
        <v>376</v>
      </c>
      <c r="BK33" s="93" t="s">
        <v>376</v>
      </c>
      <c r="BL33" s="93" t="s">
        <v>376</v>
      </c>
      <c r="BM33" s="93" t="s">
        <v>376</v>
      </c>
      <c r="BN33" s="93" t="s">
        <v>376</v>
      </c>
      <c r="BO33" s="93" t="s">
        <v>376</v>
      </c>
      <c r="BP33" s="93" t="s">
        <v>376</v>
      </c>
      <c r="BT33" s="93">
        <v>2554.8000000000002</v>
      </c>
      <c r="BU33" s="93" t="s">
        <v>376</v>
      </c>
      <c r="BV33" s="93" t="s">
        <v>376</v>
      </c>
      <c r="BX33" s="93" t="s">
        <v>376</v>
      </c>
      <c r="BY33" s="93" t="s">
        <v>376</v>
      </c>
      <c r="BZ33" s="93" t="s">
        <v>376</v>
      </c>
      <c r="CA33" s="93" t="s">
        <v>376</v>
      </c>
      <c r="CB33" s="93" t="s">
        <v>376</v>
      </c>
      <c r="CC33" s="93" t="s">
        <v>376</v>
      </c>
      <c r="CD33" s="93" t="s">
        <v>376</v>
      </c>
      <c r="CH33" s="93">
        <v>654.4</v>
      </c>
      <c r="CI33" s="93" t="s">
        <v>376</v>
      </c>
      <c r="CK33" s="93" t="s">
        <v>376</v>
      </c>
      <c r="CN33" s="93" t="s">
        <v>376</v>
      </c>
      <c r="CO33" s="93" t="s">
        <v>376</v>
      </c>
      <c r="CP33" s="93" t="s">
        <v>376</v>
      </c>
      <c r="CQ33" s="93" t="s">
        <v>376</v>
      </c>
      <c r="CR33" s="93" t="s">
        <v>376</v>
      </c>
      <c r="CS33" s="93" t="s">
        <v>376</v>
      </c>
      <c r="CT33" s="93" t="s">
        <v>376</v>
      </c>
    </row>
    <row r="34" spans="1:98" x14ac:dyDescent="0.15">
      <c r="A34" s="93">
        <f t="shared" si="0"/>
        <v>27</v>
      </c>
      <c r="B34" s="93">
        <v>1</v>
      </c>
      <c r="C34" s="93" t="s">
        <v>376</v>
      </c>
      <c r="E34" s="93" t="s">
        <v>376</v>
      </c>
      <c r="G34" s="93" t="s">
        <v>376</v>
      </c>
      <c r="H34" s="93" t="s">
        <v>376</v>
      </c>
      <c r="I34" s="93" t="s">
        <v>376</v>
      </c>
      <c r="J34" s="93" t="s">
        <v>376</v>
      </c>
      <c r="K34" s="93" t="s">
        <v>376</v>
      </c>
      <c r="L34" s="93" t="s">
        <v>376</v>
      </c>
      <c r="M34" s="93" t="s">
        <v>376</v>
      </c>
      <c r="N34" s="93" t="s">
        <v>376</v>
      </c>
      <c r="P34" s="93">
        <v>68</v>
      </c>
      <c r="R34" s="93" t="s">
        <v>376</v>
      </c>
      <c r="U34" s="93" t="s">
        <v>376</v>
      </c>
      <c r="V34" s="93" t="s">
        <v>376</v>
      </c>
      <c r="W34" s="93" t="s">
        <v>376</v>
      </c>
      <c r="X34" s="93" t="s">
        <v>376</v>
      </c>
      <c r="Y34" s="93" t="s">
        <v>376</v>
      </c>
      <c r="Z34" s="93" t="s">
        <v>376</v>
      </c>
      <c r="AD34" s="93">
        <v>3</v>
      </c>
      <c r="AE34" s="93" t="s">
        <v>376</v>
      </c>
      <c r="AF34" s="93" t="s">
        <v>376</v>
      </c>
      <c r="AI34" s="93" t="s">
        <v>376</v>
      </c>
      <c r="AJ34" s="93" t="s">
        <v>376</v>
      </c>
      <c r="AK34" s="93" t="s">
        <v>376</v>
      </c>
      <c r="AL34" s="93" t="s">
        <v>376</v>
      </c>
      <c r="AM34" s="93" t="s">
        <v>376</v>
      </c>
      <c r="AN34" s="93" t="s">
        <v>376</v>
      </c>
      <c r="AR34" s="93">
        <v>10</v>
      </c>
      <c r="AS34" s="93" t="s">
        <v>376</v>
      </c>
      <c r="AU34" s="93" t="s">
        <v>376</v>
      </c>
      <c r="AV34" s="93" t="s">
        <v>376</v>
      </c>
      <c r="AW34" s="93" t="s">
        <v>376</v>
      </c>
      <c r="BF34" s="93">
        <v>9</v>
      </c>
      <c r="BG34" s="93" t="s">
        <v>376</v>
      </c>
      <c r="BH34" s="93" t="s">
        <v>376</v>
      </c>
      <c r="BK34" s="93" t="s">
        <v>376</v>
      </c>
      <c r="BL34" s="93" t="s">
        <v>376</v>
      </c>
      <c r="BM34" s="93" t="s">
        <v>376</v>
      </c>
      <c r="BN34" s="93" t="s">
        <v>376</v>
      </c>
      <c r="BO34" s="93" t="s">
        <v>376</v>
      </c>
      <c r="BP34" s="93" t="s">
        <v>376</v>
      </c>
      <c r="BT34" s="93">
        <v>1982.6</v>
      </c>
      <c r="BU34" s="93" t="s">
        <v>376</v>
      </c>
      <c r="BV34" s="93" t="s">
        <v>376</v>
      </c>
      <c r="BY34" s="93" t="s">
        <v>376</v>
      </c>
      <c r="BZ34" s="93" t="s">
        <v>376</v>
      </c>
      <c r="CA34" s="93" t="s">
        <v>376</v>
      </c>
      <c r="CB34" s="93" t="s">
        <v>376</v>
      </c>
      <c r="CC34" s="93" t="s">
        <v>376</v>
      </c>
      <c r="CD34" s="93" t="s">
        <v>376</v>
      </c>
      <c r="CH34" s="93">
        <v>291.60000000000002</v>
      </c>
      <c r="CI34" s="93" t="s">
        <v>376</v>
      </c>
      <c r="CK34" s="93" t="s">
        <v>376</v>
      </c>
      <c r="CO34" s="93" t="s">
        <v>376</v>
      </c>
      <c r="CP34" s="93" t="s">
        <v>376</v>
      </c>
      <c r="CQ34" s="93" t="s">
        <v>376</v>
      </c>
      <c r="CR34" s="93" t="s">
        <v>376</v>
      </c>
      <c r="CS34" s="93" t="s">
        <v>376</v>
      </c>
      <c r="CT34" s="93" t="s">
        <v>376</v>
      </c>
    </row>
    <row r="35" spans="1:98" x14ac:dyDescent="0.15">
      <c r="A35" s="93">
        <f t="shared" si="0"/>
        <v>28</v>
      </c>
      <c r="B35" s="93">
        <v>0</v>
      </c>
      <c r="C35" s="93" t="s">
        <v>376</v>
      </c>
      <c r="E35" s="93" t="s">
        <v>376</v>
      </c>
      <c r="H35" s="93" t="s">
        <v>376</v>
      </c>
      <c r="I35" s="93" t="s">
        <v>376</v>
      </c>
      <c r="J35" s="93" t="s">
        <v>376</v>
      </c>
      <c r="K35" s="93" t="s">
        <v>376</v>
      </c>
      <c r="L35" s="93" t="s">
        <v>376</v>
      </c>
      <c r="M35" s="93" t="s">
        <v>376</v>
      </c>
      <c r="N35" s="93" t="s">
        <v>376</v>
      </c>
      <c r="P35" s="93">
        <v>67</v>
      </c>
      <c r="R35" s="93" t="s">
        <v>376</v>
      </c>
      <c r="U35" s="93" t="s">
        <v>376</v>
      </c>
      <c r="V35" s="93" t="s">
        <v>376</v>
      </c>
      <c r="W35" s="93" t="s">
        <v>376</v>
      </c>
      <c r="X35" s="93" t="s">
        <v>376</v>
      </c>
      <c r="Y35" s="93" t="s">
        <v>376</v>
      </c>
      <c r="Z35" s="93" t="s">
        <v>376</v>
      </c>
      <c r="AD35" s="93">
        <v>3</v>
      </c>
      <c r="AE35" s="93" t="s">
        <v>376</v>
      </c>
      <c r="AF35" s="93" t="s">
        <v>376</v>
      </c>
      <c r="AI35" s="93" t="s">
        <v>376</v>
      </c>
      <c r="AJ35" s="93" t="s">
        <v>376</v>
      </c>
      <c r="AK35" s="93" t="s">
        <v>376</v>
      </c>
      <c r="AL35" s="93" t="s">
        <v>376</v>
      </c>
      <c r="AM35" s="93" t="s">
        <v>376</v>
      </c>
      <c r="AN35" s="93" t="s">
        <v>376</v>
      </c>
      <c r="AR35" s="93">
        <v>7</v>
      </c>
      <c r="AS35" s="93" t="s">
        <v>376</v>
      </c>
      <c r="AU35" s="93" t="s">
        <v>376</v>
      </c>
      <c r="AW35" s="93" t="s">
        <v>376</v>
      </c>
      <c r="BF35" s="93">
        <v>28</v>
      </c>
      <c r="BG35" s="93" t="s">
        <v>376</v>
      </c>
      <c r="BH35" s="93" t="s">
        <v>376</v>
      </c>
      <c r="BK35" s="93" t="s">
        <v>376</v>
      </c>
      <c r="BL35" s="93" t="s">
        <v>376</v>
      </c>
      <c r="BM35" s="93" t="s">
        <v>376</v>
      </c>
      <c r="BN35" s="93" t="s">
        <v>376</v>
      </c>
      <c r="BO35" s="93" t="s">
        <v>376</v>
      </c>
      <c r="BP35" s="93" t="s">
        <v>376</v>
      </c>
      <c r="BT35" s="93">
        <v>1347</v>
      </c>
      <c r="BU35" s="93" t="s">
        <v>376</v>
      </c>
      <c r="BV35" s="93" t="s">
        <v>376</v>
      </c>
      <c r="BY35" s="93" t="s">
        <v>376</v>
      </c>
      <c r="BZ35" s="93" t="s">
        <v>376</v>
      </c>
      <c r="CA35" s="93" t="s">
        <v>376</v>
      </c>
      <c r="CB35" s="93" t="s">
        <v>376</v>
      </c>
      <c r="CC35" s="93" t="s">
        <v>376</v>
      </c>
      <c r="CD35" s="93" t="s">
        <v>376</v>
      </c>
      <c r="CH35" s="93">
        <v>355.5</v>
      </c>
      <c r="CI35" s="93" t="s">
        <v>376</v>
      </c>
      <c r="CK35" s="93" t="s">
        <v>376</v>
      </c>
      <c r="CO35" s="93" t="s">
        <v>376</v>
      </c>
      <c r="CP35" s="93" t="s">
        <v>376</v>
      </c>
      <c r="CQ35" s="93" t="s">
        <v>376</v>
      </c>
      <c r="CR35" s="93" t="s">
        <v>376</v>
      </c>
      <c r="CS35" s="93" t="s">
        <v>376</v>
      </c>
      <c r="CT35" s="93" t="s">
        <v>376</v>
      </c>
    </row>
    <row r="36" spans="1:98" x14ac:dyDescent="0.15">
      <c r="A36" s="93">
        <f t="shared" si="0"/>
        <v>29</v>
      </c>
      <c r="B36" s="93">
        <v>0</v>
      </c>
      <c r="C36" s="93" t="s">
        <v>376</v>
      </c>
      <c r="E36" s="93" t="s">
        <v>376</v>
      </c>
      <c r="G36" s="93" t="s">
        <v>376</v>
      </c>
      <c r="H36" s="93" t="s">
        <v>376</v>
      </c>
      <c r="I36" s="93" t="s">
        <v>376</v>
      </c>
      <c r="J36" s="93" t="s">
        <v>376</v>
      </c>
      <c r="K36" s="93" t="s">
        <v>376</v>
      </c>
      <c r="L36" s="93" t="s">
        <v>376</v>
      </c>
      <c r="M36" s="93" t="s">
        <v>376</v>
      </c>
      <c r="N36" s="93" t="s">
        <v>376</v>
      </c>
      <c r="P36" s="93">
        <v>54</v>
      </c>
      <c r="R36" s="93" t="s">
        <v>376</v>
      </c>
      <c r="U36" s="93" t="s">
        <v>376</v>
      </c>
      <c r="V36" s="93" t="s">
        <v>376</v>
      </c>
      <c r="W36" s="93" t="s">
        <v>376</v>
      </c>
      <c r="X36" s="93" t="s">
        <v>376</v>
      </c>
      <c r="Y36" s="93" t="s">
        <v>376</v>
      </c>
      <c r="Z36" s="93" t="s">
        <v>376</v>
      </c>
      <c r="AD36" s="93">
        <v>4.3</v>
      </c>
      <c r="AE36" s="93" t="s">
        <v>376</v>
      </c>
      <c r="AF36" s="93" t="s">
        <v>376</v>
      </c>
      <c r="AI36" s="93" t="s">
        <v>376</v>
      </c>
      <c r="AJ36" s="93" t="s">
        <v>376</v>
      </c>
      <c r="AK36" s="93" t="s">
        <v>376</v>
      </c>
      <c r="AL36" s="93" t="s">
        <v>376</v>
      </c>
      <c r="AM36" s="93" t="s">
        <v>376</v>
      </c>
      <c r="AN36" s="93" t="s">
        <v>376</v>
      </c>
      <c r="AR36" s="93">
        <v>10</v>
      </c>
      <c r="AS36" s="93" t="s">
        <v>376</v>
      </c>
      <c r="AU36" s="93" t="s">
        <v>376</v>
      </c>
      <c r="AV36" s="93" t="s">
        <v>376</v>
      </c>
      <c r="AW36" s="93" t="s">
        <v>376</v>
      </c>
      <c r="BF36" s="55">
        <v>161</v>
      </c>
      <c r="BG36" s="55" t="s">
        <v>376</v>
      </c>
      <c r="BH36" s="55" t="s">
        <v>376</v>
      </c>
      <c r="BI36" s="55"/>
      <c r="BJ36" s="55"/>
      <c r="BK36" s="55" t="s">
        <v>376</v>
      </c>
      <c r="BL36" s="55" t="s">
        <v>376</v>
      </c>
      <c r="BM36" s="55" t="s">
        <v>376</v>
      </c>
      <c r="BN36" s="55" t="s">
        <v>376</v>
      </c>
      <c r="BO36" s="55" t="s">
        <v>376</v>
      </c>
      <c r="BP36" s="55" t="s">
        <v>376</v>
      </c>
      <c r="BQ36" s="55"/>
      <c r="BR36" s="55"/>
      <c r="BT36" s="93">
        <v>2978.7</v>
      </c>
      <c r="BU36" s="93" t="s">
        <v>376</v>
      </c>
      <c r="BV36" s="93" t="s">
        <v>376</v>
      </c>
      <c r="BY36" s="93" t="s">
        <v>376</v>
      </c>
      <c r="BZ36" s="93" t="s">
        <v>376</v>
      </c>
      <c r="CA36" s="93" t="s">
        <v>376</v>
      </c>
      <c r="CB36" s="93" t="s">
        <v>376</v>
      </c>
      <c r="CC36" s="93" t="s">
        <v>376</v>
      </c>
      <c r="CD36" s="93" t="s">
        <v>376</v>
      </c>
      <c r="CH36" s="93">
        <v>2900.7</v>
      </c>
      <c r="CI36" s="93" t="s">
        <v>376</v>
      </c>
      <c r="CK36" s="93" t="s">
        <v>376</v>
      </c>
      <c r="CO36" s="93" t="s">
        <v>376</v>
      </c>
      <c r="CP36" s="93" t="s">
        <v>376</v>
      </c>
      <c r="CQ36" s="93" t="s">
        <v>376</v>
      </c>
      <c r="CR36" s="93" t="s">
        <v>376</v>
      </c>
      <c r="CS36" s="93" t="s">
        <v>376</v>
      </c>
      <c r="CT36" s="93" t="s">
        <v>376</v>
      </c>
    </row>
    <row r="37" spans="1:98" x14ac:dyDescent="0.15">
      <c r="A37" s="93">
        <f t="shared" si="0"/>
        <v>30</v>
      </c>
      <c r="B37" s="55">
        <v>1</v>
      </c>
      <c r="C37" s="55" t="s">
        <v>376</v>
      </c>
      <c r="D37" s="55"/>
      <c r="E37" s="55" t="s">
        <v>376</v>
      </c>
      <c r="F37" s="55"/>
      <c r="G37" s="55" t="s">
        <v>376</v>
      </c>
      <c r="H37" s="55"/>
      <c r="I37" s="55" t="s">
        <v>376</v>
      </c>
      <c r="J37" s="55" t="s">
        <v>376</v>
      </c>
      <c r="K37" s="55" t="s">
        <v>376</v>
      </c>
      <c r="L37" s="55" t="s">
        <v>376</v>
      </c>
      <c r="M37" s="55" t="s">
        <v>376</v>
      </c>
      <c r="N37" s="55" t="s">
        <v>376</v>
      </c>
      <c r="P37" s="55">
        <v>68</v>
      </c>
      <c r="Q37" s="55"/>
      <c r="R37" s="55" t="s">
        <v>376</v>
      </c>
      <c r="S37" s="55"/>
      <c r="T37" s="55"/>
      <c r="U37" s="55" t="s">
        <v>376</v>
      </c>
      <c r="V37" s="55" t="s">
        <v>376</v>
      </c>
      <c r="W37" s="55" t="s">
        <v>376</v>
      </c>
      <c r="X37" s="55" t="s">
        <v>376</v>
      </c>
      <c r="Y37" s="55" t="s">
        <v>376</v>
      </c>
      <c r="Z37" s="55" t="s">
        <v>376</v>
      </c>
      <c r="AD37" s="93">
        <v>2.8</v>
      </c>
      <c r="AE37" s="93" t="s">
        <v>376</v>
      </c>
      <c r="AF37" s="93" t="s">
        <v>376</v>
      </c>
      <c r="AI37" s="93" t="s">
        <v>376</v>
      </c>
      <c r="AJ37" s="93" t="s">
        <v>376</v>
      </c>
      <c r="AK37" s="93" t="s">
        <v>376</v>
      </c>
      <c r="AL37" s="93" t="s">
        <v>376</v>
      </c>
      <c r="AM37" s="93" t="s">
        <v>376</v>
      </c>
      <c r="AN37" s="93" t="s">
        <v>376</v>
      </c>
      <c r="AR37" s="93">
        <v>12</v>
      </c>
      <c r="AS37" s="93" t="s">
        <v>376</v>
      </c>
      <c r="AU37" s="93" t="s">
        <v>376</v>
      </c>
      <c r="AV37" s="93" t="s">
        <v>376</v>
      </c>
      <c r="AW37" s="93" t="s">
        <v>376</v>
      </c>
      <c r="BF37" s="55">
        <v>51</v>
      </c>
      <c r="BG37" s="55" t="s">
        <v>376</v>
      </c>
      <c r="BH37" s="55" t="s">
        <v>376</v>
      </c>
      <c r="BI37" s="55"/>
      <c r="BJ37" s="55"/>
      <c r="BK37" s="55" t="s">
        <v>376</v>
      </c>
      <c r="BL37" s="55" t="s">
        <v>376</v>
      </c>
      <c r="BM37" s="55" t="s">
        <v>376</v>
      </c>
      <c r="BN37" s="55" t="s">
        <v>376</v>
      </c>
      <c r="BO37" s="55" t="s">
        <v>376</v>
      </c>
      <c r="BP37" s="55" t="s">
        <v>376</v>
      </c>
      <c r="BQ37" s="55"/>
      <c r="BR37" s="55"/>
      <c r="BT37" s="55">
        <v>1669.4</v>
      </c>
      <c r="BU37" s="55" t="s">
        <v>376</v>
      </c>
      <c r="BV37" s="55" t="s">
        <v>376</v>
      </c>
      <c r="BW37" s="55"/>
      <c r="BX37" s="55"/>
      <c r="BY37" s="55" t="s">
        <v>376</v>
      </c>
      <c r="BZ37" s="55" t="s">
        <v>376</v>
      </c>
      <c r="CA37" s="55" t="s">
        <v>376</v>
      </c>
      <c r="CB37" s="55" t="s">
        <v>376</v>
      </c>
      <c r="CC37" s="55" t="s">
        <v>376</v>
      </c>
      <c r="CD37" s="55" t="s">
        <v>376</v>
      </c>
      <c r="CE37" s="55"/>
      <c r="CF37" s="55"/>
      <c r="CH37" s="93">
        <v>812.1</v>
      </c>
      <c r="CI37" s="93" t="s">
        <v>376</v>
      </c>
      <c r="CK37" s="93" t="s">
        <v>376</v>
      </c>
      <c r="CO37" s="93" t="s">
        <v>376</v>
      </c>
      <c r="CP37" s="93" t="s">
        <v>376</v>
      </c>
      <c r="CQ37" s="93" t="s">
        <v>376</v>
      </c>
      <c r="CR37" s="93" t="s">
        <v>376</v>
      </c>
      <c r="CS37" s="93" t="s">
        <v>376</v>
      </c>
      <c r="CT37" s="93" t="s">
        <v>376</v>
      </c>
    </row>
    <row r="38" spans="1:98" x14ac:dyDescent="0.15">
      <c r="A38" s="93">
        <f t="shared" si="0"/>
        <v>31</v>
      </c>
      <c r="B38" s="94">
        <v>1</v>
      </c>
      <c r="C38" s="94" t="s">
        <v>376</v>
      </c>
      <c r="D38" s="94"/>
      <c r="E38" s="94" t="s">
        <v>376</v>
      </c>
      <c r="F38" s="94"/>
      <c r="G38" s="94" t="s">
        <v>376</v>
      </c>
      <c r="H38" s="94"/>
      <c r="I38" s="94" t="s">
        <v>376</v>
      </c>
      <c r="J38" s="94" t="s">
        <v>376</v>
      </c>
      <c r="K38" s="94" t="s">
        <v>376</v>
      </c>
      <c r="L38" s="94" t="s">
        <v>376</v>
      </c>
      <c r="M38" s="94" t="s">
        <v>376</v>
      </c>
      <c r="N38" s="94" t="s">
        <v>376</v>
      </c>
      <c r="P38" s="94">
        <v>82</v>
      </c>
      <c r="Q38" s="94"/>
      <c r="R38" s="94" t="s">
        <v>376</v>
      </c>
      <c r="S38" s="94"/>
      <c r="T38" s="94"/>
      <c r="U38" s="94" t="s">
        <v>376</v>
      </c>
      <c r="V38" s="94" t="s">
        <v>376</v>
      </c>
      <c r="W38" s="94" t="s">
        <v>376</v>
      </c>
      <c r="X38" s="94" t="s">
        <v>376</v>
      </c>
      <c r="Y38" s="94" t="s">
        <v>376</v>
      </c>
      <c r="Z38" s="94" t="s">
        <v>376</v>
      </c>
      <c r="AD38" s="94">
        <v>3.1</v>
      </c>
      <c r="AE38" s="94" t="s">
        <v>376</v>
      </c>
      <c r="AF38" s="94" t="s">
        <v>376</v>
      </c>
      <c r="AG38" s="94"/>
      <c r="AH38" s="94"/>
      <c r="AI38" s="94" t="s">
        <v>376</v>
      </c>
      <c r="AJ38" s="94" t="s">
        <v>376</v>
      </c>
      <c r="AK38" s="94" t="s">
        <v>376</v>
      </c>
      <c r="AL38" s="94" t="s">
        <v>376</v>
      </c>
      <c r="AM38" s="94" t="s">
        <v>376</v>
      </c>
      <c r="AN38" s="94" t="s">
        <v>376</v>
      </c>
      <c r="AO38" s="94"/>
      <c r="AP38" s="94"/>
      <c r="AR38" s="94">
        <v>15</v>
      </c>
      <c r="AS38" s="94" t="s">
        <v>376</v>
      </c>
      <c r="AT38" s="94" t="s">
        <v>376</v>
      </c>
      <c r="AU38" s="94" t="s">
        <v>376</v>
      </c>
      <c r="AV38" s="94" t="s">
        <v>376</v>
      </c>
      <c r="AW38" s="94" t="s">
        <v>376</v>
      </c>
      <c r="AX38" s="94"/>
      <c r="AY38" s="94"/>
      <c r="AZ38" s="94"/>
      <c r="BA38" s="94"/>
      <c r="BB38" s="94"/>
      <c r="BC38" s="94" t="s">
        <v>376</v>
      </c>
      <c r="BD38" s="94" t="s">
        <v>376</v>
      </c>
      <c r="BF38" s="94">
        <v>37</v>
      </c>
      <c r="BG38" s="94" t="s">
        <v>376</v>
      </c>
      <c r="BH38" s="94" t="s">
        <v>376</v>
      </c>
      <c r="BI38" s="94"/>
      <c r="BJ38" s="94"/>
      <c r="BK38" s="94" t="s">
        <v>376</v>
      </c>
      <c r="BL38" s="94" t="s">
        <v>376</v>
      </c>
      <c r="BM38" s="94" t="s">
        <v>376</v>
      </c>
      <c r="BN38" s="94" t="s">
        <v>376</v>
      </c>
      <c r="BO38" s="94" t="s">
        <v>376</v>
      </c>
      <c r="BP38" s="94" t="s">
        <v>376</v>
      </c>
      <c r="BQ38" s="94"/>
      <c r="BR38" s="94"/>
      <c r="BT38" s="94">
        <v>1795.4</v>
      </c>
      <c r="BU38" s="94" t="s">
        <v>376</v>
      </c>
      <c r="BV38" s="94" t="s">
        <v>376</v>
      </c>
      <c r="BW38" s="94"/>
      <c r="BX38" s="94"/>
      <c r="BY38" s="94" t="s">
        <v>376</v>
      </c>
      <c r="BZ38" s="94" t="s">
        <v>376</v>
      </c>
      <c r="CA38" s="94" t="s">
        <v>376</v>
      </c>
      <c r="CB38" s="94" t="s">
        <v>376</v>
      </c>
      <c r="CC38" s="94" t="s">
        <v>376</v>
      </c>
      <c r="CD38" s="94" t="s">
        <v>376</v>
      </c>
      <c r="CE38" s="94"/>
      <c r="CF38" s="94"/>
      <c r="CH38" s="94">
        <v>566.70000000000005</v>
      </c>
      <c r="CI38" s="94" t="s">
        <v>376</v>
      </c>
      <c r="CJ38" s="94"/>
      <c r="CK38" s="94" t="s">
        <v>376</v>
      </c>
      <c r="CL38" s="94"/>
      <c r="CM38" s="94"/>
      <c r="CN38" s="94"/>
      <c r="CO38" s="94" t="s">
        <v>376</v>
      </c>
      <c r="CP38" s="94" t="s">
        <v>376</v>
      </c>
      <c r="CQ38" s="94" t="s">
        <v>376</v>
      </c>
      <c r="CR38" s="94" t="s">
        <v>376</v>
      </c>
      <c r="CS38" s="94" t="s">
        <v>376</v>
      </c>
      <c r="CT38" s="94" t="s">
        <v>376</v>
      </c>
    </row>
    <row r="39" spans="1:98" x14ac:dyDescent="0.15">
      <c r="C39" s="93" t="s">
        <v>376</v>
      </c>
      <c r="E39" s="93" t="s">
        <v>376</v>
      </c>
      <c r="G39" s="93" t="s">
        <v>376</v>
      </c>
      <c r="I39" s="93" t="s">
        <v>376</v>
      </c>
      <c r="J39" s="93" t="s">
        <v>376</v>
      </c>
      <c r="K39" s="93" t="s">
        <v>376</v>
      </c>
      <c r="L39" s="93" t="s">
        <v>376</v>
      </c>
      <c r="M39" s="93" t="s">
        <v>376</v>
      </c>
      <c r="N39" s="93" t="s">
        <v>376</v>
      </c>
      <c r="Q39" s="93" t="s">
        <v>362</v>
      </c>
      <c r="X39" s="93" t="s">
        <v>376</v>
      </c>
      <c r="Y39" s="93" t="s">
        <v>376</v>
      </c>
      <c r="Z39" s="93" t="s">
        <v>376</v>
      </c>
      <c r="AE39" s="93" t="s">
        <v>362</v>
      </c>
      <c r="AM39" s="93" t="s">
        <v>376</v>
      </c>
      <c r="AN39" s="93" t="s">
        <v>376</v>
      </c>
      <c r="AS39" s="93" t="s">
        <v>362</v>
      </c>
      <c r="BC39" s="93" t="s">
        <v>376</v>
      </c>
      <c r="BD39" s="93" t="s">
        <v>376</v>
      </c>
      <c r="BG39" s="93" t="s">
        <v>362</v>
      </c>
      <c r="BO39" s="93" t="s">
        <v>376</v>
      </c>
      <c r="BP39" s="93" t="s">
        <v>376</v>
      </c>
      <c r="BU39" s="93" t="s">
        <v>362</v>
      </c>
      <c r="CB39" s="93" t="s">
        <v>376</v>
      </c>
      <c r="CC39" s="93" t="s">
        <v>376</v>
      </c>
      <c r="CD39" s="93" t="s">
        <v>376</v>
      </c>
      <c r="CI39" s="93" t="s">
        <v>362</v>
      </c>
    </row>
    <row r="40" spans="1:98" x14ac:dyDescent="0.15">
      <c r="C40" s="93" t="s">
        <v>376</v>
      </c>
      <c r="E40" s="93" t="s">
        <v>376</v>
      </c>
      <c r="G40" s="93" t="s">
        <v>376</v>
      </c>
      <c r="I40" s="93" t="s">
        <v>376</v>
      </c>
      <c r="J40" s="93" t="s">
        <v>376</v>
      </c>
      <c r="K40" s="93" t="s">
        <v>376</v>
      </c>
      <c r="L40" s="93" t="s">
        <v>376</v>
      </c>
      <c r="M40" s="93" t="s">
        <v>376</v>
      </c>
      <c r="N40" s="93" t="s">
        <v>376</v>
      </c>
      <c r="S40" s="93" t="s">
        <v>377</v>
      </c>
      <c r="X40" s="93" t="s">
        <v>376</v>
      </c>
      <c r="Y40" s="93" t="s">
        <v>376</v>
      </c>
      <c r="Z40" s="93" t="s">
        <v>376</v>
      </c>
      <c r="AG40" s="93" t="s">
        <v>386</v>
      </c>
      <c r="AM40" s="93" t="s">
        <v>376</v>
      </c>
      <c r="AN40" s="93" t="s">
        <v>376</v>
      </c>
      <c r="AU40" s="93" t="e">
        <v>#NUM!</v>
      </c>
      <c r="BC40" s="93" t="s">
        <v>376</v>
      </c>
      <c r="BD40" s="93" t="s">
        <v>376</v>
      </c>
      <c r="BI40" s="93" t="s">
        <v>394</v>
      </c>
      <c r="BO40" s="93" t="s">
        <v>376</v>
      </c>
      <c r="BP40" s="93" t="s">
        <v>376</v>
      </c>
      <c r="BW40" s="93" t="s">
        <v>390</v>
      </c>
      <c r="CB40" s="93" t="s">
        <v>376</v>
      </c>
      <c r="CC40" s="93" t="s">
        <v>376</v>
      </c>
      <c r="CD40" s="93" t="s">
        <v>376</v>
      </c>
      <c r="CK40" s="93" t="e">
        <f>CONCATENATE("one-tail   P=",(1/2)*FDIST($A$28/$B$28,CK12,CL12))</f>
        <v>#DIV/0!</v>
      </c>
    </row>
    <row r="41" spans="1:98" x14ac:dyDescent="0.15">
      <c r="C41" s="93" t="s">
        <v>376</v>
      </c>
      <c r="E41" s="93" t="s">
        <v>376</v>
      </c>
      <c r="G41" s="93" t="s">
        <v>376</v>
      </c>
      <c r="I41" s="93" t="s">
        <v>376</v>
      </c>
      <c r="J41" s="93" t="s">
        <v>376</v>
      </c>
      <c r="K41" s="93" t="s">
        <v>376</v>
      </c>
      <c r="L41" s="93" t="s">
        <v>376</v>
      </c>
      <c r="M41" s="93" t="s">
        <v>376</v>
      </c>
      <c r="N41" s="93" t="s">
        <v>376</v>
      </c>
      <c r="Q41" s="93" t="s">
        <v>363</v>
      </c>
      <c r="R41" s="93">
        <v>4.1509125552765509</v>
      </c>
      <c r="S41" s="93">
        <v>1.9158560112530014</v>
      </c>
      <c r="T41" s="93" t="s">
        <v>378</v>
      </c>
      <c r="X41" s="93" t="s">
        <v>376</v>
      </c>
      <c r="Y41" s="93" t="s">
        <v>376</v>
      </c>
      <c r="Z41" s="93" t="s">
        <v>376</v>
      </c>
      <c r="AE41" s="93" t="s">
        <v>363</v>
      </c>
      <c r="AF41" s="93">
        <v>1.5021037281409495</v>
      </c>
      <c r="AG41" s="93">
        <v>1.9158560112530014</v>
      </c>
      <c r="AH41" s="93" t="s">
        <v>385</v>
      </c>
      <c r="AM41" s="93" t="s">
        <v>376</v>
      </c>
      <c r="AN41" s="93" t="s">
        <v>376</v>
      </c>
      <c r="AS41" s="93" t="s">
        <v>363</v>
      </c>
      <c r="AT41" s="93">
        <v>0</v>
      </c>
      <c r="AU41" s="93" t="e">
        <v>#NUM!</v>
      </c>
      <c r="AV41" s="93" t="e">
        <v>#NUM!</v>
      </c>
      <c r="BC41" s="93" t="s">
        <v>376</v>
      </c>
      <c r="BD41" s="93" t="s">
        <v>376</v>
      </c>
      <c r="BG41" s="93" t="s">
        <v>363</v>
      </c>
      <c r="BH41" s="93">
        <v>0.75003639125095067</v>
      </c>
      <c r="BI41" s="93">
        <v>1.9158560112530014</v>
      </c>
      <c r="BJ41" s="93" t="s">
        <v>385</v>
      </c>
      <c r="BO41" s="93" t="s">
        <v>376</v>
      </c>
      <c r="BP41" s="93" t="s">
        <v>376</v>
      </c>
      <c r="BU41" s="93" t="s">
        <v>363</v>
      </c>
      <c r="BV41" s="93">
        <v>0.78476754809963223</v>
      </c>
      <c r="BW41" s="93">
        <v>1.9158560112530014</v>
      </c>
      <c r="BX41" s="93" t="s">
        <v>385</v>
      </c>
      <c r="CB41" s="93" t="s">
        <v>376</v>
      </c>
      <c r="CC41" s="93" t="s">
        <v>376</v>
      </c>
      <c r="CD41" s="93" t="s">
        <v>376</v>
      </c>
      <c r="CI41" s="93" t="s">
        <v>363</v>
      </c>
      <c r="CJ41" s="93" t="e">
        <f>$A$28/$B$28</f>
        <v>#DIV/0!</v>
      </c>
      <c r="CK41" s="93" t="e">
        <f>FINV(0.05*2,CK12,CL12)</f>
        <v>#VALUE!</v>
      </c>
      <c r="CL41" s="93" t="e">
        <f>IF($A$28/$B$28&gt;CK41,"P&lt;0.05  significant difference*","P&lt;0.05  no significant difference")</f>
        <v>#DIV/0!</v>
      </c>
    </row>
    <row r="42" spans="1:98" x14ac:dyDescent="0.15">
      <c r="C42" s="93" t="s">
        <v>376</v>
      </c>
      <c r="G42" s="93" t="s">
        <v>376</v>
      </c>
      <c r="I42" s="93" t="s">
        <v>376</v>
      </c>
      <c r="J42" s="93" t="s">
        <v>376</v>
      </c>
      <c r="K42" s="93" t="s">
        <v>376</v>
      </c>
      <c r="L42" s="93" t="s">
        <v>376</v>
      </c>
      <c r="M42" s="93" t="s">
        <v>376</v>
      </c>
      <c r="N42" s="93" t="s">
        <v>376</v>
      </c>
      <c r="Q42" s="93" t="s">
        <v>363</v>
      </c>
      <c r="R42" s="93">
        <v>4.1509125552765509</v>
      </c>
      <c r="S42" s="93">
        <v>2.8489614206120155</v>
      </c>
      <c r="T42" s="93" t="s">
        <v>379</v>
      </c>
      <c r="Y42" s="93" t="s">
        <v>376</v>
      </c>
      <c r="Z42" s="93" t="s">
        <v>376</v>
      </c>
      <c r="AE42" s="93" t="s">
        <v>363</v>
      </c>
      <c r="AF42" s="93">
        <v>1.5021037281409495</v>
      </c>
      <c r="AG42" s="93">
        <v>2.8489614206120155</v>
      </c>
      <c r="AH42" s="93" t="s">
        <v>383</v>
      </c>
      <c r="AM42" s="93" t="s">
        <v>376</v>
      </c>
      <c r="AN42" s="93" t="s">
        <v>376</v>
      </c>
      <c r="AS42" s="93" t="s">
        <v>363</v>
      </c>
      <c r="AT42" s="93">
        <v>0</v>
      </c>
      <c r="AU42" s="93" t="e">
        <v>#NUM!</v>
      </c>
      <c r="AV42" s="93" t="e">
        <v>#NUM!</v>
      </c>
      <c r="BC42" s="93" t="s">
        <v>376</v>
      </c>
      <c r="BD42" s="93" t="s">
        <v>376</v>
      </c>
      <c r="BG42" s="93" t="s">
        <v>363</v>
      </c>
      <c r="BH42" s="93">
        <v>0.75003639125095067</v>
      </c>
      <c r="BI42" s="93">
        <v>2.8489614206120155</v>
      </c>
      <c r="BJ42" s="93" t="s">
        <v>383</v>
      </c>
      <c r="BO42" s="93" t="s">
        <v>376</v>
      </c>
      <c r="BP42" s="93" t="s">
        <v>376</v>
      </c>
      <c r="BU42" s="93" t="s">
        <v>363</v>
      </c>
      <c r="BV42" s="93">
        <v>0.78476754809963223</v>
      </c>
      <c r="BW42" s="93">
        <v>2.8489614206120155</v>
      </c>
      <c r="BX42" s="93" t="s">
        <v>383</v>
      </c>
      <c r="CC42" s="93" t="s">
        <v>376</v>
      </c>
      <c r="CD42" s="93" t="s">
        <v>376</v>
      </c>
      <c r="CI42" s="93" t="s">
        <v>363</v>
      </c>
      <c r="CJ42" s="93" t="e">
        <f>$A$28/$B$28</f>
        <v>#DIV/0!</v>
      </c>
      <c r="CK42" s="93" t="e">
        <f>FINV(0.01*2,CK12,CL12)</f>
        <v>#VALUE!</v>
      </c>
      <c r="CL42" s="93" t="e">
        <f>IF($A$28/$B$28&gt;CK42,"P&lt;0.01  significant difference**","P&lt;0.01  no significant difference")</f>
        <v>#DIV/0!</v>
      </c>
    </row>
    <row r="43" spans="1:98" x14ac:dyDescent="0.15">
      <c r="C43" s="93" t="s">
        <v>376</v>
      </c>
      <c r="G43" s="93" t="s">
        <v>376</v>
      </c>
      <c r="I43" s="93" t="s">
        <v>376</v>
      </c>
      <c r="J43" s="93" t="s">
        <v>376</v>
      </c>
      <c r="K43" s="93" t="s">
        <v>376</v>
      </c>
      <c r="L43" s="93" t="s">
        <v>376</v>
      </c>
      <c r="M43" s="93" t="s">
        <v>376</v>
      </c>
      <c r="N43" s="93" t="s">
        <v>376</v>
      </c>
      <c r="S43" s="93" t="s">
        <v>380</v>
      </c>
      <c r="Y43" s="93" t="s">
        <v>376</v>
      </c>
      <c r="Z43" s="93" t="s">
        <v>376</v>
      </c>
      <c r="AG43" s="93" t="s">
        <v>387</v>
      </c>
      <c r="AM43" s="93" t="s">
        <v>376</v>
      </c>
      <c r="AN43" s="93" t="s">
        <v>376</v>
      </c>
      <c r="AU43" s="93" t="e">
        <v>#NUM!</v>
      </c>
      <c r="BC43" s="93" t="s">
        <v>376</v>
      </c>
      <c r="BD43" s="93" t="s">
        <v>376</v>
      </c>
      <c r="BI43" s="93" t="s">
        <v>395</v>
      </c>
      <c r="BO43" s="93" t="s">
        <v>376</v>
      </c>
      <c r="BP43" s="93" t="s">
        <v>376</v>
      </c>
      <c r="BW43" s="93" t="s">
        <v>391</v>
      </c>
      <c r="CC43" s="93" t="s">
        <v>376</v>
      </c>
      <c r="CD43" s="93" t="s">
        <v>376</v>
      </c>
      <c r="CK43" s="93" t="e">
        <f>CONCATENATE("two-tail   P=",FDIST($A$28/$B$28,CK12,CL12))</f>
        <v>#DIV/0!</v>
      </c>
    </row>
    <row r="44" spans="1:98" x14ac:dyDescent="0.15">
      <c r="C44" s="93" t="s">
        <v>376</v>
      </c>
      <c r="G44" s="93" t="s">
        <v>376</v>
      </c>
      <c r="I44" s="93" t="s">
        <v>376</v>
      </c>
      <c r="J44" s="93" t="s">
        <v>376</v>
      </c>
      <c r="K44" s="93" t="s">
        <v>376</v>
      </c>
      <c r="L44" s="93" t="s">
        <v>376</v>
      </c>
      <c r="M44" s="93" t="s">
        <v>376</v>
      </c>
      <c r="N44" s="93" t="s">
        <v>376</v>
      </c>
      <c r="Q44" s="93" t="s">
        <v>363</v>
      </c>
      <c r="R44" s="93">
        <v>4.1509125552765509</v>
      </c>
      <c r="S44" s="93">
        <v>2.3184980310354315</v>
      </c>
      <c r="T44" s="93" t="s">
        <v>378</v>
      </c>
      <c r="Y44" s="93" t="s">
        <v>376</v>
      </c>
      <c r="Z44" s="93" t="s">
        <v>376</v>
      </c>
      <c r="AE44" s="93" t="s">
        <v>363</v>
      </c>
      <c r="AF44" s="93">
        <v>1.5021037281409495</v>
      </c>
      <c r="AG44" s="93">
        <v>2.3184980310354315</v>
      </c>
      <c r="AH44" s="93" t="s">
        <v>385</v>
      </c>
      <c r="AM44" s="93" t="s">
        <v>376</v>
      </c>
      <c r="AN44" s="93" t="s">
        <v>376</v>
      </c>
      <c r="AS44" s="93" t="s">
        <v>363</v>
      </c>
      <c r="AT44" s="93">
        <v>0</v>
      </c>
      <c r="AU44" s="93" t="e">
        <v>#NUM!</v>
      </c>
      <c r="AV44" s="93" t="e">
        <v>#NUM!</v>
      </c>
      <c r="BC44" s="93" t="s">
        <v>376</v>
      </c>
      <c r="BD44" s="93" t="s">
        <v>376</v>
      </c>
      <c r="BG44" s="93" t="s">
        <v>363</v>
      </c>
      <c r="BH44" s="93">
        <v>0.75003639125095067</v>
      </c>
      <c r="BI44" s="93">
        <v>2.3184980310354315</v>
      </c>
      <c r="BJ44" s="93" t="s">
        <v>385</v>
      </c>
      <c r="BO44" s="93" t="s">
        <v>376</v>
      </c>
      <c r="BP44" s="93" t="s">
        <v>376</v>
      </c>
      <c r="BU44" s="93" t="s">
        <v>363</v>
      </c>
      <c r="BV44" s="93">
        <v>0.78476754809963223</v>
      </c>
      <c r="BW44" s="93">
        <v>2.3184980310354315</v>
      </c>
      <c r="BX44" s="93" t="s">
        <v>385</v>
      </c>
      <c r="CC44" s="93" t="s">
        <v>376</v>
      </c>
      <c r="CD44" s="93" t="s">
        <v>376</v>
      </c>
      <c r="CI44" s="93" t="s">
        <v>363</v>
      </c>
      <c r="CJ44" s="93" t="e">
        <f>$A$28/$B$28</f>
        <v>#DIV/0!</v>
      </c>
      <c r="CK44" s="93" t="e">
        <f>FINV(0.05,CK12,CL12)</f>
        <v>#VALUE!</v>
      </c>
      <c r="CL44" s="93" t="e">
        <f>IF($A$28/$B$28&gt;CK44,"P&lt;0.05  significant difference*","P&lt;0.05  no significant difference")</f>
        <v>#DIV/0!</v>
      </c>
    </row>
    <row r="45" spans="1:98" x14ac:dyDescent="0.15">
      <c r="C45" s="93" t="s">
        <v>376</v>
      </c>
      <c r="G45" s="93" t="s">
        <v>376</v>
      </c>
      <c r="I45" s="93" t="s">
        <v>376</v>
      </c>
      <c r="J45" s="93" t="s">
        <v>376</v>
      </c>
      <c r="K45" s="93" t="s">
        <v>376</v>
      </c>
      <c r="L45" s="93" t="s">
        <v>376</v>
      </c>
      <c r="M45" s="93" t="s">
        <v>376</v>
      </c>
      <c r="N45" s="93" t="s">
        <v>376</v>
      </c>
      <c r="Q45" s="93" t="s">
        <v>363</v>
      </c>
      <c r="R45" s="93">
        <v>4.1509125552765509</v>
      </c>
      <c r="S45" s="93">
        <v>3.2541246028115309</v>
      </c>
      <c r="T45" s="93" t="s">
        <v>379</v>
      </c>
      <c r="Y45" s="93" t="s">
        <v>376</v>
      </c>
      <c r="Z45" s="93" t="s">
        <v>376</v>
      </c>
      <c r="AE45" s="93" t="s">
        <v>363</v>
      </c>
      <c r="AF45" s="93">
        <v>1.5021037281409495</v>
      </c>
      <c r="AG45" s="93">
        <v>3.2541246028115309</v>
      </c>
      <c r="AH45" s="93" t="s">
        <v>383</v>
      </c>
      <c r="AM45" s="93" t="s">
        <v>376</v>
      </c>
      <c r="AN45" s="93" t="s">
        <v>376</v>
      </c>
      <c r="AS45" s="93" t="s">
        <v>363</v>
      </c>
      <c r="AT45" s="93">
        <v>0</v>
      </c>
      <c r="AU45" s="93" t="e">
        <v>#NUM!</v>
      </c>
      <c r="AV45" s="93" t="e">
        <v>#NUM!</v>
      </c>
      <c r="BC45" s="93" t="s">
        <v>376</v>
      </c>
      <c r="BD45" s="93" t="s">
        <v>376</v>
      </c>
      <c r="BG45" s="93" t="s">
        <v>363</v>
      </c>
      <c r="BH45" s="93">
        <v>0.75003639125095067</v>
      </c>
      <c r="BI45" s="93">
        <v>3.2541246028115309</v>
      </c>
      <c r="BJ45" s="93" t="s">
        <v>383</v>
      </c>
      <c r="BU45" s="93" t="s">
        <v>363</v>
      </c>
      <c r="BV45" s="93">
        <v>0.78476754809963223</v>
      </c>
      <c r="BW45" s="93">
        <v>3.2541246028115309</v>
      </c>
      <c r="BX45" s="93" t="s">
        <v>383</v>
      </c>
      <c r="CC45" s="93" t="s">
        <v>376</v>
      </c>
      <c r="CD45" s="93" t="s">
        <v>376</v>
      </c>
      <c r="CI45" s="93" t="s">
        <v>363</v>
      </c>
      <c r="CJ45" s="93" t="e">
        <f>$A$28/$B$28</f>
        <v>#DIV/0!</v>
      </c>
      <c r="CK45" s="93" t="e">
        <f>FINV(0.01,CK12,CL12)</f>
        <v>#VALUE!</v>
      </c>
      <c r="CL45" s="93" t="e">
        <f>IF($A$28/$B$28&gt;CK45,"P&lt;0.01  significant difference**","P&lt;0.01  no significant difference")</f>
        <v>#DIV/0!</v>
      </c>
    </row>
    <row r="46" spans="1:98" x14ac:dyDescent="0.15">
      <c r="C46" s="93" t="s">
        <v>376</v>
      </c>
      <c r="G46" s="93" t="s">
        <v>376</v>
      </c>
      <c r="I46" s="93" t="s">
        <v>376</v>
      </c>
      <c r="J46" s="93" t="s">
        <v>376</v>
      </c>
      <c r="K46" s="93" t="s">
        <v>376</v>
      </c>
      <c r="L46" s="93" t="s">
        <v>376</v>
      </c>
      <c r="M46" s="93" t="s">
        <v>376</v>
      </c>
      <c r="N46" s="93" t="s">
        <v>376</v>
      </c>
      <c r="R46" s="93" t="s">
        <v>376</v>
      </c>
      <c r="V46" s="93" t="s">
        <v>376</v>
      </c>
      <c r="W46" s="93" t="s">
        <v>376</v>
      </c>
      <c r="Y46" s="93" t="s">
        <v>376</v>
      </c>
      <c r="Z46" s="93" t="s">
        <v>376</v>
      </c>
      <c r="AE46" s="93" t="s">
        <v>376</v>
      </c>
      <c r="AJ46" s="93" t="s">
        <v>376</v>
      </c>
      <c r="AK46" s="93" t="s">
        <v>376</v>
      </c>
      <c r="AM46" s="93" t="s">
        <v>376</v>
      </c>
      <c r="AN46" s="93" t="s">
        <v>376</v>
      </c>
      <c r="BC46" s="93" t="s">
        <v>376</v>
      </c>
      <c r="BD46" s="93" t="s">
        <v>376</v>
      </c>
      <c r="BG46" s="93" t="s">
        <v>376</v>
      </c>
      <c r="BU46" s="93" t="s">
        <v>376</v>
      </c>
      <c r="BZ46" s="93" t="s">
        <v>376</v>
      </c>
      <c r="CA46" s="93" t="s">
        <v>376</v>
      </c>
      <c r="CC46" s="93" t="s">
        <v>376</v>
      </c>
      <c r="CD46" s="93" t="s">
        <v>376</v>
      </c>
    </row>
    <row r="47" spans="1:98" x14ac:dyDescent="0.15">
      <c r="C47" s="93" t="s">
        <v>376</v>
      </c>
      <c r="I47" s="93" t="s">
        <v>376</v>
      </c>
      <c r="J47" s="93" t="s">
        <v>376</v>
      </c>
      <c r="K47" s="93" t="s">
        <v>376</v>
      </c>
      <c r="L47" s="93" t="s">
        <v>376</v>
      </c>
      <c r="M47" s="93" t="s">
        <v>376</v>
      </c>
      <c r="N47" s="93" t="s">
        <v>376</v>
      </c>
      <c r="Q47" s="93" t="s">
        <v>381</v>
      </c>
      <c r="AE47" s="93" t="s">
        <v>381</v>
      </c>
      <c r="BC47" s="93" t="s">
        <v>376</v>
      </c>
      <c r="BD47" s="93" t="s">
        <v>376</v>
      </c>
      <c r="BG47" s="93" t="s">
        <v>381</v>
      </c>
      <c r="BU47" s="93" t="s">
        <v>381</v>
      </c>
      <c r="CI47" s="93" t="s">
        <v>364</v>
      </c>
    </row>
    <row r="48" spans="1:98" x14ac:dyDescent="0.15">
      <c r="I48" s="93" t="s">
        <v>376</v>
      </c>
      <c r="J48" s="93" t="s">
        <v>376</v>
      </c>
      <c r="K48" s="93" t="s">
        <v>376</v>
      </c>
      <c r="L48" s="93" t="s">
        <v>376</v>
      </c>
      <c r="M48" s="93" t="s">
        <v>376</v>
      </c>
      <c r="N48" s="93" t="s">
        <v>376</v>
      </c>
      <c r="Q48" s="93" t="s">
        <v>359</v>
      </c>
      <c r="S48" s="93" t="e">
        <v>#N/A</v>
      </c>
      <c r="AE48" s="93" t="s">
        <v>359</v>
      </c>
      <c r="AG48" s="93" t="e">
        <v>#N/A</v>
      </c>
      <c r="AS48" s="93" t="s">
        <v>381</v>
      </c>
      <c r="BC48" s="93" t="s">
        <v>376</v>
      </c>
      <c r="BD48" s="93" t="s">
        <v>376</v>
      </c>
      <c r="BG48" s="93" t="s">
        <v>359</v>
      </c>
      <c r="BI48" s="93" t="e">
        <v>#N/A</v>
      </c>
      <c r="BU48" s="93" t="s">
        <v>359</v>
      </c>
      <c r="BW48" s="93" t="e">
        <v>#N/A</v>
      </c>
      <c r="CI48" s="93" t="s">
        <v>359</v>
      </c>
      <c r="CK48" s="93" t="str">
        <f>CONCATENATE("one-tail   P=",1/2*$BL$314)</f>
        <v>one-tail   P=0</v>
      </c>
    </row>
    <row r="49" spans="7:98" x14ac:dyDescent="0.15">
      <c r="I49" s="93" t="s">
        <v>376</v>
      </c>
      <c r="J49" s="93" t="s">
        <v>376</v>
      </c>
      <c r="K49" s="93" t="s">
        <v>376</v>
      </c>
      <c r="L49" s="93" t="s">
        <v>376</v>
      </c>
      <c r="M49" s="93" t="s">
        <v>376</v>
      </c>
      <c r="N49" s="93" t="s">
        <v>376</v>
      </c>
      <c r="Q49" s="93" t="s">
        <v>360</v>
      </c>
      <c r="R49" s="93">
        <v>11.84694117647058</v>
      </c>
      <c r="S49" s="93" t="e">
        <v>#N/A</v>
      </c>
      <c r="T49" s="93" t="e">
        <v>#N/A</v>
      </c>
      <c r="AE49" s="93" t="s">
        <v>360</v>
      </c>
      <c r="AF49" s="93">
        <v>12.744026143790819</v>
      </c>
      <c r="AG49" s="93" t="e">
        <v>#N/A</v>
      </c>
      <c r="AH49" s="93" t="e">
        <v>#N/A</v>
      </c>
      <c r="AS49" s="93" t="s">
        <v>359</v>
      </c>
      <c r="AU49" s="93" t="s">
        <v>440</v>
      </c>
      <c r="BC49" s="93" t="s">
        <v>376</v>
      </c>
      <c r="BD49" s="93" t="s">
        <v>376</v>
      </c>
      <c r="BG49" s="93" t="s">
        <v>360</v>
      </c>
      <c r="BH49" s="93">
        <v>6.4190588235294115</v>
      </c>
      <c r="BI49" s="93" t="e">
        <v>#N/A</v>
      </c>
      <c r="BJ49" s="93" t="e">
        <v>#N/A</v>
      </c>
      <c r="BU49" s="93" t="s">
        <v>360</v>
      </c>
      <c r="BV49" s="93">
        <v>7.9249281045751445</v>
      </c>
      <c r="BW49" s="93" t="e">
        <v>#N/A</v>
      </c>
      <c r="BX49" s="93" t="e">
        <v>#N/A</v>
      </c>
      <c r="CI49" s="93" t="s">
        <v>360</v>
      </c>
      <c r="CJ49" s="93">
        <f>((12/(COUNT($B$3:$E$22)*(COUNT($B$3:$E$22)+1)))*SUMIF($I$25:$AC$25,"&gt;0",$I$25:$AC$25))-(3*(COUNT($B$3:$E$22)+1))</f>
        <v>-97.75</v>
      </c>
      <c r="CK49" s="93" t="e">
        <f>VLOOKUP($I$26,$BD$202:$BJ$311,4,FALSE)</f>
        <v>#N/A</v>
      </c>
      <c r="CL49" s="93" t="str">
        <f>IF($I$30&gt;$J$30,"P&lt;0.05  significant difference*","P&lt;0.05  no significant difference")</f>
        <v>P&lt;0.05  no significant difference</v>
      </c>
    </row>
    <row r="50" spans="7:98" x14ac:dyDescent="0.15">
      <c r="I50" s="93" t="s">
        <v>376</v>
      </c>
      <c r="J50" s="93" t="s">
        <v>376</v>
      </c>
      <c r="K50" s="93" t="s">
        <v>376</v>
      </c>
      <c r="L50" s="93" t="s">
        <v>376</v>
      </c>
      <c r="M50" s="93" t="s">
        <v>376</v>
      </c>
      <c r="N50" s="93" t="s">
        <v>376</v>
      </c>
      <c r="Q50" s="93" t="s">
        <v>360</v>
      </c>
      <c r="R50" s="93">
        <v>11.84694117647058</v>
      </c>
      <c r="S50" s="93" t="e">
        <v>#N/A</v>
      </c>
      <c r="T50" s="93" t="e">
        <v>#N/A</v>
      </c>
      <c r="AE50" s="93" t="s">
        <v>360</v>
      </c>
      <c r="AF50" s="93">
        <v>12.744026143790819</v>
      </c>
      <c r="AG50" s="93" t="e">
        <v>#N/A</v>
      </c>
      <c r="AH50" s="93" t="e">
        <v>#N/A</v>
      </c>
      <c r="AS50" s="93" t="s">
        <v>360</v>
      </c>
      <c r="AT50" s="93">
        <v>-114</v>
      </c>
      <c r="AU50" s="93" t="e">
        <v>#N/A</v>
      </c>
      <c r="AV50" s="93" t="s">
        <v>385</v>
      </c>
      <c r="BC50" s="93" t="s">
        <v>376</v>
      </c>
      <c r="BD50" s="93" t="s">
        <v>376</v>
      </c>
      <c r="BG50" s="93" t="s">
        <v>360</v>
      </c>
      <c r="BH50" s="93">
        <v>6.4190588235294115</v>
      </c>
      <c r="BI50" s="93" t="e">
        <v>#N/A</v>
      </c>
      <c r="BJ50" s="93" t="e">
        <v>#N/A</v>
      </c>
      <c r="BU50" s="93" t="s">
        <v>360</v>
      </c>
      <c r="BV50" s="93">
        <v>7.9249281045751445</v>
      </c>
      <c r="BW50" s="93" t="e">
        <v>#N/A</v>
      </c>
      <c r="BX50" s="93" t="e">
        <v>#N/A</v>
      </c>
      <c r="CI50" s="93" t="s">
        <v>360</v>
      </c>
      <c r="CJ50" s="93">
        <f>((12/(COUNT($B$3:$E$22)*(COUNT($B$3:$E$22)+1)))*SUMIF($I$25:$AC$25,"&gt;0",$I$25:$AC$25))-(3*(COUNT($B$3:$E$22)+1))</f>
        <v>-97.75</v>
      </c>
      <c r="CK50" s="93" t="e">
        <f>VLOOKUP($I$26,$BD$202:$BJ$311,6,FALSE)</f>
        <v>#N/A</v>
      </c>
      <c r="CL50" s="93" t="str">
        <f>IF($I$30&gt;$J$31,"P&lt;0.01  significant difference**","P&lt;0.01  no significant difference")</f>
        <v>P&lt;0.01  no significant difference</v>
      </c>
    </row>
    <row r="51" spans="7:98" x14ac:dyDescent="0.15">
      <c r="I51" s="93" t="s">
        <v>376</v>
      </c>
      <c r="J51" s="93" t="s">
        <v>376</v>
      </c>
      <c r="K51" s="93" t="s">
        <v>376</v>
      </c>
      <c r="L51" s="93" t="s">
        <v>376</v>
      </c>
      <c r="M51" s="93" t="s">
        <v>376</v>
      </c>
      <c r="N51" s="93" t="s">
        <v>376</v>
      </c>
      <c r="S51" s="93" t="e">
        <v>#N/A</v>
      </c>
      <c r="AG51" s="93" t="e">
        <v>#N/A</v>
      </c>
      <c r="AR51" s="93" t="s">
        <v>376</v>
      </c>
      <c r="AS51" s="93" t="s">
        <v>360</v>
      </c>
      <c r="AT51" s="93">
        <v>-114</v>
      </c>
      <c r="AU51" s="93" t="e">
        <v>#N/A</v>
      </c>
      <c r="AV51" s="93" t="s">
        <v>383</v>
      </c>
      <c r="BC51" s="93" t="s">
        <v>376</v>
      </c>
      <c r="BD51" s="93" t="s">
        <v>376</v>
      </c>
      <c r="BI51" s="93" t="e">
        <v>#N/A</v>
      </c>
      <c r="BW51" s="93" t="e">
        <v>#N/A</v>
      </c>
      <c r="CK51" s="93" t="str">
        <f>CONCATENATE("two-tail   P=",$BL$314)</f>
        <v>two-tail   P=</v>
      </c>
    </row>
    <row r="52" spans="7:98" x14ac:dyDescent="0.15">
      <c r="G52" s="93" t="s">
        <v>376</v>
      </c>
      <c r="I52" s="93" t="s">
        <v>376</v>
      </c>
      <c r="J52" s="93" t="s">
        <v>376</v>
      </c>
      <c r="K52" s="93" t="s">
        <v>376</v>
      </c>
      <c r="L52" s="93" t="s">
        <v>376</v>
      </c>
      <c r="M52" s="93" t="s">
        <v>376</v>
      </c>
      <c r="N52" s="93" t="s">
        <v>376</v>
      </c>
      <c r="Q52" s="93" t="s">
        <v>360</v>
      </c>
      <c r="R52" s="93">
        <v>11.84694117647058</v>
      </c>
      <c r="S52" s="93" t="e">
        <v>#N/A</v>
      </c>
      <c r="T52" s="93" t="e">
        <v>#N/A</v>
      </c>
      <c r="AE52" s="93" t="s">
        <v>360</v>
      </c>
      <c r="AF52" s="93">
        <v>12.744026143790819</v>
      </c>
      <c r="AG52" s="93" t="e">
        <v>#N/A</v>
      </c>
      <c r="AH52" s="93" t="e">
        <v>#N/A</v>
      </c>
      <c r="AR52" s="93" t="s">
        <v>376</v>
      </c>
      <c r="AU52" s="93" t="s">
        <v>441</v>
      </c>
      <c r="BC52" s="93" t="s">
        <v>376</v>
      </c>
      <c r="BD52" s="93" t="s">
        <v>376</v>
      </c>
      <c r="BG52" s="93" t="s">
        <v>360</v>
      </c>
      <c r="BH52" s="93">
        <v>6.4190588235294115</v>
      </c>
      <c r="BI52" s="93" t="e">
        <v>#N/A</v>
      </c>
      <c r="BJ52" s="93" t="e">
        <v>#N/A</v>
      </c>
      <c r="BU52" s="93" t="s">
        <v>360</v>
      </c>
      <c r="BV52" s="93">
        <v>7.9249281045751445</v>
      </c>
      <c r="BW52" s="93" t="e">
        <v>#N/A</v>
      </c>
      <c r="BX52" s="93" t="e">
        <v>#N/A</v>
      </c>
      <c r="CI52" s="93" t="s">
        <v>360</v>
      </c>
      <c r="CJ52" s="93">
        <f>((12/(COUNT($B$3:$E$22)*(COUNT($B$3:$E$22)+1)))*SUMIF($I$25:$AC$25,"&gt;0",$I$25:$AC$25))-(3*(COUNT($B$3:$E$22)+1))</f>
        <v>-97.75</v>
      </c>
      <c r="CK52" s="93" t="e">
        <f>VLOOKUP($I$26,$BD$202:$BJ$311,5,FALSE)</f>
        <v>#N/A</v>
      </c>
      <c r="CL52" s="93" t="str">
        <f>IF($I$30&gt;$J$33,"P&lt;0.05  significant difference*","P&lt;0.05  no significant difference")</f>
        <v>P&lt;0.05  no significant difference</v>
      </c>
    </row>
    <row r="53" spans="7:98" x14ac:dyDescent="0.15">
      <c r="I53" s="93" t="s">
        <v>376</v>
      </c>
      <c r="J53" s="93" t="s">
        <v>376</v>
      </c>
      <c r="K53" s="93" t="s">
        <v>376</v>
      </c>
      <c r="L53" s="93" t="s">
        <v>376</v>
      </c>
      <c r="M53" s="93" t="s">
        <v>376</v>
      </c>
      <c r="N53" s="93" t="s">
        <v>376</v>
      </c>
      <c r="Q53" s="93" t="s">
        <v>360</v>
      </c>
      <c r="R53" s="93">
        <v>11.84694117647058</v>
      </c>
      <c r="S53" s="93" t="e">
        <v>#N/A</v>
      </c>
      <c r="T53" s="93" t="e">
        <v>#N/A</v>
      </c>
      <c r="AE53" s="93" t="s">
        <v>360</v>
      </c>
      <c r="AF53" s="93">
        <v>12.744026143790819</v>
      </c>
      <c r="AG53" s="93" t="e">
        <v>#N/A</v>
      </c>
      <c r="AH53" s="93" t="e">
        <v>#N/A</v>
      </c>
      <c r="AR53" s="93" t="s">
        <v>376</v>
      </c>
      <c r="AS53" s="93" t="s">
        <v>360</v>
      </c>
      <c r="AT53" s="93">
        <v>-114</v>
      </c>
      <c r="AU53" s="93" t="e">
        <v>#N/A</v>
      </c>
      <c r="AV53" s="93" t="s">
        <v>385</v>
      </c>
      <c r="BC53" s="93" t="s">
        <v>376</v>
      </c>
      <c r="BD53" s="93" t="s">
        <v>376</v>
      </c>
      <c r="BG53" s="93" t="s">
        <v>360</v>
      </c>
      <c r="BH53" s="93">
        <v>6.4190588235294115</v>
      </c>
      <c r="BI53" s="93" t="e">
        <v>#N/A</v>
      </c>
      <c r="BJ53" s="93" t="e">
        <v>#N/A</v>
      </c>
      <c r="BU53" s="93" t="s">
        <v>360</v>
      </c>
      <c r="BV53" s="93">
        <v>7.9249281045751445</v>
      </c>
      <c r="BW53" s="93" t="e">
        <v>#N/A</v>
      </c>
      <c r="BX53" s="93" t="e">
        <v>#N/A</v>
      </c>
      <c r="CI53" s="93" t="s">
        <v>360</v>
      </c>
      <c r="CJ53" s="93">
        <f>((12/(COUNT($B$3:$E$22)*(COUNT($B$3:$E$22)+1)))*SUMIF($I$25:$AC$25,"&gt;0",$I$25:$AC$25))-(3*(COUNT($B$3:$E$22)+1))</f>
        <v>-97.75</v>
      </c>
      <c r="CK53" s="93" t="e">
        <f>VLOOKUP($I$26,$BD$202:$BJ$311,7,FALSE)</f>
        <v>#N/A</v>
      </c>
      <c r="CL53" s="93" t="e">
        <f>IF($I$30&gt;CK53,"P&lt;0.01  significant difference**","P&lt;0.01  no significant difference")</f>
        <v>#N/A</v>
      </c>
    </row>
    <row r="54" spans="7:98" x14ac:dyDescent="0.15">
      <c r="Q54" s="93" t="s">
        <v>361</v>
      </c>
      <c r="S54" s="93" t="s">
        <v>382</v>
      </c>
      <c r="AE54" s="93" t="s">
        <v>361</v>
      </c>
      <c r="AG54" s="93" t="s">
        <v>388</v>
      </c>
      <c r="AR54" s="93" t="s">
        <v>376</v>
      </c>
      <c r="AS54" s="93" t="s">
        <v>360</v>
      </c>
      <c r="AT54" s="93">
        <v>-114</v>
      </c>
      <c r="AU54" s="93" t="e">
        <v>#N/A</v>
      </c>
      <c r="AV54" s="93" t="e">
        <v>#N/A</v>
      </c>
      <c r="BC54" s="93" t="s">
        <v>376</v>
      </c>
      <c r="BD54" s="93" t="s">
        <v>376</v>
      </c>
      <c r="BG54" s="93" t="s">
        <v>361</v>
      </c>
      <c r="BI54" s="93" t="s">
        <v>396</v>
      </c>
      <c r="BU54" s="93" t="s">
        <v>361</v>
      </c>
      <c r="BW54" s="93" t="s">
        <v>392</v>
      </c>
      <c r="CI54" s="93" t="s">
        <v>361</v>
      </c>
      <c r="CK54" s="93" t="e">
        <f>CONCATENATE("one-tail   P=",(1/2)*CHIDIST($I$36,COUNT($B$3:$E$3)-1))</f>
        <v>#VALUE!</v>
      </c>
    </row>
    <row r="55" spans="7:98" x14ac:dyDescent="0.15">
      <c r="Q55" s="93" t="s">
        <v>360</v>
      </c>
      <c r="R55" s="93">
        <v>11.84694117647058</v>
      </c>
      <c r="S55" s="93">
        <v>10.64464067566842</v>
      </c>
      <c r="T55" s="93" t="s">
        <v>378</v>
      </c>
      <c r="AE55" s="93" t="s">
        <v>360</v>
      </c>
      <c r="AF55" s="93">
        <v>12.744026143790819</v>
      </c>
      <c r="AG55" s="93">
        <v>10.64464067566842</v>
      </c>
      <c r="AH55" s="93" t="s">
        <v>378</v>
      </c>
      <c r="AR55" s="93" t="s">
        <v>376</v>
      </c>
      <c r="AS55" s="93" t="s">
        <v>361</v>
      </c>
      <c r="AU55" s="93" t="e">
        <v>#NUM!</v>
      </c>
      <c r="BB55" s="93" t="s">
        <v>376</v>
      </c>
      <c r="BC55" s="93" t="s">
        <v>376</v>
      </c>
      <c r="BD55" s="93" t="s">
        <v>376</v>
      </c>
      <c r="BG55" s="93" t="s">
        <v>360</v>
      </c>
      <c r="BH55" s="93">
        <v>6.4190588235294115</v>
      </c>
      <c r="BI55" s="93">
        <v>10.64464067566842</v>
      </c>
      <c r="BJ55" s="93" t="s">
        <v>385</v>
      </c>
      <c r="BU55" s="93" t="s">
        <v>360</v>
      </c>
      <c r="BV55" s="93">
        <v>7.9249281045751445</v>
      </c>
      <c r="BW55" s="93">
        <v>10.64464067566842</v>
      </c>
      <c r="BX55" s="93" t="s">
        <v>385</v>
      </c>
      <c r="CI55" s="93" t="s">
        <v>360</v>
      </c>
      <c r="CJ55" s="93">
        <f>((12/(COUNT($B$3:$E$22)*(COUNT($B$3:$E$22)+1)))*SUMIF($I$25:$AC$25,"&gt;0",$I$25:$AC$25))-(3*(COUNT($B$3:$E$22)+1))</f>
        <v>-97.75</v>
      </c>
      <c r="CK55" s="93" t="e">
        <f>CHIINV(0.05*2,COUNT($B$3:$E$3)-1)</f>
        <v>#NUM!</v>
      </c>
      <c r="CL55" s="93" t="str">
        <f>IF($I$30&gt;$J$36,"P&lt;0.05  significant difference*","P&lt;0.05  no significant difference")</f>
        <v>P&lt;0.05  no significant difference</v>
      </c>
    </row>
    <row r="56" spans="7:98" x14ac:dyDescent="0.15">
      <c r="Q56" s="93" t="s">
        <v>360</v>
      </c>
      <c r="R56" s="93">
        <v>11.84694117647058</v>
      </c>
      <c r="S56" s="93">
        <v>15.033207751218963</v>
      </c>
      <c r="T56" s="93" t="s">
        <v>383</v>
      </c>
      <c r="AE56" s="93" t="s">
        <v>360</v>
      </c>
      <c r="AF56" s="93">
        <v>12.744026143790819</v>
      </c>
      <c r="AG56" s="93">
        <v>15.033207751218963</v>
      </c>
      <c r="AH56" s="93" t="s">
        <v>383</v>
      </c>
      <c r="AR56" s="93" t="s">
        <v>376</v>
      </c>
      <c r="AS56" s="93" t="s">
        <v>360</v>
      </c>
      <c r="AT56" s="93">
        <v>-114</v>
      </c>
      <c r="AU56" s="93" t="e">
        <v>#NUM!</v>
      </c>
      <c r="AV56" s="93" t="s">
        <v>385</v>
      </c>
      <c r="BC56" s="93" t="s">
        <v>376</v>
      </c>
      <c r="BD56" s="93" t="s">
        <v>376</v>
      </c>
      <c r="BG56" s="93" t="s">
        <v>360</v>
      </c>
      <c r="BH56" s="93">
        <v>6.4190588235294115</v>
      </c>
      <c r="BI56" s="93">
        <v>15.033207751218963</v>
      </c>
      <c r="BJ56" s="93" t="s">
        <v>383</v>
      </c>
      <c r="BU56" s="93" t="s">
        <v>360</v>
      </c>
      <c r="BV56" s="93">
        <v>7.9249281045751445</v>
      </c>
      <c r="BW56" s="93">
        <v>15.033207751218963</v>
      </c>
      <c r="BX56" s="93" t="s">
        <v>383</v>
      </c>
      <c r="CI56" s="93" t="s">
        <v>360</v>
      </c>
      <c r="CJ56" s="93">
        <f>((12/(COUNT($B$3:$E$22)*(COUNT($B$3:$E$22)+1)))*SUMIF($I$25:$AC$25,"&gt;0",$I$25:$AC$25))-(3*(COUNT($B$3:$E$22)+1))</f>
        <v>-97.75</v>
      </c>
      <c r="CK56" s="93" t="e">
        <f>CHIINV(0.01*2,COUNT($B$3:$E$3)-1)</f>
        <v>#NUM!</v>
      </c>
      <c r="CL56" s="93" t="str">
        <f>IF($I$30&gt;$J$37,"P&lt;0.01  significant difference**","P&lt;0.01  no significant difference")</f>
        <v>P&lt;0.01  no significant difference</v>
      </c>
    </row>
    <row r="57" spans="7:98" x14ac:dyDescent="0.15">
      <c r="S57" s="93" t="s">
        <v>384</v>
      </c>
      <c r="AG57" s="93" t="s">
        <v>389</v>
      </c>
      <c r="AR57" s="93" t="s">
        <v>376</v>
      </c>
      <c r="AS57" s="93" t="s">
        <v>360</v>
      </c>
      <c r="AT57" s="93">
        <v>-114</v>
      </c>
      <c r="AU57" s="93" t="e">
        <v>#NUM!</v>
      </c>
      <c r="AV57" s="93" t="s">
        <v>383</v>
      </c>
      <c r="BC57" s="93" t="s">
        <v>376</v>
      </c>
      <c r="BD57" s="93" t="s">
        <v>376</v>
      </c>
      <c r="BI57" s="93" t="s">
        <v>397</v>
      </c>
      <c r="BW57" s="93" t="s">
        <v>393</v>
      </c>
      <c r="CK57" s="93" t="e">
        <f>CONCATENATE("two-tail   P=",CHIDIST($I$36,COUNT($B$3:$E$3)-1))</f>
        <v>#VALUE!</v>
      </c>
    </row>
    <row r="58" spans="7:98" x14ac:dyDescent="0.15">
      <c r="Q58" s="93" t="s">
        <v>360</v>
      </c>
      <c r="R58" s="93">
        <v>11.84694117647058</v>
      </c>
      <c r="S58" s="93">
        <v>12.591587243743978</v>
      </c>
      <c r="T58" s="93" t="s">
        <v>385</v>
      </c>
      <c r="AE58" s="93" t="s">
        <v>360</v>
      </c>
      <c r="AF58" s="93">
        <v>12.744026143790819</v>
      </c>
      <c r="AG58" s="93">
        <v>12.591587243743978</v>
      </c>
      <c r="AH58" s="93" t="s">
        <v>378</v>
      </c>
      <c r="AR58" s="93" t="s">
        <v>376</v>
      </c>
      <c r="AU58" s="93" t="e">
        <v>#NUM!</v>
      </c>
      <c r="BB58" s="93" t="s">
        <v>376</v>
      </c>
      <c r="BC58" s="93" t="s">
        <v>376</v>
      </c>
      <c r="BD58" s="93" t="s">
        <v>376</v>
      </c>
      <c r="BG58" s="93" t="s">
        <v>360</v>
      </c>
      <c r="BH58" s="93">
        <v>6.4190588235294115</v>
      </c>
      <c r="BI58" s="93">
        <v>12.591587243743978</v>
      </c>
      <c r="BJ58" s="93" t="s">
        <v>385</v>
      </c>
      <c r="BU58" s="93" t="s">
        <v>360</v>
      </c>
      <c r="BV58" s="93">
        <v>7.9249281045751445</v>
      </c>
      <c r="BW58" s="93">
        <v>12.591587243743978</v>
      </c>
      <c r="BX58" s="93" t="s">
        <v>385</v>
      </c>
      <c r="CI58" s="93" t="s">
        <v>360</v>
      </c>
      <c r="CJ58" s="93">
        <f>((12/(COUNT($B$3:$E$22)*(COUNT($B$3:$E$22)+1)))*SUMIF($I$25:$AC$25,"&gt;0",$I$25:$AC$25))-(3*(COUNT($B$3:$E$22)+1))</f>
        <v>-97.75</v>
      </c>
      <c r="CK58" s="93" t="e">
        <f>CHIINV(0.05,COUNT($B$3:$E$3)-1)</f>
        <v>#NUM!</v>
      </c>
      <c r="CL58" s="93" t="str">
        <f>IF($I$30&gt;$J$39,"P&lt;0.05  significant difference*","P&lt;0.05  no significant difference")</f>
        <v>P&lt;0.05  no significant difference</v>
      </c>
    </row>
    <row r="59" spans="7:98" x14ac:dyDescent="0.15">
      <c r="Q59" s="93" t="s">
        <v>360</v>
      </c>
      <c r="R59" s="93">
        <v>11.84694117647058</v>
      </c>
      <c r="S59" s="93">
        <v>16.811893829770931</v>
      </c>
      <c r="T59" s="93" t="s">
        <v>383</v>
      </c>
      <c r="AE59" s="93" t="s">
        <v>360</v>
      </c>
      <c r="AF59" s="93">
        <v>12.744026143790819</v>
      </c>
      <c r="AG59" s="93">
        <v>16.811893829770931</v>
      </c>
      <c r="AH59" s="93" t="s">
        <v>383</v>
      </c>
      <c r="AS59" s="93" t="s">
        <v>360</v>
      </c>
      <c r="AT59" s="93">
        <v>-114</v>
      </c>
      <c r="AU59" s="93" t="e">
        <v>#NUM!</v>
      </c>
      <c r="AV59" s="93" t="s">
        <v>385</v>
      </c>
      <c r="BB59" s="93" t="s">
        <v>376</v>
      </c>
      <c r="BC59" s="93" t="s">
        <v>376</v>
      </c>
      <c r="BD59" s="93" t="s">
        <v>376</v>
      </c>
      <c r="BG59" s="93" t="s">
        <v>360</v>
      </c>
      <c r="BH59" s="93">
        <v>6.4190588235294115</v>
      </c>
      <c r="BI59" s="93">
        <v>16.811893829770931</v>
      </c>
      <c r="BJ59" s="93" t="s">
        <v>383</v>
      </c>
      <c r="BU59" s="93" t="s">
        <v>360</v>
      </c>
      <c r="BV59" s="93">
        <v>7.9249281045751445</v>
      </c>
      <c r="BW59" s="93">
        <v>16.811893829770931</v>
      </c>
      <c r="BX59" s="93" t="s">
        <v>383</v>
      </c>
      <c r="CI59" s="93" t="s">
        <v>360</v>
      </c>
      <c r="CJ59" s="93">
        <f>((12/(COUNT($B$3:$E$22)*(COUNT($B$3:$E$22)+1)))*SUMIF($I$25:$AC$25,"&gt;0",$I$25:$AC$25))-(3*(COUNT($B$3:$E$22)+1))</f>
        <v>-97.75</v>
      </c>
      <c r="CK59" s="93" t="e">
        <f>CHIINV(0.01,COUNT($B$3:$E$3)-1)</f>
        <v>#NUM!</v>
      </c>
      <c r="CL59" s="93" t="str">
        <f>IF($I$30&gt;$J$40,"P&lt;0.01  significant difference**","P&lt;0.01  no significant difference")</f>
        <v>P&lt;0.01  no significant difference</v>
      </c>
    </row>
    <row r="60" spans="7:98" x14ac:dyDescent="0.15">
      <c r="R60" s="93" t="s">
        <v>376</v>
      </c>
      <c r="AS60" s="93" t="s">
        <v>360</v>
      </c>
      <c r="AT60" s="93">
        <v>-114</v>
      </c>
      <c r="AU60" s="93" t="e">
        <v>#NUM!</v>
      </c>
      <c r="AV60" s="93" t="s">
        <v>383</v>
      </c>
      <c r="BC60" s="93" t="s">
        <v>376</v>
      </c>
      <c r="BD60" s="93" t="s">
        <v>376</v>
      </c>
    </row>
    <row r="61" spans="7:98" ht="13.5" x14ac:dyDescent="0.15">
      <c r="R61" s="93" t="s">
        <v>376</v>
      </c>
      <c r="AS61"/>
      <c r="AT61"/>
      <c r="AU61"/>
      <c r="AZ61" s="93" t="s">
        <v>376</v>
      </c>
      <c r="BA61" s="93" t="s">
        <v>376</v>
      </c>
      <c r="BB61" s="93" t="s">
        <v>376</v>
      </c>
      <c r="BC61" s="93" t="s">
        <v>376</v>
      </c>
      <c r="BD61" s="93" t="s">
        <v>376</v>
      </c>
    </row>
    <row r="62" spans="7:98" x14ac:dyDescent="0.15">
      <c r="R62" s="93" t="s">
        <v>376</v>
      </c>
      <c r="AS62" s="93" t="s">
        <v>376</v>
      </c>
      <c r="AU62" s="93" t="s">
        <v>376</v>
      </c>
      <c r="AZ62" s="93" t="s">
        <v>376</v>
      </c>
      <c r="BA62" s="93" t="s">
        <v>376</v>
      </c>
      <c r="BB62" s="93" t="s">
        <v>376</v>
      </c>
      <c r="BC62" s="93" t="s">
        <v>376</v>
      </c>
      <c r="BD62" s="93" t="s">
        <v>376</v>
      </c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</row>
    <row r="63" spans="7:98" x14ac:dyDescent="0.15">
      <c r="R63" s="93" t="s">
        <v>376</v>
      </c>
      <c r="AR63" s="93" t="s">
        <v>376</v>
      </c>
      <c r="AS63" s="93" t="s">
        <v>376</v>
      </c>
      <c r="AU63" s="93" t="s">
        <v>376</v>
      </c>
      <c r="AZ63" s="93" t="s">
        <v>376</v>
      </c>
      <c r="BA63" s="93" t="s">
        <v>376</v>
      </c>
      <c r="BB63" s="93" t="s">
        <v>376</v>
      </c>
      <c r="BC63" s="93" t="s">
        <v>376</v>
      </c>
      <c r="BD63" s="93" t="s">
        <v>376</v>
      </c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</row>
    <row r="64" spans="7:98" x14ac:dyDescent="0.15">
      <c r="R64" s="93" t="s">
        <v>376</v>
      </c>
      <c r="AR64" s="93" t="s">
        <v>376</v>
      </c>
      <c r="AS64" s="93" t="s">
        <v>376</v>
      </c>
      <c r="AU64" s="93" t="s">
        <v>376</v>
      </c>
      <c r="AZ64" s="93" t="s">
        <v>376</v>
      </c>
      <c r="BA64" s="93" t="s">
        <v>376</v>
      </c>
      <c r="BB64" s="93" t="s">
        <v>376</v>
      </c>
      <c r="BC64" s="93" t="s">
        <v>376</v>
      </c>
      <c r="BD64" s="93" t="s">
        <v>376</v>
      </c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</row>
    <row r="65" spans="8:98" x14ac:dyDescent="0.15">
      <c r="R65" s="93" t="s">
        <v>376</v>
      </c>
      <c r="AR65" s="93" t="s">
        <v>376</v>
      </c>
      <c r="AS65" s="93" t="s">
        <v>376</v>
      </c>
      <c r="AU65" s="93" t="s">
        <v>376</v>
      </c>
      <c r="AV65" s="93" t="s">
        <v>376</v>
      </c>
      <c r="AY65" s="93" t="s">
        <v>376</v>
      </c>
      <c r="AZ65" s="93" t="s">
        <v>376</v>
      </c>
      <c r="BA65" s="93" t="s">
        <v>376</v>
      </c>
      <c r="BB65" s="93" t="s">
        <v>376</v>
      </c>
      <c r="BC65" s="93" t="s">
        <v>376</v>
      </c>
      <c r="BD65" s="93" t="s">
        <v>376</v>
      </c>
    </row>
    <row r="66" spans="8:98" x14ac:dyDescent="0.15">
      <c r="R66" s="93" t="s">
        <v>376</v>
      </c>
      <c r="AR66" s="93" t="s">
        <v>376</v>
      </c>
      <c r="AS66" s="93" t="s">
        <v>376</v>
      </c>
      <c r="AU66" s="93" t="s">
        <v>376</v>
      </c>
      <c r="AY66" s="93" t="s">
        <v>376</v>
      </c>
      <c r="AZ66" s="93" t="s">
        <v>376</v>
      </c>
      <c r="BA66" s="93" t="s">
        <v>376</v>
      </c>
      <c r="BB66" s="93" t="s">
        <v>376</v>
      </c>
      <c r="BC66" s="93" t="s">
        <v>376</v>
      </c>
      <c r="BD66" s="93" t="s">
        <v>376</v>
      </c>
      <c r="CS66" s="93" t="s">
        <v>376</v>
      </c>
      <c r="CT66" s="93" t="s">
        <v>376</v>
      </c>
    </row>
    <row r="67" spans="8:98" x14ac:dyDescent="0.15">
      <c r="R67" s="93" t="s">
        <v>376</v>
      </c>
      <c r="AR67" s="93" t="s">
        <v>376</v>
      </c>
      <c r="AS67" s="93" t="s">
        <v>376</v>
      </c>
      <c r="AU67" s="93" t="s">
        <v>376</v>
      </c>
      <c r="AY67" s="93" t="s">
        <v>376</v>
      </c>
      <c r="AZ67" s="93" t="s">
        <v>376</v>
      </c>
      <c r="BA67" s="93" t="s">
        <v>376</v>
      </c>
      <c r="BB67" s="93" t="s">
        <v>376</v>
      </c>
      <c r="BC67" s="93" t="s">
        <v>376</v>
      </c>
      <c r="BD67" s="93" t="s">
        <v>376</v>
      </c>
      <c r="CS67" s="93" t="s">
        <v>376</v>
      </c>
      <c r="CT67" s="93" t="s">
        <v>376</v>
      </c>
    </row>
    <row r="68" spans="8:98" x14ac:dyDescent="0.15">
      <c r="R68" s="93" t="s">
        <v>376</v>
      </c>
      <c r="AR68" s="93" t="s">
        <v>376</v>
      </c>
      <c r="AS68" s="93" t="s">
        <v>376</v>
      </c>
      <c r="AU68" s="93" t="s">
        <v>376</v>
      </c>
      <c r="AY68" s="93" t="s">
        <v>376</v>
      </c>
      <c r="AZ68" s="93" t="s">
        <v>376</v>
      </c>
      <c r="BA68" s="93" t="s">
        <v>376</v>
      </c>
      <c r="BB68" s="93" t="s">
        <v>376</v>
      </c>
      <c r="BC68" s="93" t="s">
        <v>376</v>
      </c>
      <c r="BD68" s="93" t="s">
        <v>376</v>
      </c>
      <c r="CS68" s="93" t="s">
        <v>376</v>
      </c>
      <c r="CT68" s="93" t="s">
        <v>376</v>
      </c>
    </row>
    <row r="69" spans="8:98" x14ac:dyDescent="0.15">
      <c r="R69" s="93" t="s">
        <v>376</v>
      </c>
      <c r="AR69" s="93" t="s">
        <v>376</v>
      </c>
      <c r="AS69" s="93" t="s">
        <v>376</v>
      </c>
      <c r="AU69" s="93" t="s">
        <v>376</v>
      </c>
      <c r="AY69" s="93" t="s">
        <v>376</v>
      </c>
      <c r="AZ69" s="93" t="s">
        <v>376</v>
      </c>
      <c r="BA69" s="93" t="s">
        <v>376</v>
      </c>
      <c r="BB69" s="93" t="s">
        <v>376</v>
      </c>
      <c r="BC69" s="93" t="s">
        <v>376</v>
      </c>
      <c r="BD69" s="93" t="s">
        <v>376</v>
      </c>
      <c r="CS69" s="93" t="s">
        <v>376</v>
      </c>
      <c r="CT69" s="93" t="s">
        <v>376</v>
      </c>
    </row>
    <row r="70" spans="8:98" x14ac:dyDescent="0.15">
      <c r="R70" s="93" t="s">
        <v>376</v>
      </c>
      <c r="AS70" s="93" t="s">
        <v>376</v>
      </c>
      <c r="AU70" s="93" t="s">
        <v>376</v>
      </c>
      <c r="AY70" s="93" t="s">
        <v>376</v>
      </c>
      <c r="AZ70" s="93" t="s">
        <v>376</v>
      </c>
      <c r="BA70" s="93" t="s">
        <v>376</v>
      </c>
      <c r="BB70" s="93" t="s">
        <v>376</v>
      </c>
      <c r="BC70" s="93" t="s">
        <v>376</v>
      </c>
      <c r="BD70" s="93" t="s">
        <v>376</v>
      </c>
      <c r="CS70" s="93" t="s">
        <v>376</v>
      </c>
      <c r="CT70" s="93" t="s">
        <v>376</v>
      </c>
    </row>
    <row r="71" spans="8:98" x14ac:dyDescent="0.15">
      <c r="R71" s="93" t="s">
        <v>376</v>
      </c>
      <c r="AS71" s="93" t="s">
        <v>376</v>
      </c>
      <c r="AU71" s="93" t="s">
        <v>376</v>
      </c>
      <c r="AY71" s="93" t="s">
        <v>376</v>
      </c>
      <c r="AZ71" s="93" t="s">
        <v>376</v>
      </c>
      <c r="BA71" s="93" t="s">
        <v>376</v>
      </c>
      <c r="BB71" s="93" t="s">
        <v>376</v>
      </c>
      <c r="BC71" s="93" t="s">
        <v>376</v>
      </c>
      <c r="BD71" s="93" t="s">
        <v>376</v>
      </c>
      <c r="CS71" s="93" t="s">
        <v>376</v>
      </c>
      <c r="CT71" s="93" t="s">
        <v>376</v>
      </c>
    </row>
    <row r="72" spans="8:98" x14ac:dyDescent="0.15">
      <c r="R72" s="93" t="s">
        <v>376</v>
      </c>
      <c r="AS72" s="93" t="s">
        <v>376</v>
      </c>
      <c r="AU72" s="93" t="s">
        <v>376</v>
      </c>
      <c r="AY72" s="93" t="s">
        <v>376</v>
      </c>
      <c r="AZ72" s="93" t="s">
        <v>376</v>
      </c>
      <c r="BA72" s="93" t="s">
        <v>376</v>
      </c>
      <c r="BB72" s="93" t="s">
        <v>376</v>
      </c>
      <c r="BC72" s="93" t="s">
        <v>376</v>
      </c>
      <c r="BD72" s="93" t="s">
        <v>376</v>
      </c>
      <c r="CS72" s="93" t="s">
        <v>376</v>
      </c>
      <c r="CT72" s="93" t="s">
        <v>376</v>
      </c>
    </row>
    <row r="73" spans="8:98" x14ac:dyDescent="0.15">
      <c r="R73" s="93" t="s">
        <v>376</v>
      </c>
      <c r="AS73" s="93" t="s">
        <v>376</v>
      </c>
      <c r="AU73" s="93" t="s">
        <v>376</v>
      </c>
      <c r="AY73" s="93" t="s">
        <v>376</v>
      </c>
      <c r="AZ73" s="93" t="s">
        <v>376</v>
      </c>
      <c r="BA73" s="93" t="s">
        <v>376</v>
      </c>
      <c r="BB73" s="93" t="s">
        <v>376</v>
      </c>
      <c r="BC73" s="93" t="s">
        <v>376</v>
      </c>
      <c r="BD73" s="93" t="s">
        <v>376</v>
      </c>
      <c r="CS73" s="93" t="s">
        <v>376</v>
      </c>
      <c r="CT73" s="93" t="s">
        <v>376</v>
      </c>
    </row>
    <row r="74" spans="8:98" x14ac:dyDescent="0.15">
      <c r="R74" s="93" t="s">
        <v>376</v>
      </c>
      <c r="AS74" s="93" t="s">
        <v>376</v>
      </c>
      <c r="AU74" s="93" t="s">
        <v>376</v>
      </c>
      <c r="AY74" s="93" t="s">
        <v>376</v>
      </c>
      <c r="AZ74" s="93" t="s">
        <v>376</v>
      </c>
      <c r="BA74" s="93" t="s">
        <v>376</v>
      </c>
      <c r="BB74" s="93" t="s">
        <v>376</v>
      </c>
      <c r="BC74" s="93" t="s">
        <v>376</v>
      </c>
      <c r="BD74" s="93" t="s">
        <v>376</v>
      </c>
      <c r="CS74" s="93" t="s">
        <v>376</v>
      </c>
      <c r="CT74" s="93" t="s">
        <v>376</v>
      </c>
    </row>
    <row r="75" spans="8:98" x14ac:dyDescent="0.15">
      <c r="H75" s="93" t="s">
        <v>376</v>
      </c>
      <c r="R75" s="93" t="s">
        <v>376</v>
      </c>
      <c r="AS75" s="93" t="s">
        <v>376</v>
      </c>
      <c r="AU75" s="93" t="s">
        <v>376</v>
      </c>
      <c r="AY75" s="93" t="s">
        <v>376</v>
      </c>
      <c r="AZ75" s="93" t="s">
        <v>376</v>
      </c>
      <c r="BA75" s="93" t="s">
        <v>376</v>
      </c>
      <c r="BB75" s="93" t="s">
        <v>376</v>
      </c>
      <c r="BC75" s="93" t="s">
        <v>376</v>
      </c>
      <c r="BD75" s="93" t="s">
        <v>376</v>
      </c>
      <c r="CS75" s="93" t="s">
        <v>376</v>
      </c>
      <c r="CT75" s="93" t="s">
        <v>376</v>
      </c>
    </row>
    <row r="76" spans="8:98" x14ac:dyDescent="0.15">
      <c r="R76" s="93" t="s">
        <v>376</v>
      </c>
      <c r="AS76" s="93" t="s">
        <v>376</v>
      </c>
      <c r="AU76" s="93" t="s">
        <v>376</v>
      </c>
      <c r="AY76" s="93" t="s">
        <v>376</v>
      </c>
      <c r="AZ76" s="93" t="s">
        <v>376</v>
      </c>
      <c r="BA76" s="93" t="s">
        <v>376</v>
      </c>
      <c r="BB76" s="93" t="s">
        <v>376</v>
      </c>
      <c r="BC76" s="93" t="s">
        <v>376</v>
      </c>
      <c r="BD76" s="93" t="s">
        <v>376</v>
      </c>
      <c r="CS76" s="93" t="s">
        <v>376</v>
      </c>
      <c r="CT76" s="93" t="s">
        <v>376</v>
      </c>
    </row>
    <row r="77" spans="8:98" x14ac:dyDescent="0.15">
      <c r="R77" s="93" t="s">
        <v>376</v>
      </c>
      <c r="AS77" s="93" t="s">
        <v>376</v>
      </c>
      <c r="AU77" s="93" t="s">
        <v>376</v>
      </c>
      <c r="AY77" s="93" t="s">
        <v>376</v>
      </c>
      <c r="AZ77" s="93" t="s">
        <v>376</v>
      </c>
      <c r="BA77" s="93" t="s">
        <v>376</v>
      </c>
      <c r="BB77" s="93" t="s">
        <v>376</v>
      </c>
      <c r="BC77" s="93" t="s">
        <v>376</v>
      </c>
      <c r="BD77" s="93" t="s">
        <v>376</v>
      </c>
      <c r="CS77" s="93" t="s">
        <v>376</v>
      </c>
      <c r="CT77" s="93" t="s">
        <v>376</v>
      </c>
    </row>
    <row r="78" spans="8:98" x14ac:dyDescent="0.15">
      <c r="R78" s="93" t="s">
        <v>376</v>
      </c>
      <c r="AS78" s="93" t="s">
        <v>376</v>
      </c>
      <c r="AU78" s="93" t="s">
        <v>376</v>
      </c>
      <c r="AY78" s="93" t="s">
        <v>376</v>
      </c>
      <c r="AZ78" s="93" t="s">
        <v>376</v>
      </c>
      <c r="BA78" s="93" t="s">
        <v>376</v>
      </c>
      <c r="BB78" s="93" t="s">
        <v>376</v>
      </c>
      <c r="BC78" s="93" t="s">
        <v>376</v>
      </c>
      <c r="BD78" s="93" t="s">
        <v>376</v>
      </c>
      <c r="CS78" s="93" t="s">
        <v>376</v>
      </c>
      <c r="CT78" s="93" t="s">
        <v>376</v>
      </c>
    </row>
    <row r="79" spans="8:98" x14ac:dyDescent="0.15">
      <c r="R79" s="93" t="s">
        <v>376</v>
      </c>
      <c r="AS79" s="93" t="s">
        <v>376</v>
      </c>
      <c r="AU79" s="93" t="s">
        <v>376</v>
      </c>
      <c r="AY79" s="93" t="s">
        <v>376</v>
      </c>
      <c r="AZ79" s="93" t="s">
        <v>376</v>
      </c>
      <c r="BA79" s="93" t="s">
        <v>376</v>
      </c>
      <c r="BB79" s="93" t="s">
        <v>376</v>
      </c>
      <c r="BC79" s="93" t="s">
        <v>376</v>
      </c>
      <c r="BD79" s="93" t="s">
        <v>376</v>
      </c>
      <c r="CS79" s="93" t="s">
        <v>376</v>
      </c>
      <c r="CT79" s="93" t="s">
        <v>376</v>
      </c>
    </row>
    <row r="80" spans="8:98" x14ac:dyDescent="0.15">
      <c r="R80" s="93" t="s">
        <v>376</v>
      </c>
      <c r="AS80" s="93" t="s">
        <v>376</v>
      </c>
      <c r="AU80" s="93" t="s">
        <v>376</v>
      </c>
      <c r="AX80" s="93" t="s">
        <v>376</v>
      </c>
      <c r="AY80" s="93" t="s">
        <v>376</v>
      </c>
      <c r="AZ80" s="93" t="s">
        <v>376</v>
      </c>
      <c r="BA80" s="93" t="s">
        <v>376</v>
      </c>
      <c r="BB80" s="93" t="s">
        <v>376</v>
      </c>
      <c r="BC80" s="93" t="s">
        <v>376</v>
      </c>
      <c r="BD80" s="93" t="s">
        <v>376</v>
      </c>
      <c r="CS80" s="93" t="s">
        <v>376</v>
      </c>
      <c r="CT80" s="93" t="s">
        <v>376</v>
      </c>
    </row>
    <row r="81" spans="8:98" x14ac:dyDescent="0.15">
      <c r="H81" s="93" t="s">
        <v>376</v>
      </c>
      <c r="R81" s="93" t="s">
        <v>376</v>
      </c>
      <c r="AS81" s="93" t="s">
        <v>376</v>
      </c>
      <c r="AU81" s="93" t="s">
        <v>376</v>
      </c>
      <c r="AY81" s="93" t="s">
        <v>376</v>
      </c>
      <c r="AZ81" s="93" t="s">
        <v>376</v>
      </c>
      <c r="BA81" s="93" t="s">
        <v>376</v>
      </c>
      <c r="BB81" s="93" t="s">
        <v>376</v>
      </c>
      <c r="BC81" s="93" t="s">
        <v>376</v>
      </c>
      <c r="BD81" s="93" t="s">
        <v>376</v>
      </c>
      <c r="CS81" s="93" t="s">
        <v>376</v>
      </c>
      <c r="CT81" s="93" t="s">
        <v>376</v>
      </c>
    </row>
    <row r="82" spans="8:98" x14ac:dyDescent="0.15">
      <c r="H82" s="93" t="s">
        <v>376</v>
      </c>
      <c r="R82" s="93" t="s">
        <v>376</v>
      </c>
      <c r="AS82" s="93" t="s">
        <v>376</v>
      </c>
      <c r="AU82" s="93" t="s">
        <v>376</v>
      </c>
      <c r="AY82" s="93" t="s">
        <v>376</v>
      </c>
      <c r="AZ82" s="93" t="s">
        <v>376</v>
      </c>
      <c r="BA82" s="93" t="s">
        <v>376</v>
      </c>
      <c r="BB82" s="93" t="s">
        <v>376</v>
      </c>
      <c r="BC82" s="93" t="s">
        <v>376</v>
      </c>
      <c r="BD82" s="93" t="s">
        <v>376</v>
      </c>
      <c r="CS82" s="93" t="s">
        <v>376</v>
      </c>
      <c r="CT82" s="93" t="s">
        <v>376</v>
      </c>
    </row>
    <row r="83" spans="8:98" x14ac:dyDescent="0.15">
      <c r="H83" s="93" t="s">
        <v>376</v>
      </c>
      <c r="R83" s="93" t="s">
        <v>376</v>
      </c>
      <c r="AS83" s="93" t="s">
        <v>376</v>
      </c>
      <c r="AU83" s="93" t="s">
        <v>376</v>
      </c>
      <c r="AY83" s="93" t="s">
        <v>376</v>
      </c>
      <c r="AZ83" s="93" t="s">
        <v>376</v>
      </c>
      <c r="BA83" s="93" t="s">
        <v>376</v>
      </c>
      <c r="BB83" s="93" t="s">
        <v>376</v>
      </c>
      <c r="BC83" s="93" t="s">
        <v>376</v>
      </c>
      <c r="BD83" s="93" t="s">
        <v>376</v>
      </c>
      <c r="CS83" s="93" t="s">
        <v>376</v>
      </c>
      <c r="CT83" s="93" t="s">
        <v>376</v>
      </c>
    </row>
    <row r="84" spans="8:98" x14ac:dyDescent="0.15">
      <c r="H84" s="93" t="s">
        <v>376</v>
      </c>
      <c r="R84" s="93" t="s">
        <v>376</v>
      </c>
      <c r="AS84" s="93" t="s">
        <v>376</v>
      </c>
      <c r="AU84" s="93" t="s">
        <v>376</v>
      </c>
      <c r="AX84" s="93" t="s">
        <v>376</v>
      </c>
      <c r="AY84" s="93" t="s">
        <v>376</v>
      </c>
      <c r="AZ84" s="93" t="s">
        <v>376</v>
      </c>
      <c r="BA84" s="93" t="s">
        <v>376</v>
      </c>
      <c r="BB84" s="93" t="s">
        <v>376</v>
      </c>
      <c r="BC84" s="93" t="s">
        <v>376</v>
      </c>
      <c r="BD84" s="93" t="s">
        <v>376</v>
      </c>
      <c r="CS84" s="93" t="s">
        <v>376</v>
      </c>
      <c r="CT84" s="93" t="s">
        <v>376</v>
      </c>
    </row>
    <row r="85" spans="8:98" x14ac:dyDescent="0.15">
      <c r="H85" s="93" t="s">
        <v>376</v>
      </c>
      <c r="R85" s="93" t="s">
        <v>376</v>
      </c>
      <c r="AS85" s="93" t="s">
        <v>376</v>
      </c>
      <c r="AU85" s="93" t="s">
        <v>376</v>
      </c>
      <c r="AX85" s="93" t="s">
        <v>376</v>
      </c>
      <c r="AY85" s="93" t="s">
        <v>376</v>
      </c>
      <c r="AZ85" s="93" t="s">
        <v>376</v>
      </c>
      <c r="BA85" s="93" t="s">
        <v>376</v>
      </c>
      <c r="BB85" s="93" t="s">
        <v>376</v>
      </c>
      <c r="BC85" s="93" t="s">
        <v>376</v>
      </c>
      <c r="BD85" s="93" t="s">
        <v>376</v>
      </c>
      <c r="CS85" s="93" t="s">
        <v>376</v>
      </c>
      <c r="CT85" s="93" t="s">
        <v>376</v>
      </c>
    </row>
    <row r="86" spans="8:98" x14ac:dyDescent="0.15">
      <c r="H86" s="93" t="s">
        <v>376</v>
      </c>
      <c r="R86" s="93" t="s">
        <v>376</v>
      </c>
      <c r="AS86" s="93" t="s">
        <v>376</v>
      </c>
      <c r="AU86" s="93" t="s">
        <v>376</v>
      </c>
      <c r="AV86" s="93" t="s">
        <v>376</v>
      </c>
      <c r="AX86" s="93" t="s">
        <v>376</v>
      </c>
      <c r="AY86" s="93" t="s">
        <v>376</v>
      </c>
      <c r="AZ86" s="93" t="s">
        <v>376</v>
      </c>
      <c r="BA86" s="93" t="s">
        <v>376</v>
      </c>
      <c r="BB86" s="93" t="s">
        <v>376</v>
      </c>
      <c r="BC86" s="93" t="s">
        <v>376</v>
      </c>
      <c r="BD86" s="93" t="s">
        <v>376</v>
      </c>
      <c r="CS86" s="93" t="s">
        <v>376</v>
      </c>
      <c r="CT86" s="93" t="s">
        <v>376</v>
      </c>
    </row>
    <row r="87" spans="8:98" x14ac:dyDescent="0.15">
      <c r="H87" s="93" t="s">
        <v>376</v>
      </c>
      <c r="R87" s="93" t="s">
        <v>376</v>
      </c>
      <c r="AS87" s="93" t="s">
        <v>376</v>
      </c>
      <c r="AU87" s="93" t="s">
        <v>376</v>
      </c>
      <c r="AV87" s="93" t="s">
        <v>376</v>
      </c>
      <c r="AX87" s="93" t="s">
        <v>376</v>
      </c>
      <c r="AY87" s="93" t="s">
        <v>376</v>
      </c>
      <c r="AZ87" s="93" t="s">
        <v>376</v>
      </c>
      <c r="BA87" s="93" t="s">
        <v>376</v>
      </c>
      <c r="BB87" s="93" t="s">
        <v>376</v>
      </c>
      <c r="BC87" s="93" t="s">
        <v>376</v>
      </c>
      <c r="BD87" s="93" t="s">
        <v>376</v>
      </c>
      <c r="CS87" s="93" t="s">
        <v>376</v>
      </c>
      <c r="CT87" s="93" t="s">
        <v>376</v>
      </c>
    </row>
    <row r="88" spans="8:98" x14ac:dyDescent="0.15">
      <c r="R88" s="93" t="s">
        <v>376</v>
      </c>
      <c r="AS88" s="93" t="s">
        <v>376</v>
      </c>
      <c r="AU88" s="93" t="s">
        <v>376</v>
      </c>
      <c r="AV88" s="93" t="s">
        <v>376</v>
      </c>
      <c r="AX88" s="93" t="s">
        <v>376</v>
      </c>
      <c r="AY88" s="93" t="s">
        <v>376</v>
      </c>
      <c r="AZ88" s="93" t="s">
        <v>376</v>
      </c>
      <c r="BA88" s="93" t="s">
        <v>376</v>
      </c>
      <c r="BB88" s="93" t="s">
        <v>376</v>
      </c>
      <c r="BC88" s="93" t="s">
        <v>376</v>
      </c>
      <c r="BD88" s="93" t="s">
        <v>376</v>
      </c>
      <c r="CS88" s="93" t="s">
        <v>376</v>
      </c>
      <c r="CT88" s="93" t="s">
        <v>376</v>
      </c>
    </row>
    <row r="89" spans="8:98" x14ac:dyDescent="0.15">
      <c r="R89" s="93" t="s">
        <v>376</v>
      </c>
      <c r="AS89" s="93" t="s">
        <v>376</v>
      </c>
      <c r="AT89" s="93" t="s">
        <v>376</v>
      </c>
      <c r="AU89" s="93" t="s">
        <v>376</v>
      </c>
      <c r="AV89" s="93" t="s">
        <v>376</v>
      </c>
      <c r="AX89" s="93" t="s">
        <v>376</v>
      </c>
      <c r="AY89" s="93" t="s">
        <v>376</v>
      </c>
      <c r="AZ89" s="93" t="s">
        <v>376</v>
      </c>
      <c r="BA89" s="93" t="s">
        <v>376</v>
      </c>
      <c r="BB89" s="93" t="s">
        <v>376</v>
      </c>
      <c r="BC89" s="93" t="s">
        <v>376</v>
      </c>
      <c r="BD89" s="93" t="s">
        <v>376</v>
      </c>
      <c r="CS89" s="93" t="s">
        <v>376</v>
      </c>
      <c r="CT89" s="93" t="s">
        <v>376</v>
      </c>
    </row>
    <row r="90" spans="8:98" x14ac:dyDescent="0.15">
      <c r="R90" s="93" t="s">
        <v>376</v>
      </c>
      <c r="AS90" s="93" t="s">
        <v>376</v>
      </c>
      <c r="AT90" s="93" t="s">
        <v>376</v>
      </c>
      <c r="AU90" s="93" t="s">
        <v>376</v>
      </c>
      <c r="AV90" s="93" t="s">
        <v>376</v>
      </c>
      <c r="AW90" s="93" t="s">
        <v>376</v>
      </c>
      <c r="AX90" s="93" t="s">
        <v>376</v>
      </c>
      <c r="AY90" s="93" t="s">
        <v>376</v>
      </c>
      <c r="AZ90" s="93" t="s">
        <v>376</v>
      </c>
      <c r="BA90" s="93" t="s">
        <v>376</v>
      </c>
      <c r="BB90" s="93" t="s">
        <v>376</v>
      </c>
      <c r="BC90" s="93" t="s">
        <v>376</v>
      </c>
      <c r="BD90" s="93" t="s">
        <v>376</v>
      </c>
      <c r="CS90" s="93" t="s">
        <v>376</v>
      </c>
      <c r="CT90" s="93" t="s">
        <v>376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Data 1</vt:lpstr>
      <vt:lpstr>Data 2</vt:lpstr>
      <vt:lpstr>Data 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Keiji Nagano</dc:creator>
  <cp:lastModifiedBy>Keiji Nagano</cp:lastModifiedBy>
  <cp:lastPrinted>2017-07-25T04:31:30Z</cp:lastPrinted>
  <dcterms:created xsi:type="dcterms:W3CDTF">2016-10-23T23:13:46Z</dcterms:created>
  <dcterms:modified xsi:type="dcterms:W3CDTF">2018-07-24T01:13:48Z</dcterms:modified>
</cp:coreProperties>
</file>