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2" i="2"/>
  <c r="Z2"/>
  <c r="Y2"/>
  <c r="X2"/>
  <c r="W2"/>
  <c r="AA3"/>
  <c r="AB3" s="1"/>
  <c r="Z3"/>
  <c r="X3"/>
  <c r="W3"/>
  <c r="Y3" s="1"/>
  <c r="AB2" l="1"/>
  <c r="AJ7" i="1" l="1"/>
  <c r="AK7" s="1"/>
  <c r="AI7"/>
  <c r="AG7"/>
  <c r="AF7"/>
  <c r="AH7" s="1"/>
  <c r="AJ6"/>
  <c r="AI6"/>
  <c r="AK6" s="1"/>
  <c r="AG6"/>
  <c r="AH6" s="1"/>
  <c r="AF6"/>
  <c r="AJ3"/>
  <c r="AK3" s="1"/>
  <c r="AI3"/>
  <c r="AG3"/>
  <c r="AF3"/>
  <c r="AH3" s="1"/>
  <c r="AJ2"/>
  <c r="AK2" s="1"/>
  <c r="AI2"/>
  <c r="AG2"/>
  <c r="AF2"/>
  <c r="AH2" s="1"/>
</calcChain>
</file>

<file path=xl/sharedStrings.xml><?xml version="1.0" encoding="utf-8"?>
<sst xmlns="http://schemas.openxmlformats.org/spreadsheetml/2006/main" count="154" uniqueCount="77">
  <si>
    <t>gene_ID</t>
  </si>
  <si>
    <t>transcript_id(s)</t>
  </si>
  <si>
    <t>length</t>
  </si>
  <si>
    <t>effective_length</t>
  </si>
  <si>
    <t>Name</t>
  </si>
  <si>
    <t>Annotation</t>
  </si>
  <si>
    <t>GO_Term</t>
  </si>
  <si>
    <t>KOG_des</t>
  </si>
  <si>
    <t>KEGG_KO</t>
  </si>
  <si>
    <t>KEGG_Pathway</t>
  </si>
  <si>
    <t>L1_LCG_count</t>
  </si>
  <si>
    <t>L2_LCG_count</t>
  </si>
  <si>
    <t>L3_LCG_count</t>
  </si>
  <si>
    <t>L1_LCK_count</t>
  </si>
  <si>
    <t>L2_LCK_count</t>
  </si>
  <si>
    <t>L3_LCK_count</t>
  </si>
  <si>
    <t>L1_LCG_rpkm</t>
  </si>
  <si>
    <t>L2_LCG_rpkm</t>
  </si>
  <si>
    <t>L3_LCG_rpkm</t>
  </si>
  <si>
    <t>L1_LCK_rpkm</t>
  </si>
  <si>
    <t>L2_LCK_rpkm</t>
  </si>
  <si>
    <t>L3_LCK_rpkm</t>
  </si>
  <si>
    <t>mean_count_LCG</t>
  </si>
  <si>
    <t>mean_count_LCK</t>
  </si>
  <si>
    <t>mean_rpkm_LCG</t>
  </si>
  <si>
    <t>mean_rpkm_LCK</t>
  </si>
  <si>
    <t>log2fold_change</t>
  </si>
  <si>
    <t>ABS(log2fold_change)</t>
  </si>
  <si>
    <t>pvalue</t>
  </si>
  <si>
    <t>FDR</t>
  </si>
  <si>
    <t>significant</t>
  </si>
  <si>
    <t>rpkm max</t>
    <phoneticPr fontId="1" type="noConversion"/>
  </si>
  <si>
    <t>rpkm min</t>
    <phoneticPr fontId="1" type="noConversion"/>
  </si>
  <si>
    <t>max/min</t>
    <phoneticPr fontId="1" type="noConversion"/>
  </si>
  <si>
    <t>SD</t>
    <phoneticPr fontId="1" type="noConversion"/>
  </si>
  <si>
    <t>CV</t>
    <phoneticPr fontId="1" type="noConversion"/>
  </si>
  <si>
    <t>comp17031_c0</t>
    <phoneticPr fontId="1" type="noConversion"/>
  </si>
  <si>
    <t>comp17031_c0_seq1</t>
  </si>
  <si>
    <t>P59169</t>
  </si>
  <si>
    <t>histone H3</t>
  </si>
  <si>
    <t>GO:0000786(nucleosome);GO:0005634(nucleus);GO:0003677(DNA binding);GO:0006334(nucleosome assembly)</t>
  </si>
  <si>
    <t xml:space="preserve">[B] Chromatin structure and dynamics </t>
  </si>
  <si>
    <t>K11253</t>
  </si>
  <si>
    <t>ko05322(Systemic lupus erythematosus)</t>
  </si>
  <si>
    <t>no</t>
  </si>
  <si>
    <t>comp19078_c0</t>
    <phoneticPr fontId="1" type="noConversion"/>
  </si>
  <si>
    <t>comp19078_c0_seq1</t>
  </si>
  <si>
    <t>Q9Y7K5</t>
  </si>
  <si>
    <t>-</t>
  </si>
  <si>
    <t>GO:0005829(cytosol)</t>
  </si>
  <si>
    <t>comp17031_c0</t>
  </si>
  <si>
    <t>comp19078_c0</t>
  </si>
  <si>
    <t>gene_ID</t>
    <phoneticPr fontId="1" type="noConversion"/>
  </si>
  <si>
    <t>F1_FCG_count</t>
  </si>
  <si>
    <t>F2_FCG_count</t>
  </si>
  <si>
    <t>F3_FCG_count</t>
  </si>
  <si>
    <t>F1_FCK_count</t>
  </si>
  <si>
    <t>F2_FCK_count</t>
  </si>
  <si>
    <t>F3_FCK_count</t>
  </si>
  <si>
    <t>F1_FCG_rpkm</t>
  </si>
  <si>
    <t>F2_FCG_rpkm</t>
  </si>
  <si>
    <t>F3_FCG_rpkm</t>
  </si>
  <si>
    <t>F1_FCK_rpkm</t>
  </si>
  <si>
    <t>F2_FCK_rpkm</t>
  </si>
  <si>
    <t>F3_FCK_rpkm</t>
  </si>
  <si>
    <t>mean_count_FCG</t>
  </si>
  <si>
    <t>mean_count_FCK</t>
  </si>
  <si>
    <t>mean_rpkm_FCG</t>
  </si>
  <si>
    <t>mean_rpkm_FCK</t>
  </si>
  <si>
    <t>Average</t>
    <phoneticPr fontId="1" type="noConversion"/>
  </si>
  <si>
    <t>rpkm max</t>
    <phoneticPr fontId="1" type="noConversion"/>
  </si>
  <si>
    <t>rpkm min</t>
    <phoneticPr fontId="1" type="noConversion"/>
  </si>
  <si>
    <t>max/min</t>
    <phoneticPr fontId="1" type="noConversion"/>
  </si>
  <si>
    <t>Average</t>
    <phoneticPr fontId="1" type="noConversion"/>
  </si>
  <si>
    <t>SD</t>
    <phoneticPr fontId="1" type="noConversion"/>
  </si>
  <si>
    <t>CV</t>
    <phoneticPr fontId="1" type="noConversion"/>
  </si>
  <si>
    <t>average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</si>
</sst>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Courier New"/>
      <family val="2"/>
    </font>
    <font>
      <sz val="11"/>
      <color rgb="FF00B050"/>
      <name val="Courier New"/>
      <family val="2"/>
    </font>
    <font>
      <sz val="11"/>
      <color rgb="FF00B050"/>
      <name val="宋体"/>
      <family val="2"/>
      <charset val="134"/>
      <scheme val="minor"/>
    </font>
    <font>
      <sz val="11"/>
      <color theme="1"/>
      <name val="Courier New"/>
      <family val="2"/>
    </font>
    <font>
      <sz val="11"/>
      <name val="Courier New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2" fontId="3" fillId="0" borderId="0" xfId="0" applyNumberFormat="1" applyFont="1" applyAlignment="1"/>
    <xf numFmtId="2" fontId="4" fillId="0" borderId="0" xfId="0" applyNumberFormat="1" applyFont="1" applyAlignment="1"/>
    <xf numFmtId="176" fontId="4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2" fontId="5" fillId="0" borderId="0" xfId="0" applyNumberFormat="1" applyFont="1" applyAlignment="1"/>
    <xf numFmtId="2" fontId="0" fillId="0" borderId="0" xfId="0" applyNumberFormat="1" applyFont="1" applyAlignment="1"/>
    <xf numFmtId="176" fontId="0" fillId="0" borderId="0" xfId="0" applyNumberFormat="1" applyFont="1" applyAlignment="1"/>
    <xf numFmtId="0" fontId="0" fillId="0" borderId="0" xfId="0" applyFont="1">
      <alignment vertical="center"/>
    </xf>
    <xf numFmtId="0" fontId="6" fillId="0" borderId="0" xfId="0" applyFont="1" applyAlignment="1"/>
    <xf numFmtId="2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2" fontId="8" fillId="0" borderId="0" xfId="0" applyNumberFormat="1" applyFont="1" applyAlignment="1"/>
    <xf numFmtId="2" fontId="9" fillId="0" borderId="0" xfId="0" applyNumberFormat="1" applyFont="1" applyAlignment="1"/>
    <xf numFmtId="2" fontId="10" fillId="0" borderId="0" xfId="0" applyNumberFormat="1" applyFont="1" applyAlignment="1"/>
  </cellXfs>
  <cellStyles count="1">
    <cellStyle name="常规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"/>
  <sheetViews>
    <sheetView workbookViewId="0">
      <selection activeCell="W1" sqref="W1"/>
    </sheetView>
  </sheetViews>
  <sheetFormatPr defaultRowHeight="13.5"/>
  <cols>
    <col min="1" max="1" width="14.75" customWidth="1"/>
  </cols>
  <sheetData>
    <row r="1" spans="1:37" s="6" customFormat="1" ht="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70</v>
      </c>
      <c r="AG1" s="2" t="s">
        <v>71</v>
      </c>
      <c r="AH1" s="2" t="s">
        <v>72</v>
      </c>
      <c r="AI1" s="2" t="s">
        <v>76</v>
      </c>
      <c r="AJ1" s="2" t="s">
        <v>74</v>
      </c>
      <c r="AK1" s="2" t="s">
        <v>75</v>
      </c>
    </row>
    <row r="2" spans="1:37" s="6" customFormat="1" ht="15">
      <c r="A2" s="2" t="s">
        <v>36</v>
      </c>
      <c r="B2" s="2" t="s">
        <v>37</v>
      </c>
      <c r="C2" s="2">
        <v>1365</v>
      </c>
      <c r="D2" s="3">
        <v>1365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3">
        <v>30992.79</v>
      </c>
      <c r="L2" s="3">
        <v>29192.85</v>
      </c>
      <c r="M2" s="3">
        <v>25521.15</v>
      </c>
      <c r="N2" s="3">
        <v>18910.310000000001</v>
      </c>
      <c r="O2" s="3">
        <v>15122.13</v>
      </c>
      <c r="P2" s="3">
        <v>17091.68</v>
      </c>
      <c r="Q2" s="3">
        <v>535.57000000000005</v>
      </c>
      <c r="R2" s="3">
        <v>570.61</v>
      </c>
      <c r="S2" s="3">
        <v>562.94000000000005</v>
      </c>
      <c r="T2" s="3">
        <v>407.76</v>
      </c>
      <c r="U2" s="3">
        <v>386.49</v>
      </c>
      <c r="V2" s="3">
        <v>373.17</v>
      </c>
      <c r="W2" s="3">
        <v>28568.93</v>
      </c>
      <c r="X2" s="3">
        <v>17041.3733333333</v>
      </c>
      <c r="Y2" s="3">
        <v>556.37333333333299</v>
      </c>
      <c r="Z2" s="3">
        <v>389.14</v>
      </c>
      <c r="AA2" s="3">
        <v>0.51576399029421705</v>
      </c>
      <c r="AB2" s="3">
        <v>0.51576399029421705</v>
      </c>
      <c r="AC2" s="3">
        <v>3.4126068657761499E-4</v>
      </c>
      <c r="AD2" s="3">
        <v>3.0275689303103901E-2</v>
      </c>
      <c r="AE2" s="2" t="s">
        <v>44</v>
      </c>
      <c r="AF2" s="4">
        <f>MAX(Q2,R2,S2,T2,U2,V2)</f>
        <v>570.61</v>
      </c>
      <c r="AG2" s="4">
        <f>MIN(Q2,R2,S2,T2,U2,V2)</f>
        <v>373.17</v>
      </c>
      <c r="AH2" s="5">
        <f>AF2/AG2</f>
        <v>1.5290886191280113</v>
      </c>
      <c r="AI2" s="4">
        <f>AVERAGE(Q2,R2,S2,T2,U2,V2)</f>
        <v>472.75666666666666</v>
      </c>
      <c r="AJ2" s="5">
        <f>STDEV(Q2:V2)</f>
        <v>92.992292082014814</v>
      </c>
      <c r="AK2" s="5">
        <f>AJ2/AI2</f>
        <v>0.1967022331756608</v>
      </c>
    </row>
    <row r="3" spans="1:37" s="6" customFormat="1" ht="15">
      <c r="A3" s="2" t="s">
        <v>45</v>
      </c>
      <c r="B3" s="2" t="s">
        <v>46</v>
      </c>
      <c r="C3" s="2">
        <v>1715</v>
      </c>
      <c r="D3" s="3">
        <v>1715</v>
      </c>
      <c r="E3" s="2" t="s">
        <v>47</v>
      </c>
      <c r="F3" s="2" t="s">
        <v>48</v>
      </c>
      <c r="G3" s="2" t="s">
        <v>49</v>
      </c>
      <c r="H3" s="2" t="s">
        <v>48</v>
      </c>
      <c r="I3" s="2" t="s">
        <v>48</v>
      </c>
      <c r="J3" s="2" t="s">
        <v>48</v>
      </c>
      <c r="K3" s="3">
        <v>4940.59</v>
      </c>
      <c r="L3" s="3">
        <v>4608.92</v>
      </c>
      <c r="M3" s="3">
        <v>3637.6</v>
      </c>
      <c r="N3" s="3">
        <v>3191.31</v>
      </c>
      <c r="O3" s="3">
        <v>2440.56</v>
      </c>
      <c r="P3" s="3">
        <v>3135.54</v>
      </c>
      <c r="Q3" s="3">
        <v>67.17</v>
      </c>
      <c r="R3" s="3">
        <v>70.87</v>
      </c>
      <c r="S3" s="3">
        <v>63.12</v>
      </c>
      <c r="T3" s="3">
        <v>54.14</v>
      </c>
      <c r="U3" s="3">
        <v>49.07</v>
      </c>
      <c r="V3" s="3">
        <v>53.86</v>
      </c>
      <c r="W3" s="3">
        <v>4395.7033333333302</v>
      </c>
      <c r="X3" s="3">
        <v>2922.47</v>
      </c>
      <c r="Y3" s="3">
        <v>67.053333333333299</v>
      </c>
      <c r="Z3" s="3">
        <v>52.356666666666698</v>
      </c>
      <c r="AA3" s="3">
        <v>0.35693580294008798</v>
      </c>
      <c r="AB3" s="3">
        <v>0.35693580294008798</v>
      </c>
      <c r="AC3" s="3">
        <v>7.7456204701984903E-3</v>
      </c>
      <c r="AD3" s="3">
        <v>7.8333890938537099E-2</v>
      </c>
      <c r="AE3" s="2" t="s">
        <v>44</v>
      </c>
      <c r="AF3" s="4">
        <f>MAX(Q3,R3,S3,T3,U3,V3)</f>
        <v>70.87</v>
      </c>
      <c r="AG3" s="4">
        <f>MIN(Q3,R3,S3,T3,U3,V3)</f>
        <v>49.07</v>
      </c>
      <c r="AH3" s="5">
        <f>AF3/AG3</f>
        <v>1.4442632973303444</v>
      </c>
      <c r="AI3" s="4">
        <f>AVERAGE(Q3,R3,S3,T3,U3,V3)</f>
        <v>59.705000000000005</v>
      </c>
      <c r="AJ3" s="5">
        <f>STDEV(Q3:V3)</f>
        <v>8.6056045691165188</v>
      </c>
      <c r="AK3" s="5">
        <f>AJ3/AI3</f>
        <v>0.14413540857744775</v>
      </c>
    </row>
    <row r="5" spans="1:37" s="8" customFormat="1" ht="15">
      <c r="A5" s="7" t="s">
        <v>52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53</v>
      </c>
      <c r="L5" s="7" t="s">
        <v>54</v>
      </c>
      <c r="M5" s="7" t="s">
        <v>55</v>
      </c>
      <c r="N5" s="7" t="s">
        <v>56</v>
      </c>
      <c r="O5" s="7" t="s">
        <v>57</v>
      </c>
      <c r="P5" s="7" t="s">
        <v>58</v>
      </c>
      <c r="Q5" s="7" t="s">
        <v>59</v>
      </c>
      <c r="R5" s="7" t="s">
        <v>60</v>
      </c>
      <c r="S5" s="7" t="s">
        <v>61</v>
      </c>
      <c r="T5" s="7" t="s">
        <v>62</v>
      </c>
      <c r="U5" s="7" t="s">
        <v>63</v>
      </c>
      <c r="V5" s="7" t="s">
        <v>64</v>
      </c>
      <c r="W5" s="7" t="s">
        <v>65</v>
      </c>
      <c r="X5" s="7" t="s">
        <v>66</v>
      </c>
      <c r="Y5" s="7" t="s">
        <v>67</v>
      </c>
      <c r="Z5" s="7" t="s">
        <v>68</v>
      </c>
      <c r="AA5" s="7" t="s">
        <v>26</v>
      </c>
      <c r="AB5" s="7" t="s">
        <v>27</v>
      </c>
      <c r="AC5" s="7" t="s">
        <v>28</v>
      </c>
      <c r="AD5" s="7" t="s">
        <v>29</v>
      </c>
      <c r="AE5" s="7" t="s">
        <v>30</v>
      </c>
      <c r="AF5" s="7" t="s">
        <v>70</v>
      </c>
      <c r="AG5" s="7" t="s">
        <v>71</v>
      </c>
      <c r="AH5" s="7" t="s">
        <v>72</v>
      </c>
      <c r="AI5" s="7" t="s">
        <v>73</v>
      </c>
      <c r="AJ5" s="7" t="s">
        <v>74</v>
      </c>
      <c r="AK5" s="7" t="s">
        <v>75</v>
      </c>
    </row>
    <row r="6" spans="1:37" s="12" customFormat="1" ht="15">
      <c r="A6" s="7" t="s">
        <v>50</v>
      </c>
      <c r="B6" s="7" t="s">
        <v>37</v>
      </c>
      <c r="C6" s="7">
        <v>1365</v>
      </c>
      <c r="D6" s="9">
        <v>1365</v>
      </c>
      <c r="E6" s="7" t="s">
        <v>38</v>
      </c>
      <c r="F6" s="7" t="s">
        <v>39</v>
      </c>
      <c r="G6" s="7" t="s">
        <v>40</v>
      </c>
      <c r="H6" s="7" t="s">
        <v>41</v>
      </c>
      <c r="I6" s="7" t="s">
        <v>42</v>
      </c>
      <c r="J6" s="7" t="s">
        <v>43</v>
      </c>
      <c r="K6" s="9">
        <v>25843.05</v>
      </c>
      <c r="L6" s="9">
        <v>26555.55</v>
      </c>
      <c r="M6" s="9">
        <v>33339.919999999998</v>
      </c>
      <c r="N6" s="9">
        <v>16035.6</v>
      </c>
      <c r="O6" s="9">
        <v>12043.7</v>
      </c>
      <c r="P6" s="9">
        <v>27195.35</v>
      </c>
      <c r="Q6" s="9">
        <v>526.28</v>
      </c>
      <c r="R6" s="9">
        <v>473.19</v>
      </c>
      <c r="S6" s="9">
        <v>482.61</v>
      </c>
      <c r="T6" s="9">
        <v>332.43</v>
      </c>
      <c r="U6" s="9">
        <v>382.83</v>
      </c>
      <c r="V6" s="9">
        <v>381.52</v>
      </c>
      <c r="W6" s="9">
        <v>28579.506666666701</v>
      </c>
      <c r="X6" s="9">
        <v>18424.883333333299</v>
      </c>
      <c r="Y6" s="9">
        <v>494.02666666666698</v>
      </c>
      <c r="Z6" s="9">
        <v>365.59333333333302</v>
      </c>
      <c r="AA6" s="9">
        <v>0.43434915517613698</v>
      </c>
      <c r="AB6" s="9">
        <v>0.43434915517613698</v>
      </c>
      <c r="AC6" s="9">
        <v>5.2830623154772301E-3</v>
      </c>
      <c r="AD6" s="9">
        <v>0.80087746251431602</v>
      </c>
      <c r="AE6" s="7" t="s">
        <v>44</v>
      </c>
      <c r="AF6" s="10">
        <f>MAX(Q6,R6,S6,T6,U6,V6)</f>
        <v>526.28</v>
      </c>
      <c r="AG6" s="10">
        <f>MIN(Q6,R6,S6,T6,U6,V6,W6)</f>
        <v>332.43</v>
      </c>
      <c r="AH6" s="11">
        <f>AF6/AG6</f>
        <v>1.5831302830671117</v>
      </c>
      <c r="AI6" s="10">
        <f>AVERAGE(Q6:V6)</f>
        <v>429.81</v>
      </c>
      <c r="AJ6" s="11">
        <f>STDEV(Q6:V6)</f>
        <v>74.830520778623011</v>
      </c>
      <c r="AK6" s="11">
        <f>AJ6/AI6</f>
        <v>0.17410139545060146</v>
      </c>
    </row>
    <row r="7" spans="1:37" s="8" customFormat="1" ht="15">
      <c r="A7" s="7" t="s">
        <v>51</v>
      </c>
      <c r="B7" s="7" t="s">
        <v>46</v>
      </c>
      <c r="C7" s="7">
        <v>1715</v>
      </c>
      <c r="D7" s="9">
        <v>1715</v>
      </c>
      <c r="E7" s="7" t="s">
        <v>47</v>
      </c>
      <c r="F7" s="7" t="s">
        <v>48</v>
      </c>
      <c r="G7" s="7" t="s">
        <v>49</v>
      </c>
      <c r="H7" s="7" t="s">
        <v>48</v>
      </c>
      <c r="I7" s="7" t="s">
        <v>48</v>
      </c>
      <c r="J7" s="7" t="s">
        <v>48</v>
      </c>
      <c r="K7" s="9">
        <v>3793.27</v>
      </c>
      <c r="L7" s="9">
        <v>3721.33</v>
      </c>
      <c r="M7" s="9">
        <v>4722.6099999999997</v>
      </c>
      <c r="N7" s="9">
        <v>2544.96</v>
      </c>
      <c r="O7" s="9">
        <v>1763.71</v>
      </c>
      <c r="P7" s="9">
        <v>4168.6899999999996</v>
      </c>
      <c r="Q7" s="9">
        <v>60.77</v>
      </c>
      <c r="R7" s="9">
        <v>52.17</v>
      </c>
      <c r="S7" s="9">
        <v>53.78</v>
      </c>
      <c r="T7" s="9">
        <v>41.51</v>
      </c>
      <c r="U7" s="9">
        <v>44.11</v>
      </c>
      <c r="V7" s="9">
        <v>46.01</v>
      </c>
      <c r="W7" s="9">
        <v>4079.07</v>
      </c>
      <c r="X7" s="9">
        <v>2825.78666666667</v>
      </c>
      <c r="Y7" s="9">
        <v>55.573333333333302</v>
      </c>
      <c r="Z7" s="9">
        <v>43.876666666666701</v>
      </c>
      <c r="AA7" s="9">
        <v>0.34093884928851198</v>
      </c>
      <c r="AB7" s="9">
        <v>0.34093884928851198</v>
      </c>
      <c r="AC7" s="9">
        <v>2.9935243435230598E-2</v>
      </c>
      <c r="AD7" s="9">
        <v>0.80087746251431602</v>
      </c>
      <c r="AE7" s="7" t="s">
        <v>44</v>
      </c>
      <c r="AF7" s="10">
        <f>MAX(Q7,R7,S7,T7,U7,V7)</f>
        <v>60.77</v>
      </c>
      <c r="AG7" s="10">
        <f>MIN(Q7,R7,S7,T7,U7,V7,W7)</f>
        <v>41.51</v>
      </c>
      <c r="AH7" s="11">
        <f>AF7/AG7</f>
        <v>1.463984582028427</v>
      </c>
      <c r="AI7" s="10">
        <f>AVERAGE(Q7:V7)</f>
        <v>49.724999999999994</v>
      </c>
      <c r="AJ7" s="11">
        <f>STDEV(Q7:V7)</f>
        <v>7.1725692746742276</v>
      </c>
      <c r="AK7" s="11">
        <f>AJ7/AI7</f>
        <v>0.14424473151682712</v>
      </c>
    </row>
  </sheetData>
  <phoneticPr fontId="1" type="noConversion"/>
  <conditionalFormatting sqref="A1:XFD1">
    <cfRule type="duplicateValues" dxfId="11" priority="7"/>
  </conditionalFormatting>
  <conditionalFormatting sqref="A1">
    <cfRule type="duplicateValues" dxfId="10" priority="6"/>
  </conditionalFormatting>
  <conditionalFormatting sqref="A2">
    <cfRule type="duplicateValues" dxfId="9" priority="5"/>
  </conditionalFormatting>
  <conditionalFormatting sqref="A2">
    <cfRule type="duplicateValues" dxfId="8" priority="4"/>
  </conditionalFormatting>
  <conditionalFormatting sqref="A3">
    <cfRule type="duplicateValues" dxfId="7" priority="3"/>
  </conditionalFormatting>
  <conditionalFormatting sqref="A6">
    <cfRule type="duplicateValues" dxfId="6" priority="2"/>
  </conditionalFormatting>
  <conditionalFormatting sqref="A7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"/>
  <sheetViews>
    <sheetView tabSelected="1" workbookViewId="0">
      <selection activeCell="W14" sqref="W14"/>
    </sheetView>
  </sheetViews>
  <sheetFormatPr defaultRowHeight="13.5"/>
  <cols>
    <col min="3" max="3" width="9.125" bestFit="1" customWidth="1"/>
    <col min="4" max="4" width="9.625" bestFit="1" customWidth="1"/>
  </cols>
  <sheetData>
    <row r="1" spans="1:2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2" t="s">
        <v>59</v>
      </c>
      <c r="R1" s="2" t="s">
        <v>60</v>
      </c>
      <c r="S1" s="2" t="s">
        <v>61</v>
      </c>
      <c r="T1" s="2" t="s">
        <v>62</v>
      </c>
      <c r="U1" s="2" t="s">
        <v>63</v>
      </c>
      <c r="V1" s="2" t="s">
        <v>64</v>
      </c>
      <c r="W1" s="13" t="s">
        <v>31</v>
      </c>
      <c r="X1" s="13" t="s">
        <v>32</v>
      </c>
      <c r="Y1" s="13" t="s">
        <v>33</v>
      </c>
      <c r="Z1" s="13" t="s">
        <v>69</v>
      </c>
      <c r="AA1" s="13" t="s">
        <v>34</v>
      </c>
      <c r="AB1" s="13" t="s">
        <v>35</v>
      </c>
    </row>
    <row r="2" spans="1:28">
      <c r="A2" s="16" t="s">
        <v>45</v>
      </c>
      <c r="B2" s="16" t="s">
        <v>46</v>
      </c>
      <c r="C2" s="16">
        <v>1715</v>
      </c>
      <c r="D2" s="17">
        <v>1715</v>
      </c>
      <c r="E2" s="16" t="s">
        <v>47</v>
      </c>
      <c r="F2" s="16" t="s">
        <v>48</v>
      </c>
      <c r="G2" s="16" t="s">
        <v>49</v>
      </c>
      <c r="H2" s="16" t="s">
        <v>48</v>
      </c>
      <c r="I2" s="16" t="s">
        <v>48</v>
      </c>
      <c r="J2" s="16" t="s">
        <v>48</v>
      </c>
      <c r="K2" s="18">
        <v>67.17</v>
      </c>
      <c r="L2" s="18">
        <v>70.87</v>
      </c>
      <c r="M2" s="18">
        <v>63.12</v>
      </c>
      <c r="N2" s="18">
        <v>60.77</v>
      </c>
      <c r="O2" s="18">
        <v>52.17</v>
      </c>
      <c r="P2" s="18">
        <v>53.78</v>
      </c>
      <c r="Q2" s="19">
        <v>54.14</v>
      </c>
      <c r="R2" s="19">
        <v>49.07</v>
      </c>
      <c r="S2" s="19">
        <v>53.86</v>
      </c>
      <c r="T2" s="19">
        <v>41.51</v>
      </c>
      <c r="U2" s="19">
        <v>44.11</v>
      </c>
      <c r="V2" s="19">
        <v>46.01</v>
      </c>
      <c r="W2" s="14">
        <f>MAX(K2:V2)</f>
        <v>70.87</v>
      </c>
      <c r="X2" s="14">
        <f>MIN(K2:V2)</f>
        <v>41.51</v>
      </c>
      <c r="Y2" s="15">
        <f>W2/X2</f>
        <v>1.7072994459166468</v>
      </c>
      <c r="Z2" s="14">
        <f>AVERAGE(K2:V2)</f>
        <v>54.714999999999996</v>
      </c>
      <c r="AA2" s="15">
        <f>STDEV(K2:V2)</f>
        <v>9.1766110797555598</v>
      </c>
      <c r="AB2" s="15">
        <f>AA2/Z2</f>
        <v>0.16771655084995998</v>
      </c>
    </row>
    <row r="3" spans="1:28">
      <c r="A3" s="16" t="s">
        <v>36</v>
      </c>
      <c r="B3" s="16" t="s">
        <v>37</v>
      </c>
      <c r="C3" s="16">
        <v>1365</v>
      </c>
      <c r="D3" s="17">
        <v>1365</v>
      </c>
      <c r="E3" s="16" t="s">
        <v>38</v>
      </c>
      <c r="F3" s="16" t="s">
        <v>39</v>
      </c>
      <c r="G3" s="16" t="s">
        <v>40</v>
      </c>
      <c r="H3" s="16" t="s">
        <v>41</v>
      </c>
      <c r="I3" s="16" t="s">
        <v>42</v>
      </c>
      <c r="J3" s="16" t="s">
        <v>43</v>
      </c>
      <c r="K3" s="18">
        <v>535.57000000000005</v>
      </c>
      <c r="L3" s="18">
        <v>570.61</v>
      </c>
      <c r="M3" s="18">
        <v>562.94000000000005</v>
      </c>
      <c r="N3" s="18">
        <v>526.28</v>
      </c>
      <c r="O3" s="18">
        <v>473.19</v>
      </c>
      <c r="P3" s="18">
        <v>482.61</v>
      </c>
      <c r="Q3" s="19">
        <v>407.76</v>
      </c>
      <c r="R3" s="19">
        <v>386.49</v>
      </c>
      <c r="S3" s="19">
        <v>373.17</v>
      </c>
      <c r="T3" s="19">
        <v>332.43</v>
      </c>
      <c r="U3" s="19">
        <v>382.83</v>
      </c>
      <c r="V3" s="19">
        <v>381.52</v>
      </c>
      <c r="W3" s="14">
        <f>MAX(K3:V3)</f>
        <v>570.61</v>
      </c>
      <c r="X3" s="14">
        <f>MIN(K3:V3)</f>
        <v>332.43</v>
      </c>
      <c r="Y3" s="15">
        <f>W3/X3</f>
        <v>1.7164816653129982</v>
      </c>
      <c r="Z3" s="14">
        <f>AVERAGE(K3:V3)</f>
        <v>451.2833333333333</v>
      </c>
      <c r="AA3" s="15">
        <f>STDEV(K3:V3)</f>
        <v>83.540471774119396</v>
      </c>
      <c r="AB3" s="15">
        <f>AA3/Z3</f>
        <v>0.18511756496093232</v>
      </c>
    </row>
  </sheetData>
  <sortState ref="A2:AB4">
    <sortCondition ref="AB1"/>
  </sortState>
  <phoneticPr fontId="1" type="noConversion"/>
  <conditionalFormatting sqref="K1:P1">
    <cfRule type="duplicateValues" dxfId="4" priority="6"/>
  </conditionalFormatting>
  <conditionalFormatting sqref="A1">
    <cfRule type="duplicateValues" dxfId="3" priority="1"/>
  </conditionalFormatting>
  <conditionalFormatting sqref="A1:J1">
    <cfRule type="duplicateValues" dxfId="2" priority="5"/>
  </conditionalFormatting>
  <conditionalFormatting sqref="A2">
    <cfRule type="duplicateValues" dxfId="1" priority="3"/>
  </conditionalFormatting>
  <conditionalFormatting sqref="A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2017-12-16T08:40:29Z</dcterms:created>
  <dcterms:modified xsi:type="dcterms:W3CDTF">2017-12-16T09:43:01Z</dcterms:modified>
</cp:coreProperties>
</file>