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checkCompatibility="1" autoCompressPictures="0"/>
  <bookViews>
    <workbookView xWindow="1660" yWindow="2060" windowWidth="26720" windowHeight="17460" tabRatio="500" activeTab="1"/>
  </bookViews>
  <sheets>
    <sheet name="工作表1" sheetId="1" r:id="rId1"/>
    <sheet name="工作表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81" i="1" l="1"/>
  <c r="BJ81" i="1"/>
  <c r="BI81" i="1"/>
  <c r="BH81" i="1"/>
  <c r="BG81" i="1"/>
  <c r="BK80" i="1"/>
  <c r="BJ80" i="1"/>
  <c r="BI80" i="1"/>
  <c r="BH80" i="1"/>
  <c r="BG80" i="1"/>
  <c r="BK79" i="1"/>
  <c r="BJ79" i="1"/>
  <c r="BI79" i="1"/>
  <c r="BH79" i="1"/>
  <c r="BG79" i="1"/>
  <c r="BK78" i="1"/>
  <c r="BJ78" i="1"/>
  <c r="BI78" i="1"/>
  <c r="BH78" i="1"/>
  <c r="BG78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CQ48" i="1"/>
  <c r="CQ49" i="1"/>
  <c r="CQ50" i="1"/>
  <c r="CQ51" i="1"/>
  <c r="CQ52" i="1"/>
  <c r="CQ53" i="1"/>
  <c r="CQ54" i="1"/>
  <c r="CQ55" i="1"/>
  <c r="CQ56" i="1"/>
  <c r="CQ57" i="1"/>
  <c r="CQ58" i="1"/>
  <c r="CQ59" i="1"/>
  <c r="CQ60" i="1"/>
  <c r="CQ61" i="1"/>
  <c r="CQ6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O3" i="1"/>
  <c r="O4" i="1"/>
  <c r="O5" i="1"/>
  <c r="O6" i="1"/>
  <c r="O7" i="1"/>
  <c r="O8" i="1"/>
  <c r="O9" i="1"/>
  <c r="O10" i="1"/>
  <c r="O11" i="1"/>
  <c r="O12" i="1"/>
  <c r="H13" i="1"/>
  <c r="E13" i="1"/>
  <c r="O13" i="1"/>
  <c r="H14" i="1"/>
  <c r="E14" i="1"/>
  <c r="O14" i="1"/>
  <c r="H15" i="1"/>
  <c r="E15" i="1"/>
  <c r="O15" i="1"/>
  <c r="H16" i="1"/>
  <c r="E16" i="1"/>
  <c r="O16" i="1"/>
  <c r="H17" i="1"/>
  <c r="E17" i="1"/>
  <c r="O17" i="1"/>
  <c r="AE3" i="1"/>
  <c r="AE4" i="1"/>
  <c r="AE5" i="1"/>
  <c r="AE6" i="1"/>
  <c r="AE7" i="1"/>
  <c r="AE8" i="1"/>
  <c r="AE9" i="1"/>
  <c r="AE10" i="1"/>
  <c r="AE11" i="1"/>
  <c r="AE12" i="1"/>
  <c r="X13" i="1"/>
  <c r="AE13" i="1"/>
  <c r="X14" i="1"/>
  <c r="AE14" i="1"/>
  <c r="X15" i="1"/>
  <c r="AE15" i="1"/>
  <c r="X16" i="1"/>
  <c r="AE16" i="1"/>
  <c r="X17" i="1"/>
  <c r="AE17" i="1"/>
  <c r="AU3" i="1"/>
  <c r="AU4" i="1"/>
  <c r="AU5" i="1"/>
  <c r="AU6" i="1"/>
  <c r="AU7" i="1"/>
  <c r="AU8" i="1"/>
  <c r="AU9" i="1"/>
  <c r="AU10" i="1"/>
  <c r="AU11" i="1"/>
  <c r="AU12" i="1"/>
  <c r="AN13" i="1"/>
  <c r="AK13" i="1"/>
  <c r="AU13" i="1"/>
  <c r="AN14" i="1"/>
  <c r="AK14" i="1"/>
  <c r="AU14" i="1"/>
  <c r="AN15" i="1"/>
  <c r="AK15" i="1"/>
  <c r="AU15" i="1"/>
  <c r="AN16" i="1"/>
  <c r="AK16" i="1"/>
  <c r="AU16" i="1"/>
  <c r="AN17" i="1"/>
  <c r="AK17" i="1"/>
  <c r="AU17" i="1"/>
  <c r="BK3" i="1"/>
  <c r="BK4" i="1"/>
  <c r="BK5" i="1"/>
  <c r="BK6" i="1"/>
  <c r="BK7" i="1"/>
  <c r="BK8" i="1"/>
  <c r="BK9" i="1"/>
  <c r="BK10" i="1"/>
  <c r="BK11" i="1"/>
  <c r="BK12" i="1"/>
  <c r="BD13" i="1"/>
  <c r="BK13" i="1"/>
  <c r="BD14" i="1"/>
  <c r="BK14" i="1"/>
  <c r="BD15" i="1"/>
  <c r="BK15" i="1"/>
  <c r="BD16" i="1"/>
  <c r="BK16" i="1"/>
  <c r="BD17" i="1"/>
  <c r="BK17" i="1"/>
  <c r="CQ3" i="1"/>
  <c r="CQ4" i="1"/>
  <c r="CQ5" i="1"/>
  <c r="CQ6" i="1"/>
  <c r="CQ7" i="1"/>
  <c r="CQ8" i="1"/>
  <c r="CQ9" i="1"/>
  <c r="CQ10" i="1"/>
  <c r="CQ11" i="1"/>
  <c r="CQ12" i="1"/>
  <c r="CJ13" i="1"/>
  <c r="CQ13" i="1"/>
  <c r="CJ14" i="1"/>
  <c r="CQ14" i="1"/>
  <c r="CJ15" i="1"/>
  <c r="CQ15" i="1"/>
  <c r="CJ16" i="1"/>
  <c r="CQ16" i="1"/>
  <c r="CJ17" i="1"/>
  <c r="CQ1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BP3" i="1"/>
  <c r="BP4" i="1"/>
  <c r="BP5" i="1"/>
  <c r="BP6" i="1"/>
  <c r="BP7" i="1"/>
  <c r="AJ13" i="1"/>
  <c r="AJ14" i="1"/>
  <c r="AJ15" i="1"/>
  <c r="AJ16" i="1"/>
  <c r="AJ17" i="1"/>
  <c r="D13" i="1"/>
  <c r="D14" i="1"/>
  <c r="D15" i="1"/>
  <c r="D16" i="1"/>
  <c r="D17" i="1"/>
  <c r="BQ3" i="1"/>
  <c r="CA3" i="1"/>
  <c r="BQ4" i="1"/>
  <c r="CA4" i="1"/>
  <c r="BQ5" i="1"/>
  <c r="CA5" i="1"/>
  <c r="BQ6" i="1"/>
  <c r="CA6" i="1"/>
  <c r="BQ7" i="1"/>
  <c r="CA7" i="1"/>
  <c r="CA8" i="1"/>
  <c r="CA9" i="1"/>
  <c r="CA10" i="1"/>
  <c r="CA11" i="1"/>
  <c r="CA12" i="1"/>
  <c r="BT13" i="1"/>
  <c r="CA13" i="1"/>
  <c r="BT14" i="1"/>
  <c r="CA14" i="1"/>
  <c r="BT15" i="1"/>
  <c r="CA15" i="1"/>
  <c r="BT16" i="1"/>
  <c r="CA16" i="1"/>
  <c r="BT17" i="1"/>
  <c r="CA17" i="1"/>
  <c r="CP3" i="1"/>
  <c r="CP4" i="1"/>
  <c r="CP5" i="1"/>
  <c r="CP6" i="1"/>
  <c r="CP7" i="1"/>
  <c r="CP8" i="1"/>
  <c r="CP9" i="1"/>
  <c r="CP10" i="1"/>
  <c r="CP11" i="1"/>
  <c r="CP12" i="1"/>
  <c r="CI13" i="1"/>
  <c r="CP13" i="1"/>
  <c r="CI14" i="1"/>
  <c r="CP14" i="1"/>
  <c r="CI15" i="1"/>
  <c r="CP15" i="1"/>
  <c r="CI16" i="1"/>
  <c r="CP16" i="1"/>
  <c r="CI17" i="1"/>
  <c r="CP17" i="1"/>
  <c r="BZ3" i="1"/>
  <c r="BZ4" i="1"/>
  <c r="BZ5" i="1"/>
  <c r="BZ6" i="1"/>
  <c r="BZ7" i="1"/>
  <c r="BZ8" i="1"/>
  <c r="BZ9" i="1"/>
  <c r="BZ10" i="1"/>
  <c r="BZ11" i="1"/>
  <c r="BZ12" i="1"/>
  <c r="BS13" i="1"/>
  <c r="BZ13" i="1"/>
  <c r="BS14" i="1"/>
  <c r="BZ14" i="1"/>
  <c r="BS15" i="1"/>
  <c r="BZ15" i="1"/>
  <c r="BS16" i="1"/>
  <c r="BZ16" i="1"/>
  <c r="BS17" i="1"/>
  <c r="BZ17" i="1"/>
  <c r="BJ3" i="1"/>
  <c r="BJ4" i="1"/>
  <c r="BJ5" i="1"/>
  <c r="BJ6" i="1"/>
  <c r="BJ7" i="1"/>
  <c r="BJ8" i="1"/>
  <c r="BJ9" i="1"/>
  <c r="BJ10" i="1"/>
  <c r="BJ11" i="1"/>
  <c r="BJ12" i="1"/>
  <c r="BC13" i="1"/>
  <c r="BJ13" i="1"/>
  <c r="BC14" i="1"/>
  <c r="BJ14" i="1"/>
  <c r="BC15" i="1"/>
  <c r="BJ15" i="1"/>
  <c r="BC16" i="1"/>
  <c r="BJ16" i="1"/>
  <c r="BC17" i="1"/>
  <c r="BJ17" i="1"/>
  <c r="AT3" i="1"/>
  <c r="AT4" i="1"/>
  <c r="AT5" i="1"/>
  <c r="AT6" i="1"/>
  <c r="AT7" i="1"/>
  <c r="AT8" i="1"/>
  <c r="AT9" i="1"/>
  <c r="AT10" i="1"/>
  <c r="AT11" i="1"/>
  <c r="AT12" i="1"/>
  <c r="AM13" i="1"/>
  <c r="AT13" i="1"/>
  <c r="AM14" i="1"/>
  <c r="AT14" i="1"/>
  <c r="AM15" i="1"/>
  <c r="AT15" i="1"/>
  <c r="AM16" i="1"/>
  <c r="AT16" i="1"/>
  <c r="AM17" i="1"/>
  <c r="AT17" i="1"/>
  <c r="AD3" i="1"/>
  <c r="AD4" i="1"/>
  <c r="AD5" i="1"/>
  <c r="AD6" i="1"/>
  <c r="AD7" i="1"/>
  <c r="AD8" i="1"/>
  <c r="AD9" i="1"/>
  <c r="AD10" i="1"/>
  <c r="AD11" i="1"/>
  <c r="AD12" i="1"/>
  <c r="W13" i="1"/>
  <c r="AD13" i="1"/>
  <c r="W14" i="1"/>
  <c r="AD14" i="1"/>
  <c r="W15" i="1"/>
  <c r="AD15" i="1"/>
  <c r="W16" i="1"/>
  <c r="AD16" i="1"/>
  <c r="W17" i="1"/>
  <c r="AD17" i="1"/>
  <c r="N3" i="1"/>
  <c r="N4" i="1"/>
  <c r="N5" i="1"/>
  <c r="N6" i="1"/>
  <c r="N7" i="1"/>
  <c r="N8" i="1"/>
  <c r="N9" i="1"/>
  <c r="N10" i="1"/>
  <c r="N11" i="1"/>
  <c r="N12" i="1"/>
  <c r="G13" i="1"/>
  <c r="N13" i="1"/>
  <c r="G14" i="1"/>
  <c r="N14" i="1"/>
  <c r="G15" i="1"/>
  <c r="N15" i="1"/>
  <c r="G16" i="1"/>
  <c r="N16" i="1"/>
  <c r="G17" i="1"/>
  <c r="N1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BX3" i="1"/>
  <c r="BX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AP13" i="1"/>
  <c r="AP14" i="1"/>
  <c r="AP15" i="1"/>
  <c r="AP16" i="1"/>
  <c r="AP17" i="1"/>
  <c r="Z13" i="1"/>
  <c r="Z14" i="1"/>
  <c r="Z15" i="1"/>
  <c r="Z16" i="1"/>
  <c r="Z17" i="1"/>
  <c r="AO13" i="1"/>
  <c r="AO14" i="1"/>
  <c r="AO15" i="1"/>
  <c r="AO16" i="1"/>
  <c r="AO17" i="1"/>
  <c r="Y13" i="1"/>
  <c r="Y14" i="1"/>
  <c r="Y15" i="1"/>
  <c r="Y16" i="1"/>
  <c r="Y17" i="1"/>
  <c r="I13" i="1"/>
  <c r="I14" i="1"/>
  <c r="I15" i="1"/>
  <c r="I16" i="1"/>
  <c r="I17" i="1"/>
  <c r="CH3" i="1"/>
  <c r="CH4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BR3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CS3" i="1"/>
  <c r="CS4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R3" i="1"/>
  <c r="CR4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O3" i="1"/>
  <c r="CO4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N3" i="1"/>
  <c r="CN4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C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B3" i="1"/>
  <c r="CB4" i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BY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L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A13" i="1"/>
  <c r="AA14" i="1"/>
  <c r="AA15" i="1"/>
  <c r="AA16" i="1"/>
  <c r="AA17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</calcChain>
</file>

<file path=xl/sharedStrings.xml><?xml version="1.0" encoding="utf-8"?>
<sst xmlns="http://schemas.openxmlformats.org/spreadsheetml/2006/main" count="842" uniqueCount="177">
  <si>
    <t>SOC</t>
    <phoneticPr fontId="3" type="noConversion"/>
  </si>
  <si>
    <t>TN</t>
    <phoneticPr fontId="3" type="noConversion"/>
  </si>
  <si>
    <t>C/N</t>
    <phoneticPr fontId="3" type="noConversion"/>
  </si>
  <si>
    <t>DON</t>
    <phoneticPr fontId="3" type="noConversion"/>
  </si>
  <si>
    <t>MBN</t>
    <phoneticPr fontId="3" type="noConversion"/>
  </si>
  <si>
    <t>MBC</t>
    <phoneticPr fontId="3" type="noConversion"/>
  </si>
  <si>
    <t>DOC</t>
    <phoneticPr fontId="3" type="noConversion"/>
  </si>
  <si>
    <t>pH</t>
    <phoneticPr fontId="3" type="noConversion"/>
  </si>
  <si>
    <t>DOC/SOC</t>
    <phoneticPr fontId="3" type="noConversion"/>
  </si>
  <si>
    <t>MBC/SOC</t>
    <phoneticPr fontId="3" type="noConversion"/>
  </si>
  <si>
    <t>DON/TN</t>
    <phoneticPr fontId="3" type="noConversion"/>
  </si>
  <si>
    <t>MBN/TN</t>
    <phoneticPr fontId="3" type="noConversion"/>
  </si>
  <si>
    <t>DOC/DON</t>
    <phoneticPr fontId="3" type="noConversion"/>
  </si>
  <si>
    <t>MBC/MBN</t>
    <phoneticPr fontId="3" type="noConversion"/>
  </si>
  <si>
    <t>DOC/SOC</t>
    <phoneticPr fontId="3" type="noConversion"/>
  </si>
  <si>
    <t>MBC/SOC</t>
    <phoneticPr fontId="3" type="noConversion"/>
  </si>
  <si>
    <t>MBN/TN</t>
    <phoneticPr fontId="3" type="noConversion"/>
  </si>
  <si>
    <t>CK</t>
    <phoneticPr fontId="3" type="noConversion"/>
  </si>
  <si>
    <t>F1-1</t>
  </si>
  <si>
    <t>F1-2</t>
  </si>
  <si>
    <t>1.2</t>
  </si>
  <si>
    <t>F1-3</t>
  </si>
  <si>
    <t>1.3</t>
  </si>
  <si>
    <t>F1-4</t>
  </si>
  <si>
    <t>1.4</t>
  </si>
  <si>
    <t>F1-5</t>
  </si>
  <si>
    <t>1.5</t>
  </si>
  <si>
    <t>F5-1</t>
    <phoneticPr fontId="3" type="noConversion"/>
  </si>
  <si>
    <t>5.1</t>
  </si>
  <si>
    <t>F5-2</t>
  </si>
  <si>
    <t>5.2</t>
  </si>
  <si>
    <t>F5-3</t>
  </si>
  <si>
    <t>5.3</t>
  </si>
  <si>
    <t>F5-4</t>
  </si>
  <si>
    <t>5.4</t>
  </si>
  <si>
    <t>F5-5</t>
  </si>
  <si>
    <t>5.5</t>
  </si>
  <si>
    <t>F10-1</t>
    <phoneticPr fontId="3" type="noConversion"/>
  </si>
  <si>
    <t>F10-2</t>
    <phoneticPr fontId="3" type="noConversion"/>
  </si>
  <si>
    <t>F10-3</t>
  </si>
  <si>
    <t>F10-4</t>
  </si>
  <si>
    <t>F10-5</t>
  </si>
  <si>
    <t>LT</t>
    <phoneticPr fontId="3" type="noConversion"/>
  </si>
  <si>
    <t>F6-1</t>
    <phoneticPr fontId="3" type="noConversion"/>
  </si>
  <si>
    <t>6.1</t>
  </si>
  <si>
    <t>F6-2</t>
  </si>
  <si>
    <t>6.2</t>
  </si>
  <si>
    <t>F6-3</t>
  </si>
  <si>
    <t>6.3</t>
  </si>
  <si>
    <t>F6-4</t>
  </si>
  <si>
    <t>6.4</t>
  </si>
  <si>
    <t>F6-5</t>
  </si>
  <si>
    <t>6.5</t>
  </si>
  <si>
    <t>F2-1</t>
    <phoneticPr fontId="3" type="noConversion"/>
  </si>
  <si>
    <t>2.1</t>
  </si>
  <si>
    <t>F2-2</t>
  </si>
  <si>
    <t>2.2</t>
  </si>
  <si>
    <t>F2-3</t>
  </si>
  <si>
    <t>2.3</t>
  </si>
  <si>
    <t>F2-4</t>
  </si>
  <si>
    <t>2.4</t>
  </si>
  <si>
    <t>F2-5</t>
  </si>
  <si>
    <t>2.5</t>
  </si>
  <si>
    <t>F3-1</t>
    <phoneticPr fontId="3" type="noConversion"/>
  </si>
  <si>
    <t>3.1</t>
  </si>
  <si>
    <t>F3-2</t>
  </si>
  <si>
    <t>3.2</t>
  </si>
  <si>
    <t>F3-3</t>
  </si>
  <si>
    <t>3.3</t>
  </si>
  <si>
    <t>F3-4</t>
  </si>
  <si>
    <t>3.4</t>
  </si>
  <si>
    <t>F3-5</t>
  </si>
  <si>
    <t>3.5</t>
  </si>
  <si>
    <t>MT</t>
    <phoneticPr fontId="3" type="noConversion"/>
  </si>
  <si>
    <t>F9-1</t>
    <phoneticPr fontId="3" type="noConversion"/>
  </si>
  <si>
    <t>9.1</t>
  </si>
  <si>
    <t>F9-2</t>
  </si>
  <si>
    <t>9.2</t>
  </si>
  <si>
    <t>F9-3</t>
  </si>
  <si>
    <t>9.3</t>
  </si>
  <si>
    <t>F9-4</t>
  </si>
  <si>
    <t>9.4</t>
  </si>
  <si>
    <t>F9-5</t>
  </si>
  <si>
    <t>9.5</t>
  </si>
  <si>
    <t>F11-1</t>
    <phoneticPr fontId="3" type="noConversion"/>
  </si>
  <si>
    <t>11.1</t>
  </si>
  <si>
    <t>F11-2</t>
  </si>
  <si>
    <t>11.2</t>
  </si>
  <si>
    <t>F11-3</t>
  </si>
  <si>
    <t>11.3</t>
  </si>
  <si>
    <t>F11-4</t>
  </si>
  <si>
    <t>11.4</t>
  </si>
  <si>
    <t>F11-5</t>
  </si>
  <si>
    <t>11.5</t>
  </si>
  <si>
    <t>F7-1</t>
    <phoneticPr fontId="3" type="noConversion"/>
  </si>
  <si>
    <t>7.1</t>
  </si>
  <si>
    <t>F7-2</t>
  </si>
  <si>
    <t>7.2</t>
  </si>
  <si>
    <t>F7-3</t>
  </si>
  <si>
    <t>7.3</t>
  </si>
  <si>
    <t>F7-4</t>
  </si>
  <si>
    <t>7.4</t>
  </si>
  <si>
    <t>F7-5</t>
  </si>
  <si>
    <t>7.5</t>
  </si>
  <si>
    <t>HT</t>
    <phoneticPr fontId="3" type="noConversion"/>
  </si>
  <si>
    <t>F4-1</t>
    <phoneticPr fontId="3" type="noConversion"/>
  </si>
  <si>
    <t>4.1</t>
  </si>
  <si>
    <t>F4-2</t>
  </si>
  <si>
    <t>4.2</t>
  </si>
  <si>
    <t>F4-3</t>
  </si>
  <si>
    <t>4.3</t>
  </si>
  <si>
    <t>F4-4</t>
  </si>
  <si>
    <t>4.4</t>
  </si>
  <si>
    <t>F4-5</t>
  </si>
  <si>
    <t>缺样</t>
  </si>
  <si>
    <t>4.5</t>
  </si>
  <si>
    <t>F8-1</t>
    <phoneticPr fontId="3" type="noConversion"/>
  </si>
  <si>
    <t>8.1</t>
  </si>
  <si>
    <t>F8-2</t>
  </si>
  <si>
    <t>8.2</t>
  </si>
  <si>
    <t>F8-3</t>
  </si>
  <si>
    <t>8.3</t>
  </si>
  <si>
    <t>F8-4</t>
  </si>
  <si>
    <t>8.4</t>
  </si>
  <si>
    <t>F8-5</t>
  </si>
  <si>
    <t>8.5</t>
  </si>
  <si>
    <t>F12-1</t>
    <phoneticPr fontId="3" type="noConversion"/>
  </si>
  <si>
    <t>12.1</t>
  </si>
  <si>
    <t>F12-2</t>
  </si>
  <si>
    <t>12.2</t>
  </si>
  <si>
    <t>F12-3</t>
  </si>
  <si>
    <t>12.3</t>
  </si>
  <si>
    <t>F12-4</t>
  </si>
  <si>
    <t>12.4</t>
  </si>
  <si>
    <t>F12-5</t>
  </si>
  <si>
    <t>12.5</t>
  </si>
  <si>
    <t>C/N</t>
  </si>
  <si>
    <t>CK</t>
  </si>
  <si>
    <t>LT</t>
  </si>
  <si>
    <t>MT</t>
  </si>
  <si>
    <t>HT</t>
  </si>
  <si>
    <t>±</t>
    <phoneticPr fontId="3" type="noConversion"/>
  </si>
  <si>
    <t>Spring of 2016</t>
  </si>
  <si>
    <t>Spring of 2015</t>
  </si>
  <si>
    <t>Spring of 2015</t>
    <phoneticPr fontId="3" type="noConversion"/>
  </si>
  <si>
    <t>Summer of 2015</t>
    <phoneticPr fontId="3" type="noConversion"/>
  </si>
  <si>
    <t>Autumn of 2015</t>
    <phoneticPr fontId="3" type="noConversion"/>
  </si>
  <si>
    <t>Spring of 2016</t>
    <phoneticPr fontId="3" type="noConversion"/>
  </si>
  <si>
    <t>Summer of 2016</t>
    <phoneticPr fontId="3" type="noConversion"/>
  </si>
  <si>
    <t>Autumn of 2016</t>
    <phoneticPr fontId="3" type="noConversion"/>
  </si>
  <si>
    <t>pH</t>
  </si>
  <si>
    <t>F5-1</t>
  </si>
  <si>
    <t>F10-1</t>
  </si>
  <si>
    <t>F10-2</t>
  </si>
  <si>
    <t>F6-1</t>
  </si>
  <si>
    <t>F2-1</t>
  </si>
  <si>
    <t>F3-1</t>
  </si>
  <si>
    <t>F9-1</t>
  </si>
  <si>
    <t>F11-1</t>
  </si>
  <si>
    <t>F7-1</t>
  </si>
  <si>
    <t>F4-1</t>
  </si>
  <si>
    <t>F8-1</t>
  </si>
  <si>
    <t>F12-1</t>
  </si>
  <si>
    <t>blank</t>
    <phoneticPr fontId="1" type="noConversion"/>
  </si>
  <si>
    <t>Autumn of 2015</t>
    <phoneticPr fontId="1" type="noConversion"/>
  </si>
  <si>
    <t>Summer of 2016</t>
    <phoneticPr fontId="1" type="noConversion"/>
  </si>
  <si>
    <t>Autumn of 2016</t>
    <phoneticPr fontId="1" type="noConversion"/>
  </si>
  <si>
    <t>Summer of 2015</t>
    <phoneticPr fontId="1" type="noConversion"/>
  </si>
  <si>
    <r>
      <t>SOC(g kg</t>
    </r>
    <r>
      <rPr>
        <vertAlign val="superscript"/>
        <sz val="8"/>
        <color theme="1"/>
        <rFont val="Times"/>
      </rPr>
      <t>-1</t>
    </r>
    <r>
      <rPr>
        <sz val="8"/>
        <color theme="1"/>
        <rFont val="Times"/>
      </rPr>
      <t>)</t>
    </r>
    <phoneticPr fontId="1" type="noConversion"/>
  </si>
  <si>
    <r>
      <t>TN(g kg</t>
    </r>
    <r>
      <rPr>
        <vertAlign val="superscript"/>
        <sz val="8"/>
        <color theme="1"/>
        <rFont val="Times"/>
      </rPr>
      <t>-1</t>
    </r>
    <r>
      <rPr>
        <sz val="8"/>
        <color theme="1"/>
        <rFont val="Times"/>
      </rPr>
      <t>)</t>
    </r>
    <phoneticPr fontId="1" type="noConversion"/>
  </si>
  <si>
    <r>
      <t>DON(mg kg</t>
    </r>
    <r>
      <rPr>
        <vertAlign val="superscript"/>
        <sz val="8"/>
        <color theme="1"/>
        <rFont val="Times"/>
      </rPr>
      <t>-1</t>
    </r>
    <r>
      <rPr>
        <sz val="8"/>
        <color theme="1"/>
        <rFont val="Times"/>
      </rPr>
      <t>)</t>
    </r>
    <phoneticPr fontId="1" type="noConversion"/>
  </si>
  <si>
    <r>
      <t>MBN(mg kg</t>
    </r>
    <r>
      <rPr>
        <vertAlign val="superscript"/>
        <sz val="8"/>
        <color theme="1"/>
        <rFont val="Times"/>
      </rPr>
      <t>-1</t>
    </r>
    <r>
      <rPr>
        <sz val="8"/>
        <color theme="1"/>
        <rFont val="Times"/>
      </rPr>
      <t>)</t>
    </r>
    <phoneticPr fontId="1" type="noConversion"/>
  </si>
  <si>
    <r>
      <t>MBC(mg kg</t>
    </r>
    <r>
      <rPr>
        <vertAlign val="superscript"/>
        <sz val="8"/>
        <color theme="1"/>
        <rFont val="Times"/>
      </rPr>
      <t>-1</t>
    </r>
    <r>
      <rPr>
        <sz val="8"/>
        <color theme="1"/>
        <rFont val="Times"/>
      </rPr>
      <t>)</t>
    </r>
    <phoneticPr fontId="1" type="noConversion"/>
  </si>
  <si>
    <r>
      <t>DOC(mg kg</t>
    </r>
    <r>
      <rPr>
        <vertAlign val="superscript"/>
        <sz val="8"/>
        <color theme="1"/>
        <rFont val="Times"/>
      </rPr>
      <t>-1</t>
    </r>
    <r>
      <rPr>
        <sz val="8"/>
        <color theme="1"/>
        <rFont val="Times"/>
      </rPr>
      <t>)</t>
    </r>
    <phoneticPr fontId="1" type="noConversion"/>
  </si>
  <si>
    <r>
      <t>SOC(g kg</t>
    </r>
    <r>
      <rPr>
        <vertAlign val="superscript"/>
        <sz val="8"/>
        <color theme="1"/>
        <rFont val="Times"/>
      </rPr>
      <t>-1</t>
    </r>
    <r>
      <rPr>
        <sz val="8"/>
        <color theme="1"/>
        <rFont val="Times"/>
      </rPr>
      <t>)</t>
    </r>
    <phoneticPr fontId="1" type="noConversion"/>
  </si>
  <si>
    <t xml:space="preserve">Note: F1-1 means the soil sample from 0-10cm soil layer of pltot 1 ; </t>
    <phoneticPr fontId="1" type="noConversion"/>
  </si>
  <si>
    <t>F2-3 means the soil sample from 20-30cm soil layer of pltot 2; All the indexes from the same sampling  are from the same independent soil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</si>
</sst>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4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000000"/>
      <name val="宋体"/>
      <family val="3"/>
      <charset val="134"/>
    </font>
    <font>
      <sz val="9"/>
      <name val="TimesNewRomanPSMT"/>
      <family val="2"/>
      <charset val="134"/>
    </font>
    <font>
      <sz val="12"/>
      <color rgb="FF000000"/>
      <name val="Times New Roman"/>
    </font>
    <font>
      <sz val="10"/>
      <color rgb="FF000000"/>
      <name val="TimesNewRomanPSMT"/>
    </font>
    <font>
      <sz val="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FF0000"/>
      <name val="TimesNewRomanPSMT"/>
      <charset val="134"/>
    </font>
    <font>
      <sz val="12"/>
      <color rgb="FFC0504D"/>
      <name val="Times New Roman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8"/>
      <color theme="1"/>
      <name val="Times"/>
    </font>
    <font>
      <vertAlign val="superscript"/>
      <sz val="8"/>
      <color theme="1"/>
      <name val="Tim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176" fontId="2" fillId="0" borderId="1" xfId="0" applyNumberFormat="1" applyFont="1" applyFill="1" applyBorder="1" applyAlignment="1">
      <alignment horizontal="left"/>
    </xf>
    <xf numFmtId="176" fontId="6" fillId="0" borderId="1" xfId="0" applyNumberFormat="1" applyFont="1" applyFill="1" applyBorder="1" applyAlignment="1">
      <alignment horizontal="left"/>
    </xf>
    <xf numFmtId="176" fontId="7" fillId="0" borderId="1" xfId="0" applyNumberFormat="1" applyFont="1" applyFill="1" applyBorder="1" applyAlignment="1">
      <alignment horizontal="left"/>
    </xf>
    <xf numFmtId="176" fontId="0" fillId="0" borderId="1" xfId="0" applyNumberFormat="1" applyFill="1" applyBorder="1"/>
    <xf numFmtId="176" fontId="5" fillId="0" borderId="1" xfId="0" applyNumberFormat="1" applyFont="1" applyFill="1" applyBorder="1"/>
    <xf numFmtId="176" fontId="2" fillId="0" borderId="1" xfId="0" applyNumberFormat="1" applyFont="1" applyFill="1" applyBorder="1"/>
    <xf numFmtId="176" fontId="4" fillId="0" borderId="1" xfId="0" applyNumberFormat="1" applyFont="1" applyFill="1" applyBorder="1"/>
    <xf numFmtId="176" fontId="7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/>
    <xf numFmtId="176" fontId="9" fillId="0" borderId="1" xfId="0" applyNumberFormat="1" applyFont="1" applyFill="1" applyBorder="1"/>
    <xf numFmtId="176" fontId="0" fillId="2" borderId="1" xfId="0" applyNumberFormat="1" applyFill="1" applyBorder="1"/>
    <xf numFmtId="176" fontId="0" fillId="0" borderId="1" xfId="0" applyNumberForma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 vertical="center"/>
    </xf>
    <xf numFmtId="177" fontId="12" fillId="0" borderId="0" xfId="0" applyNumberFormat="1" applyFont="1" applyAlignment="1">
      <alignment horizontal="center"/>
    </xf>
    <xf numFmtId="177" fontId="12" fillId="0" borderId="0" xfId="0" applyNumberFormat="1" applyFont="1" applyFill="1"/>
    <xf numFmtId="177" fontId="12" fillId="2" borderId="0" xfId="0" applyNumberFormat="1" applyFont="1" applyFill="1"/>
    <xf numFmtId="177" fontId="12" fillId="0" borderId="0" xfId="0" applyNumberFormat="1" applyFont="1"/>
    <xf numFmtId="177" fontId="12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 horizontal="center" vertical="center"/>
    </xf>
    <xf numFmtId="177" fontId="12" fillId="3" borderId="0" xfId="0" applyNumberFormat="1" applyFont="1" applyFill="1" applyAlignment="1">
      <alignment horizontal="center"/>
    </xf>
    <xf numFmtId="177" fontId="12" fillId="3" borderId="0" xfId="0" applyNumberFormat="1" applyFont="1" applyFill="1"/>
    <xf numFmtId="177" fontId="12" fillId="0" borderId="0" xfId="0" applyNumberFormat="1" applyFont="1" applyAlignment="1">
      <alignment horizontal="left"/>
    </xf>
  </cellXfs>
  <cellStyles count="55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访问过的超链接" xfId="22" builtinId="9" hidden="1"/>
    <cellStyle name="访问过的超链接" xfId="24" builtinId="9" hidden="1"/>
    <cellStyle name="访问过的超链接" xfId="26" builtinId="9" hidden="1"/>
    <cellStyle name="访问过的超链接" xfId="28" builtinId="9" hidden="1"/>
    <cellStyle name="访问过的超链接" xfId="30" builtinId="9" hidden="1"/>
    <cellStyle name="访问过的超链接" xfId="32" builtinId="9" hidden="1"/>
    <cellStyle name="访问过的超链接" xfId="34" builtinId="9" hidden="1"/>
    <cellStyle name="访问过的超链接" xfId="36" builtinId="9" hidden="1"/>
    <cellStyle name="访问过的超链接" xfId="38" builtinId="9" hidden="1"/>
    <cellStyle name="访问过的超链接" xfId="40" builtinId="9" hidden="1"/>
    <cellStyle name="访问过的超链接" xfId="42" builtinId="9" hidden="1"/>
    <cellStyle name="访问过的超链接" xfId="44" builtinId="9" hidden="1"/>
    <cellStyle name="访问过的超链接" xfId="46" builtinId="9" hidden="1"/>
    <cellStyle name="访问过的超链接" xfId="48" builtinId="9" hidden="1"/>
    <cellStyle name="访问过的超链接" xfId="50" builtinId="9" hidden="1"/>
    <cellStyle name="访问过的超链接" xfId="52" builtinId="9" hidden="1"/>
    <cellStyle name="访问过的超链接" xfId="54" builtinId="9" hidden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81"/>
  <sheetViews>
    <sheetView workbookViewId="0">
      <selection sqref="A1:XFD1048576"/>
    </sheetView>
  </sheetViews>
  <sheetFormatPr baseColWidth="10" defaultRowHeight="15" x14ac:dyDescent="0"/>
  <cols>
    <col min="1" max="1" width="10.83203125" style="11"/>
    <col min="2" max="16384" width="10.83203125" style="4"/>
  </cols>
  <sheetData>
    <row r="1" spans="2:97" s="4" customFormat="1">
      <c r="D1" s="13" t="s">
        <v>144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T1" s="13" t="s">
        <v>145</v>
      </c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J1" s="13" t="s">
        <v>146</v>
      </c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Y1" s="12" t="s">
        <v>147</v>
      </c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O1" s="12" t="s">
        <v>148</v>
      </c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E1" s="12" t="s">
        <v>149</v>
      </c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</row>
    <row r="2" spans="2:97" s="4" customFormat="1">
      <c r="D2" s="4" t="s">
        <v>0</v>
      </c>
      <c r="E2" s="4" t="s">
        <v>1</v>
      </c>
      <c r="F2" s="4" t="s">
        <v>2</v>
      </c>
      <c r="G2" s="6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T2" s="4" t="s">
        <v>0</v>
      </c>
      <c r="U2" s="4" t="s">
        <v>1</v>
      </c>
      <c r="V2" s="4" t="s">
        <v>2</v>
      </c>
      <c r="W2" s="6" t="s">
        <v>3</v>
      </c>
      <c r="X2" s="4" t="s">
        <v>4</v>
      </c>
      <c r="Y2" s="4" t="s">
        <v>5</v>
      </c>
      <c r="Z2" s="4" t="s">
        <v>6</v>
      </c>
      <c r="AA2" s="4" t="s">
        <v>7</v>
      </c>
      <c r="AB2" s="4" t="s">
        <v>14</v>
      </c>
      <c r="AC2" s="4" t="s">
        <v>15</v>
      </c>
      <c r="AD2" s="4" t="s">
        <v>10</v>
      </c>
      <c r="AE2" s="4" t="s">
        <v>16</v>
      </c>
      <c r="AF2" s="4" t="s">
        <v>12</v>
      </c>
      <c r="AG2" s="4" t="s">
        <v>13</v>
      </c>
      <c r="AJ2" s="4" t="s">
        <v>0</v>
      </c>
      <c r="AK2" s="4" t="s">
        <v>1</v>
      </c>
      <c r="AL2" s="4" t="s">
        <v>2</v>
      </c>
      <c r="AM2" s="6" t="s">
        <v>3</v>
      </c>
      <c r="AN2" s="4" t="s">
        <v>4</v>
      </c>
      <c r="AO2" s="4" t="s">
        <v>5</v>
      </c>
      <c r="AP2" s="4" t="s">
        <v>6</v>
      </c>
      <c r="AQ2" s="4" t="s">
        <v>7</v>
      </c>
      <c r="AR2" s="4" t="s">
        <v>14</v>
      </c>
      <c r="AS2" s="4" t="s">
        <v>15</v>
      </c>
      <c r="AT2" s="4" t="s">
        <v>10</v>
      </c>
      <c r="AU2" s="4" t="s">
        <v>16</v>
      </c>
      <c r="AV2" s="4" t="s">
        <v>12</v>
      </c>
      <c r="AW2" s="4" t="s">
        <v>13</v>
      </c>
      <c r="AZ2" s="4" t="s">
        <v>0</v>
      </c>
      <c r="BA2" s="4" t="s">
        <v>1</v>
      </c>
      <c r="BB2" s="4" t="s">
        <v>2</v>
      </c>
      <c r="BC2" s="4" t="s">
        <v>3</v>
      </c>
      <c r="BD2" s="4" t="s">
        <v>4</v>
      </c>
      <c r="BE2" s="4" t="s">
        <v>5</v>
      </c>
      <c r="BF2" s="4" t="s">
        <v>6</v>
      </c>
      <c r="BG2" s="4" t="s">
        <v>7</v>
      </c>
      <c r="BH2" s="4" t="s">
        <v>14</v>
      </c>
      <c r="BI2" s="4" t="s">
        <v>15</v>
      </c>
      <c r="BJ2" s="4" t="s">
        <v>10</v>
      </c>
      <c r="BK2" s="4" t="s">
        <v>16</v>
      </c>
      <c r="BL2" s="4" t="s">
        <v>12</v>
      </c>
      <c r="BM2" s="4" t="s">
        <v>13</v>
      </c>
      <c r="BP2" s="4" t="s">
        <v>0</v>
      </c>
      <c r="BQ2" s="4" t="s">
        <v>1</v>
      </c>
      <c r="BR2" s="4" t="s">
        <v>2</v>
      </c>
      <c r="BS2" s="4" t="s">
        <v>3</v>
      </c>
      <c r="BT2" s="4" t="s">
        <v>4</v>
      </c>
      <c r="BU2" s="4" t="s">
        <v>5</v>
      </c>
      <c r="BV2" s="4" t="s">
        <v>6</v>
      </c>
      <c r="BW2" s="4" t="s">
        <v>7</v>
      </c>
      <c r="BX2" s="4" t="s">
        <v>14</v>
      </c>
      <c r="BY2" s="4" t="s">
        <v>15</v>
      </c>
      <c r="BZ2" s="4" t="s">
        <v>10</v>
      </c>
      <c r="CA2" s="4" t="s">
        <v>16</v>
      </c>
      <c r="CB2" s="4" t="s">
        <v>12</v>
      </c>
      <c r="CC2" s="4" t="s">
        <v>13</v>
      </c>
      <c r="CF2" s="4" t="s">
        <v>0</v>
      </c>
      <c r="CG2" s="4" t="s">
        <v>1</v>
      </c>
      <c r="CH2" s="4" t="s">
        <v>2</v>
      </c>
      <c r="CI2" s="4" t="s">
        <v>3</v>
      </c>
      <c r="CJ2" s="4" t="s">
        <v>4</v>
      </c>
      <c r="CK2" s="4" t="s">
        <v>5</v>
      </c>
      <c r="CL2" s="4" t="s">
        <v>6</v>
      </c>
      <c r="CM2" s="4" t="s">
        <v>7</v>
      </c>
      <c r="CN2" s="4" t="s">
        <v>14</v>
      </c>
      <c r="CO2" s="4" t="s">
        <v>15</v>
      </c>
      <c r="CP2" s="4" t="s">
        <v>10</v>
      </c>
      <c r="CQ2" s="4" t="s">
        <v>16</v>
      </c>
      <c r="CR2" s="4" t="s">
        <v>12</v>
      </c>
      <c r="CS2" s="4" t="s">
        <v>13</v>
      </c>
    </row>
    <row r="3" spans="2:97" s="4" customFormat="1">
      <c r="B3" s="14" t="s">
        <v>17</v>
      </c>
      <c r="C3" s="1" t="s">
        <v>18</v>
      </c>
      <c r="D3" s="7">
        <v>36.85</v>
      </c>
      <c r="E3" s="7">
        <v>2.95</v>
      </c>
      <c r="F3" s="4">
        <f t="shared" ref="F3:F34" si="0">D3/E3</f>
        <v>12.491525423728813</v>
      </c>
      <c r="G3" s="4">
        <v>48.801581609194997</v>
      </c>
      <c r="H3" s="4">
        <v>12.2407407407407</v>
      </c>
      <c r="I3" s="4">
        <v>782.88905503694798</v>
      </c>
      <c r="J3" s="5">
        <v>97.867000000000004</v>
      </c>
      <c r="K3" s="5">
        <v>6.18</v>
      </c>
      <c r="L3" s="4">
        <f t="shared" ref="L3:L34" si="1">I3/(10*D3)</f>
        <v>2.1245293216742143</v>
      </c>
      <c r="M3" s="4">
        <f t="shared" ref="M3:M34" si="2">J3/(10*D3)</f>
        <v>0.26558208955223883</v>
      </c>
      <c r="N3" s="4">
        <f t="shared" ref="N3:N34" si="3">G3/(10*E3)</f>
        <v>1.6542909020066101</v>
      </c>
      <c r="O3" s="4">
        <f t="shared" ref="O3:O34" si="4">H3/(E3*10)</f>
        <v>0.41494036409290508</v>
      </c>
      <c r="P3" s="4">
        <f t="shared" ref="P3:P34" si="5">J3/G3</f>
        <v>2.0054063162075941</v>
      </c>
      <c r="Q3" s="4">
        <f t="shared" ref="Q3:Q34" si="6">I3/H3</f>
        <v>63.957653512852247</v>
      </c>
      <c r="S3" s="1" t="s">
        <v>18</v>
      </c>
      <c r="T3" s="7">
        <v>51.56</v>
      </c>
      <c r="U3" s="7">
        <v>3.91</v>
      </c>
      <c r="V3" s="4">
        <f t="shared" ref="V3:V34" si="7">T3/U3</f>
        <v>13.186700767263428</v>
      </c>
      <c r="W3" s="4">
        <v>214.36934836716401</v>
      </c>
      <c r="X3" s="4">
        <v>63.643534170000002</v>
      </c>
      <c r="Y3" s="4">
        <v>1353.088508</v>
      </c>
      <c r="Z3" s="5">
        <v>495.43902329999997</v>
      </c>
      <c r="AA3" s="7">
        <v>5.51</v>
      </c>
      <c r="AB3" s="4">
        <f t="shared" ref="AB3:AB34" si="8">Y3/(10*T3)</f>
        <v>2.6242988906128781</v>
      </c>
      <c r="AC3" s="4">
        <f t="shared" ref="AC3:AC34" si="9">Z3/(10*T3)</f>
        <v>0.96089802812257552</v>
      </c>
      <c r="AD3" s="4">
        <f t="shared" ref="AD3:AD34" si="10">W3/(10*U3)</f>
        <v>5.4825920298507418</v>
      </c>
      <c r="AE3" s="4">
        <f t="shared" ref="AE3:AE34" si="11">X3/(U3*10)</f>
        <v>1.6277118713554988</v>
      </c>
      <c r="AF3" s="4">
        <f t="shared" ref="AF3:AF34" si="12">Z3/W3</f>
        <v>2.3111467524332352</v>
      </c>
      <c r="AG3" s="4">
        <f t="shared" ref="AG3:AG34" si="13">Y3/X3</f>
        <v>21.260423790824184</v>
      </c>
      <c r="AI3" s="1" t="s">
        <v>18</v>
      </c>
      <c r="AJ3" s="4">
        <v>59.973583221435504</v>
      </c>
      <c r="AK3" s="7">
        <v>4.3600000000000003</v>
      </c>
      <c r="AL3" s="4">
        <f t="shared" ref="AL3:AL34" si="14">AJ3/AK3</f>
        <v>13.755408995742087</v>
      </c>
      <c r="AM3" s="4">
        <v>130.80158160919532</v>
      </c>
      <c r="AN3" s="4">
        <v>54.515742061067002</v>
      </c>
      <c r="AO3" s="4">
        <v>2880.9628716321299</v>
      </c>
      <c r="AP3" s="5">
        <v>304.07459310000002</v>
      </c>
      <c r="AQ3" s="5">
        <v>6.04</v>
      </c>
      <c r="AR3" s="4">
        <f t="shared" ref="AR3:AR34" si="15">AO3/(10*AJ3)</f>
        <v>4.8037197660759885</v>
      </c>
      <c r="AS3" s="4">
        <f t="shared" ref="AS3:AS34" si="16">AP3/(10*AJ3)</f>
        <v>0.5070142165381224</v>
      </c>
      <c r="AT3" s="4">
        <f t="shared" ref="AT3:AT34" si="17">AM3/(10*AK3)</f>
        <v>3.0000362754402596</v>
      </c>
      <c r="AU3" s="4">
        <f t="shared" ref="AU3:AU34" si="18">AN3/(AK3*10)</f>
        <v>1.2503610564464909</v>
      </c>
      <c r="AV3" s="4">
        <f t="shared" ref="AV3:AV34" si="19">AP3/AM3</f>
        <v>2.3247011951927625</v>
      </c>
      <c r="AW3" s="4">
        <f t="shared" ref="AW3:AW34" si="20">AO3/AN3</f>
        <v>52.846439628483026</v>
      </c>
      <c r="AY3" s="2" t="s">
        <v>18</v>
      </c>
      <c r="AZ3" s="8">
        <v>32.404019830000003</v>
      </c>
      <c r="BA3" s="8">
        <v>2.6754143830000001</v>
      </c>
      <c r="BB3" s="4">
        <f t="shared" ref="BB3:BB34" si="21">AZ3/BA3</f>
        <v>12.111776043330034</v>
      </c>
      <c r="BC3" s="4">
        <v>77.848896000000011</v>
      </c>
      <c r="BD3" s="5">
        <v>22.518518520000001</v>
      </c>
      <c r="BE3" s="4">
        <v>401.26315789473682</v>
      </c>
      <c r="BF3" s="5">
        <v>174.92665600000001</v>
      </c>
      <c r="BG3" s="7">
        <v>6</v>
      </c>
      <c r="BH3" s="4">
        <f t="shared" ref="BH3:BH34" si="22">BE3/(10*AZ3)</f>
        <v>1.238312900682905</v>
      </c>
      <c r="BI3" s="4">
        <f t="shared" ref="BI3:BI34" si="23">BF3/(10*AZ3)</f>
        <v>0.53983011033109829</v>
      </c>
      <c r="BJ3" s="4">
        <f t="shared" ref="BJ3:BJ34" si="24">BC3/(10*BA3)</f>
        <v>2.9097883488503324</v>
      </c>
      <c r="BK3" s="4">
        <f t="shared" ref="BK3:BK34" si="25">BD3/(BA3*10)</f>
        <v>0.84168339166770489</v>
      </c>
      <c r="BL3" s="4">
        <f t="shared" ref="BL3:BL34" si="26">BF3/BC3</f>
        <v>2.2470023980815346</v>
      </c>
      <c r="BM3" s="4">
        <f t="shared" ref="BM3:BM34" si="27">BE3/BD3</f>
        <v>17.819252076390008</v>
      </c>
      <c r="BO3" s="3" t="s">
        <v>18</v>
      </c>
      <c r="BP3" s="8">
        <f t="shared" ref="BP3:BQ7" si="28">AVERAGE(BP8,BP18)</f>
        <v>49.626100065000003</v>
      </c>
      <c r="BQ3" s="8">
        <f t="shared" si="28"/>
        <v>4.1222797335000001</v>
      </c>
      <c r="BR3" s="4">
        <f t="shared" ref="BR3:BR34" si="29">BP3/BQ3</f>
        <v>12.038508610104735</v>
      </c>
      <c r="BS3" s="4">
        <v>105.26197183098593</v>
      </c>
      <c r="BT3" s="5">
        <v>286.03118910000001</v>
      </c>
      <c r="BU3" s="5">
        <v>372.10526320000002</v>
      </c>
      <c r="BV3" s="5">
        <v>182.86985920000001</v>
      </c>
      <c r="BW3" s="7">
        <v>6.29</v>
      </c>
      <c r="BX3" s="4">
        <f t="shared" ref="BX3:BX34" si="30">BU3/(10*BP3)</f>
        <v>0.74981766190093224</v>
      </c>
      <c r="BY3" s="4">
        <f t="shared" ref="BY3:BY34" si="31">BV3/(10*BP3)</f>
        <v>0.36849532596854889</v>
      </c>
      <c r="BZ3" s="4">
        <f t="shared" ref="BZ3:BZ34" si="32">BS3/(10*BQ3)</f>
        <v>2.5534892980592026</v>
      </c>
      <c r="CA3" s="4">
        <f t="shared" ref="CA3:CA34" si="33">BT3/(BQ3*10)</f>
        <v>6.9386651947840203</v>
      </c>
      <c r="CB3" s="4">
        <f t="shared" ref="CB3:CB34" si="34">BV3/BS3</f>
        <v>1.7372832374223934</v>
      </c>
      <c r="CC3" s="4">
        <f t="shared" ref="CC3:CC34" si="35">BU3/BT3</f>
        <v>1.3009254842831404</v>
      </c>
      <c r="CE3" s="1" t="s">
        <v>18</v>
      </c>
      <c r="CF3" s="8">
        <v>45.974712369999999</v>
      </c>
      <c r="CG3" s="8">
        <v>1.941383034</v>
      </c>
      <c r="CH3" s="4">
        <f t="shared" ref="CH3:CH34" si="36">CF3/CG3</f>
        <v>23.681422761418858</v>
      </c>
      <c r="CI3" s="4">
        <v>85.98987405541564</v>
      </c>
      <c r="CJ3" s="5">
        <v>65.555555560000002</v>
      </c>
      <c r="CK3" s="5">
        <v>686.57894739999995</v>
      </c>
      <c r="CL3" s="5">
        <v>127.2965995</v>
      </c>
      <c r="CM3" s="8">
        <v>7.09</v>
      </c>
      <c r="CN3" s="4">
        <f t="shared" ref="CN3:CN34" si="37">CK3/(10*CF3)</f>
        <v>1.4933838886788016</v>
      </c>
      <c r="CO3" s="4">
        <f t="shared" ref="CO3:CO34" si="38">CL3/(10*CF3)</f>
        <v>0.27688394975813962</v>
      </c>
      <c r="CP3" s="4">
        <f t="shared" ref="CP3:CP34" si="39">CI3/(10*CG3)</f>
        <v>4.429310061407266</v>
      </c>
      <c r="CQ3" s="4">
        <f t="shared" ref="CQ3:CQ34" si="40">CJ3/(CG3*10)</f>
        <v>3.3767450529806164</v>
      </c>
      <c r="CR3" s="4">
        <f t="shared" ref="CR3:CR34" si="41">CL3/CI3</f>
        <v>1.480367321133236</v>
      </c>
      <c r="CS3" s="4">
        <f t="shared" ref="CS3:CS34" si="42">CK3/CJ3</f>
        <v>10.473238179967915</v>
      </c>
    </row>
    <row r="4" spans="2:97" s="4" customFormat="1">
      <c r="B4" s="14"/>
      <c r="C4" s="1" t="s">
        <v>19</v>
      </c>
      <c r="D4" s="7">
        <v>36.93</v>
      </c>
      <c r="E4" s="7">
        <v>2.96</v>
      </c>
      <c r="F4" s="4">
        <f t="shared" si="0"/>
        <v>12.476351351351351</v>
      </c>
      <c r="G4" s="4">
        <v>40.582798887858999</v>
      </c>
      <c r="H4" s="4">
        <v>10.8703703703704</v>
      </c>
      <c r="I4" s="4">
        <v>582.32803370762599</v>
      </c>
      <c r="J4" s="5">
        <v>87.8</v>
      </c>
      <c r="K4" s="5">
        <v>6.44</v>
      </c>
      <c r="L4" s="4">
        <f t="shared" si="1"/>
        <v>1.5768427666060818</v>
      </c>
      <c r="M4" s="4">
        <f t="shared" si="2"/>
        <v>0.23774708908746275</v>
      </c>
      <c r="N4" s="4">
        <f t="shared" si="3"/>
        <v>1.3710405029682093</v>
      </c>
      <c r="O4" s="4">
        <f t="shared" si="4"/>
        <v>0.36724224224224322</v>
      </c>
      <c r="P4" s="4">
        <f t="shared" si="5"/>
        <v>2.163478183025636</v>
      </c>
      <c r="Q4" s="4">
        <f t="shared" si="6"/>
        <v>53.570210937328305</v>
      </c>
      <c r="S4" s="1" t="s">
        <v>19</v>
      </c>
      <c r="T4" s="7">
        <v>36.130000000000003</v>
      </c>
      <c r="U4" s="7">
        <v>2.84</v>
      </c>
      <c r="V4" s="4">
        <f t="shared" si="7"/>
        <v>12.721830985915494</v>
      </c>
      <c r="W4" s="4">
        <v>194.83256419270526</v>
      </c>
      <c r="X4" s="4">
        <v>34.713514449999998</v>
      </c>
      <c r="Y4" s="4">
        <v>1781.789886</v>
      </c>
      <c r="Z4" s="5">
        <v>430.5644355</v>
      </c>
      <c r="AA4" s="7">
        <v>6.14</v>
      </c>
      <c r="AB4" s="4">
        <f t="shared" si="8"/>
        <v>4.9316077663991145</v>
      </c>
      <c r="AC4" s="4">
        <f t="shared" si="9"/>
        <v>1.1917089274840853</v>
      </c>
      <c r="AD4" s="4">
        <f t="shared" si="10"/>
        <v>6.860301556081172</v>
      </c>
      <c r="AE4" s="4">
        <f t="shared" si="11"/>
        <v>1.2223068468309859</v>
      </c>
      <c r="AF4" s="4">
        <f t="shared" si="12"/>
        <v>2.2099202835216842</v>
      </c>
      <c r="AG4" s="4">
        <f t="shared" si="13"/>
        <v>51.328421055333393</v>
      </c>
      <c r="AI4" s="1" t="s">
        <v>19</v>
      </c>
      <c r="AJ4" s="4">
        <v>49.380450248718297</v>
      </c>
      <c r="AK4" s="7">
        <v>3.5</v>
      </c>
      <c r="AL4" s="4">
        <f t="shared" si="14"/>
        <v>14.108700071062371</v>
      </c>
      <c r="AM4" s="4">
        <v>118.582798887859</v>
      </c>
      <c r="AN4" s="4">
        <v>38.9510928961747</v>
      </c>
      <c r="AO4" s="4">
        <v>1567.9133735979301</v>
      </c>
      <c r="AP4" s="5">
        <v>296.3917702</v>
      </c>
      <c r="AQ4" s="5">
        <v>6.76</v>
      </c>
      <c r="AR4" s="4">
        <f t="shared" si="15"/>
        <v>3.1751702661695078</v>
      </c>
      <c r="AS4" s="4">
        <f t="shared" si="16"/>
        <v>0.60022087426732817</v>
      </c>
      <c r="AT4" s="4">
        <f t="shared" si="17"/>
        <v>3.388079968224543</v>
      </c>
      <c r="AU4" s="4">
        <f t="shared" si="18"/>
        <v>1.1128883684621342</v>
      </c>
      <c r="AV4" s="4">
        <f t="shared" si="19"/>
        <v>2.4994499453524521</v>
      </c>
      <c r="AW4" s="4">
        <f t="shared" si="20"/>
        <v>40.253385900550981</v>
      </c>
      <c r="AY4" s="2" t="s">
        <v>20</v>
      </c>
      <c r="AZ4" s="8">
        <v>29.546053409999999</v>
      </c>
      <c r="BA4" s="8">
        <v>2.529319525</v>
      </c>
      <c r="BB4" s="4">
        <f t="shared" si="21"/>
        <v>11.681423844620817</v>
      </c>
      <c r="BC4" s="4">
        <v>83.982095999999999</v>
      </c>
      <c r="BD4" s="9">
        <v>20</v>
      </c>
      <c r="BE4" s="4">
        <v>400.73684210526324</v>
      </c>
      <c r="BF4" s="5">
        <v>164.14682400000001</v>
      </c>
      <c r="BG4" s="7">
        <v>6.08</v>
      </c>
      <c r="BH4" s="4">
        <f t="shared" si="22"/>
        <v>1.3563125895170554</v>
      </c>
      <c r="BI4" s="4">
        <f t="shared" si="23"/>
        <v>0.55556260500241206</v>
      </c>
      <c r="BJ4" s="4">
        <f t="shared" si="24"/>
        <v>3.3203434825024725</v>
      </c>
      <c r="BK4" s="4">
        <f t="shared" si="25"/>
        <v>0.79072650973190106</v>
      </c>
      <c r="BL4" s="4">
        <f t="shared" si="26"/>
        <v>1.9545454545454546</v>
      </c>
      <c r="BM4" s="4">
        <f t="shared" si="27"/>
        <v>20.036842105263162</v>
      </c>
      <c r="BO4" s="3">
        <v>1.2</v>
      </c>
      <c r="BP4" s="8">
        <f t="shared" si="28"/>
        <v>43.491995334999999</v>
      </c>
      <c r="BQ4" s="8">
        <f t="shared" si="28"/>
        <v>3.6063317955</v>
      </c>
      <c r="BR4" s="4">
        <f t="shared" si="29"/>
        <v>12.059898478911325</v>
      </c>
      <c r="BS4" s="4">
        <v>90.734593698175757</v>
      </c>
      <c r="BT4" s="5">
        <v>236.57447859999999</v>
      </c>
      <c r="BU4" s="5">
        <v>761.26315790000001</v>
      </c>
      <c r="BV4" s="5">
        <v>167.37804310000001</v>
      </c>
      <c r="BW4" s="7">
        <v>6.36</v>
      </c>
      <c r="BX4" s="4">
        <f t="shared" si="30"/>
        <v>1.7503523396347296</v>
      </c>
      <c r="BY4" s="4">
        <f t="shared" si="31"/>
        <v>0.38484792847685984</v>
      </c>
      <c r="BZ4" s="4">
        <f t="shared" si="32"/>
        <v>2.5159801938189621</v>
      </c>
      <c r="CA4" s="4">
        <f t="shared" si="33"/>
        <v>6.5599753992463716</v>
      </c>
      <c r="CB4" s="4">
        <f t="shared" si="34"/>
        <v>1.8446993178453521</v>
      </c>
      <c r="CC4" s="4">
        <f t="shared" si="35"/>
        <v>3.2178583353749808</v>
      </c>
      <c r="CE4" s="1" t="s">
        <v>19</v>
      </c>
      <c r="CF4" s="8">
        <v>38.81572723</v>
      </c>
      <c r="CG4" s="8">
        <v>2.0376794039999999</v>
      </c>
      <c r="CH4" s="4">
        <f t="shared" si="36"/>
        <v>19.048986388047137</v>
      </c>
      <c r="CI4" s="4">
        <v>75.199107806691472</v>
      </c>
      <c r="CJ4" s="5">
        <v>51.333333330000002</v>
      </c>
      <c r="CK4" s="5">
        <v>615.63157890000002</v>
      </c>
      <c r="CL4" s="5">
        <v>121.7342751</v>
      </c>
      <c r="CM4" s="8">
        <v>7.09</v>
      </c>
      <c r="CN4" s="4">
        <f t="shared" si="37"/>
        <v>1.5860364414973247</v>
      </c>
      <c r="CO4" s="4">
        <f t="shared" si="38"/>
        <v>0.31362100825439054</v>
      </c>
      <c r="CP4" s="4">
        <f t="shared" si="39"/>
        <v>3.6904288112778842</v>
      </c>
      <c r="CQ4" s="4">
        <f t="shared" si="40"/>
        <v>2.5192055840203214</v>
      </c>
      <c r="CR4" s="4">
        <f t="shared" si="41"/>
        <v>1.618826055927856</v>
      </c>
      <c r="CS4" s="4">
        <f t="shared" si="42"/>
        <v>11.992822966363171</v>
      </c>
    </row>
    <row r="5" spans="2:97" s="4" customFormat="1">
      <c r="B5" s="14"/>
      <c r="C5" s="1" t="s">
        <v>21</v>
      </c>
      <c r="D5" s="7">
        <v>31.88</v>
      </c>
      <c r="E5" s="7">
        <v>2.37</v>
      </c>
      <c r="F5" s="4">
        <f t="shared" si="0"/>
        <v>13.451476793248943</v>
      </c>
      <c r="G5" s="4">
        <v>38.903357070189998</v>
      </c>
      <c r="H5" s="4">
        <v>7.0057094099999997</v>
      </c>
      <c r="I5" s="4">
        <v>421.3</v>
      </c>
      <c r="J5" s="5">
        <v>60.145000000000003</v>
      </c>
      <c r="K5" s="5">
        <v>6.71</v>
      </c>
      <c r="L5" s="4">
        <f t="shared" si="1"/>
        <v>1.3215181932245923</v>
      </c>
      <c r="M5" s="4">
        <f t="shared" si="2"/>
        <v>0.18866060225846926</v>
      </c>
      <c r="N5" s="4">
        <f t="shared" si="3"/>
        <v>1.6414918595016874</v>
      </c>
      <c r="O5" s="4">
        <f t="shared" si="4"/>
        <v>0.29559955316455694</v>
      </c>
      <c r="P5" s="4">
        <f t="shared" si="5"/>
        <v>1.5460105381519011</v>
      </c>
      <c r="Q5" s="4">
        <f t="shared" si="6"/>
        <v>60.136665017625965</v>
      </c>
      <c r="S5" s="1" t="s">
        <v>21</v>
      </c>
      <c r="T5" s="7">
        <v>31.6</v>
      </c>
      <c r="U5" s="7">
        <v>2.35</v>
      </c>
      <c r="V5" s="4">
        <f t="shared" si="7"/>
        <v>13.446808510638299</v>
      </c>
      <c r="W5" s="4">
        <v>212.21765937876199</v>
      </c>
      <c r="X5" s="4">
        <v>41.005709410000001</v>
      </c>
      <c r="Y5" s="4">
        <v>1527.454033</v>
      </c>
      <c r="Z5" s="5">
        <v>414.90717890000002</v>
      </c>
      <c r="AA5" s="7">
        <v>6.05</v>
      </c>
      <c r="AB5" s="4">
        <f t="shared" si="8"/>
        <v>4.8337152943037971</v>
      </c>
      <c r="AC5" s="4">
        <f t="shared" si="9"/>
        <v>1.3129974015822785</v>
      </c>
      <c r="AD5" s="4">
        <f t="shared" si="10"/>
        <v>9.0305386969685948</v>
      </c>
      <c r="AE5" s="4">
        <f t="shared" si="11"/>
        <v>1.7449238046808511</v>
      </c>
      <c r="AF5" s="4">
        <f t="shared" si="12"/>
        <v>1.9551020405869319</v>
      </c>
      <c r="AG5" s="4">
        <f t="shared" si="13"/>
        <v>37.249789236117984</v>
      </c>
      <c r="AI5" s="1" t="s">
        <v>21</v>
      </c>
      <c r="AJ5" s="4">
        <v>42.125406265258796</v>
      </c>
      <c r="AK5" s="7">
        <v>2.73</v>
      </c>
      <c r="AL5" s="4">
        <f t="shared" si="14"/>
        <v>15.430551745516043</v>
      </c>
      <c r="AM5" s="4">
        <v>102.4903357070193</v>
      </c>
      <c r="AN5" s="4">
        <v>18.464148235140598</v>
      </c>
      <c r="AO5" s="4">
        <v>1292.1016575496301</v>
      </c>
      <c r="AP5" s="5">
        <v>190.87385549999999</v>
      </c>
      <c r="AQ5" s="5">
        <v>6.15</v>
      </c>
      <c r="AR5" s="4">
        <f t="shared" si="15"/>
        <v>3.0672740564528111</v>
      </c>
      <c r="AS5" s="4">
        <f t="shared" si="16"/>
        <v>0.45310864018281383</v>
      </c>
      <c r="AT5" s="4">
        <f t="shared" si="17"/>
        <v>3.7542247511728681</v>
      </c>
      <c r="AU5" s="4">
        <f t="shared" si="18"/>
        <v>0.67634242619562635</v>
      </c>
      <c r="AV5" s="4">
        <f t="shared" si="19"/>
        <v>1.8623595501300279</v>
      </c>
      <c r="AW5" s="4">
        <f t="shared" si="20"/>
        <v>69.978947368421146</v>
      </c>
      <c r="AY5" s="2" t="s">
        <v>22</v>
      </c>
      <c r="AZ5" s="8">
        <v>24.92817879</v>
      </c>
      <c r="BA5" s="8">
        <v>2.0703366399999998</v>
      </c>
      <c r="BB5" s="4">
        <f t="shared" si="21"/>
        <v>12.040640303791369</v>
      </c>
      <c r="BC5" s="4">
        <v>75.403535999999988</v>
      </c>
      <c r="BD5" s="9">
        <v>19</v>
      </c>
      <c r="BE5" s="4">
        <v>415.63157894736838</v>
      </c>
      <c r="BF5" s="5">
        <v>140.695932</v>
      </c>
      <c r="BG5" s="7">
        <v>6.15</v>
      </c>
      <c r="BH5" s="4">
        <f t="shared" si="22"/>
        <v>1.6673162626469127</v>
      </c>
      <c r="BI5" s="4">
        <f t="shared" si="23"/>
        <v>0.56440517851404581</v>
      </c>
      <c r="BJ5" s="4">
        <f t="shared" si="24"/>
        <v>3.6420905925714568</v>
      </c>
      <c r="BK5" s="4">
        <f t="shared" si="25"/>
        <v>0.91772514831211216</v>
      </c>
      <c r="BL5" s="4">
        <f t="shared" si="26"/>
        <v>1.865906288532676</v>
      </c>
      <c r="BM5" s="4">
        <f t="shared" si="27"/>
        <v>21.875346260387811</v>
      </c>
      <c r="BO5" s="3">
        <v>1.3</v>
      </c>
      <c r="BP5" s="8">
        <f t="shared" si="28"/>
        <v>34.967515469999995</v>
      </c>
      <c r="BQ5" s="8">
        <f t="shared" si="28"/>
        <v>2.6096353680000002</v>
      </c>
      <c r="BR5" s="4">
        <f t="shared" si="29"/>
        <v>13.399387477185661</v>
      </c>
      <c r="BS5" s="4">
        <v>96.431461538461562</v>
      </c>
      <c r="BT5" s="5">
        <v>278.13050980000003</v>
      </c>
      <c r="BU5" s="5">
        <v>810.73684209999999</v>
      </c>
      <c r="BV5" s="5">
        <v>170.23703850000001</v>
      </c>
      <c r="BW5" s="7">
        <v>6.38</v>
      </c>
      <c r="BX5" s="4">
        <f t="shared" si="30"/>
        <v>2.3185428853118344</v>
      </c>
      <c r="BY5" s="4">
        <f t="shared" si="31"/>
        <v>0.48684339225088225</v>
      </c>
      <c r="BZ5" s="4">
        <f t="shared" si="32"/>
        <v>3.6952082547979002</v>
      </c>
      <c r="CA5" s="4">
        <f t="shared" si="33"/>
        <v>10.657830331796761</v>
      </c>
      <c r="CB5" s="4">
        <f t="shared" si="34"/>
        <v>1.7653682292485133</v>
      </c>
      <c r="CC5" s="4">
        <f t="shared" si="35"/>
        <v>2.9149511237835437</v>
      </c>
      <c r="CE5" s="1" t="s">
        <v>21</v>
      </c>
      <c r="CF5" s="8">
        <v>31.31789684</v>
      </c>
      <c r="CG5" s="8">
        <v>2.1918660399999998</v>
      </c>
      <c r="CH5" s="4">
        <f t="shared" si="36"/>
        <v>14.28823489596107</v>
      </c>
      <c r="CI5" s="4">
        <v>71.599886201991453</v>
      </c>
      <c r="CJ5" s="5">
        <v>26.592592589999999</v>
      </c>
      <c r="CK5" s="5">
        <v>529.84210529999996</v>
      </c>
      <c r="CL5" s="5">
        <v>112.5480512</v>
      </c>
      <c r="CM5" s="8">
        <v>7.13</v>
      </c>
      <c r="CN5" s="4">
        <f t="shared" si="37"/>
        <v>1.6918189238789254</v>
      </c>
      <c r="CO5" s="4">
        <f t="shared" si="38"/>
        <v>0.35937295462398622</v>
      </c>
      <c r="CP5" s="4">
        <f t="shared" si="39"/>
        <v>3.2666177994158554</v>
      </c>
      <c r="CQ5" s="4">
        <f t="shared" si="40"/>
        <v>1.2132398652428593</v>
      </c>
      <c r="CR5" s="4">
        <f t="shared" si="41"/>
        <v>1.571902654740108</v>
      </c>
      <c r="CS5" s="4">
        <f t="shared" si="42"/>
        <v>19.924424574505167</v>
      </c>
    </row>
    <row r="6" spans="2:97" s="4" customFormat="1">
      <c r="B6" s="14"/>
      <c r="C6" s="1" t="s">
        <v>23</v>
      </c>
      <c r="D6" s="7">
        <v>27.97</v>
      </c>
      <c r="E6" s="7">
        <v>1.94</v>
      </c>
      <c r="F6" s="4">
        <f t="shared" si="0"/>
        <v>14.417525773195877</v>
      </c>
      <c r="G6" s="4">
        <v>36.580784012300001</v>
      </c>
      <c r="H6" s="4">
        <v>1.492815751</v>
      </c>
      <c r="I6" s="4">
        <v>420.1</v>
      </c>
      <c r="J6" s="5">
        <v>60.124000000000002</v>
      </c>
      <c r="K6" s="5">
        <v>6.51</v>
      </c>
      <c r="L6" s="4">
        <f t="shared" si="1"/>
        <v>1.501966392563461</v>
      </c>
      <c r="M6" s="4">
        <f t="shared" si="2"/>
        <v>0.21495888451912765</v>
      </c>
      <c r="N6" s="4">
        <f t="shared" si="3"/>
        <v>1.8856074233144331</v>
      </c>
      <c r="O6" s="4">
        <f t="shared" si="4"/>
        <v>7.6949265515463924E-2</v>
      </c>
      <c r="P6" s="4">
        <f t="shared" si="5"/>
        <v>1.6435951722572097</v>
      </c>
      <c r="Q6" s="4">
        <f t="shared" si="6"/>
        <v>281.41450123271107</v>
      </c>
      <c r="S6" s="1" t="s">
        <v>23</v>
      </c>
      <c r="T6" s="7">
        <v>30.04</v>
      </c>
      <c r="U6" s="7">
        <v>2.2599999999999998</v>
      </c>
      <c r="V6" s="4">
        <f t="shared" si="7"/>
        <v>13.292035398230089</v>
      </c>
      <c r="W6" s="4">
        <v>203.47714135077041</v>
      </c>
      <c r="X6" s="4">
        <v>1.492815751</v>
      </c>
      <c r="Y6" s="4">
        <v>1457.3810189999999</v>
      </c>
      <c r="Z6" s="5">
        <v>349.21546990000002</v>
      </c>
      <c r="AA6" s="7">
        <v>6.59</v>
      </c>
      <c r="AB6" s="4">
        <f t="shared" si="8"/>
        <v>4.8514681058588547</v>
      </c>
      <c r="AC6" s="4">
        <f t="shared" si="9"/>
        <v>1.1625015642476699</v>
      </c>
      <c r="AD6" s="4">
        <f t="shared" si="10"/>
        <v>9.0034133341048861</v>
      </c>
      <c r="AE6" s="4">
        <f t="shared" si="11"/>
        <v>6.6053794292035409E-2</v>
      </c>
      <c r="AF6" s="4">
        <f t="shared" si="12"/>
        <v>1.7162393160320355</v>
      </c>
      <c r="AG6" s="4">
        <f t="shared" si="13"/>
        <v>976.26315774316879</v>
      </c>
      <c r="AI6" s="1" t="s">
        <v>23</v>
      </c>
      <c r="AJ6" s="4">
        <v>35.814073085784898</v>
      </c>
      <c r="AK6" s="7">
        <v>2.3199999999999998</v>
      </c>
      <c r="AL6" s="4">
        <f t="shared" si="14"/>
        <v>15.437100468010733</v>
      </c>
      <c r="AM6" s="4">
        <v>103.45807840122995</v>
      </c>
      <c r="AN6" s="4">
        <v>14.525449535285601</v>
      </c>
      <c r="AO6" s="4">
        <v>1910.95650096237</v>
      </c>
      <c r="AP6" s="5">
        <v>202.54468869999999</v>
      </c>
      <c r="AQ6" s="5">
        <v>6.54</v>
      </c>
      <c r="AR6" s="4">
        <f t="shared" si="15"/>
        <v>5.3357698142433705</v>
      </c>
      <c r="AS6" s="4">
        <f t="shared" si="16"/>
        <v>0.5655449694728879</v>
      </c>
      <c r="AT6" s="4">
        <f t="shared" si="17"/>
        <v>4.4593999310874981</v>
      </c>
      <c r="AU6" s="4">
        <f t="shared" si="18"/>
        <v>0.62609696272782767</v>
      </c>
      <c r="AV6" s="4">
        <f t="shared" si="19"/>
        <v>1.9577464788635786</v>
      </c>
      <c r="AW6" s="4">
        <f t="shared" si="20"/>
        <v>131.55919865476278</v>
      </c>
      <c r="AY6" s="2" t="s">
        <v>24</v>
      </c>
      <c r="AZ6" s="8">
        <v>20.06114006</v>
      </c>
      <c r="BA6" s="8">
        <v>1.679476202</v>
      </c>
      <c r="BB6" s="4">
        <f t="shared" si="21"/>
        <v>11.944879026038143</v>
      </c>
      <c r="BC6" s="4">
        <v>70</v>
      </c>
      <c r="BD6" s="5">
        <v>13</v>
      </c>
      <c r="BE6" s="4">
        <v>390.12299999999999</v>
      </c>
      <c r="BF6" s="5">
        <v>130</v>
      </c>
      <c r="BG6" s="7">
        <v>6.22</v>
      </c>
      <c r="BH6" s="4">
        <f t="shared" si="22"/>
        <v>1.9446701375554825</v>
      </c>
      <c r="BI6" s="4">
        <f t="shared" si="23"/>
        <v>0.64801900396083478</v>
      </c>
      <c r="BJ6" s="4">
        <f t="shared" si="24"/>
        <v>4.1679661740154863</v>
      </c>
      <c r="BK6" s="4">
        <f t="shared" si="25"/>
        <v>0.77405086088859032</v>
      </c>
      <c r="BL6" s="4">
        <f t="shared" si="26"/>
        <v>1.8571428571428572</v>
      </c>
      <c r="BM6" s="4">
        <f t="shared" si="27"/>
        <v>30.009461538461537</v>
      </c>
      <c r="BO6" s="3">
        <v>1.4</v>
      </c>
      <c r="BP6" s="8">
        <f t="shared" si="28"/>
        <v>22.650887964999999</v>
      </c>
      <c r="BQ6" s="8">
        <f t="shared" si="28"/>
        <v>1.4582750200000001</v>
      </c>
      <c r="BR6" s="4">
        <f t="shared" si="29"/>
        <v>15.532658555037168</v>
      </c>
      <c r="BS6" s="4">
        <v>91.059922178988302</v>
      </c>
      <c r="BT6" s="5">
        <v>247.509488</v>
      </c>
      <c r="BU6" s="5">
        <v>775.05263160000004</v>
      </c>
      <c r="BV6" s="5">
        <v>161.41400780000001</v>
      </c>
      <c r="BW6" s="7">
        <v>6.45</v>
      </c>
      <c r="BX6" s="4">
        <f t="shared" si="30"/>
        <v>3.4217317784521568</v>
      </c>
      <c r="BY6" s="4">
        <f t="shared" si="31"/>
        <v>0.71261668880008533</v>
      </c>
      <c r="BZ6" s="4">
        <f t="shared" si="32"/>
        <v>6.2443586381249467</v>
      </c>
      <c r="CA6" s="4">
        <f t="shared" si="33"/>
        <v>16.972757854687792</v>
      </c>
      <c r="CB6" s="4">
        <f t="shared" si="34"/>
        <v>1.7726130655231949</v>
      </c>
      <c r="CC6" s="4">
        <f t="shared" si="35"/>
        <v>3.1314057406962923</v>
      </c>
      <c r="CE6" s="1" t="s">
        <v>23</v>
      </c>
      <c r="CF6" s="8">
        <v>18.846533300000001</v>
      </c>
      <c r="CG6" s="8">
        <v>2.4136535819999998</v>
      </c>
      <c r="CH6" s="4">
        <f t="shared" si="36"/>
        <v>7.8083008433975021</v>
      </c>
      <c r="CI6" s="4">
        <v>65.958730158730162</v>
      </c>
      <c r="CJ6" s="5">
        <v>14.44444444</v>
      </c>
      <c r="CK6" s="5">
        <v>489.5789474</v>
      </c>
      <c r="CL6" s="5">
        <v>108.29269840000001</v>
      </c>
      <c r="CM6" s="8">
        <v>7.17</v>
      </c>
      <c r="CN6" s="4">
        <f t="shared" si="37"/>
        <v>2.5977135402403153</v>
      </c>
      <c r="CO6" s="4">
        <f t="shared" si="38"/>
        <v>0.57460274882489926</v>
      </c>
      <c r="CP6" s="4">
        <f t="shared" si="39"/>
        <v>2.732733920502191</v>
      </c>
      <c r="CQ6" s="4">
        <f t="shared" si="40"/>
        <v>0.59844728952491411</v>
      </c>
      <c r="CR6" s="4">
        <f t="shared" si="41"/>
        <v>1.6418250948645137</v>
      </c>
      <c r="CS6" s="4">
        <f t="shared" si="42"/>
        <v>33.893927138121207</v>
      </c>
    </row>
    <row r="7" spans="2:97" s="4" customFormat="1">
      <c r="B7" s="14"/>
      <c r="C7" s="1" t="s">
        <v>25</v>
      </c>
      <c r="D7" s="7">
        <v>23.55</v>
      </c>
      <c r="E7" s="7">
        <v>1.96</v>
      </c>
      <c r="F7" s="4">
        <f t="shared" si="0"/>
        <v>12.01530612244898</v>
      </c>
      <c r="G7" s="4">
        <v>30.080405063290002</v>
      </c>
      <c r="H7" s="4">
        <v>5.0053468099999998</v>
      </c>
      <c r="I7" s="4">
        <v>3</v>
      </c>
      <c r="J7" s="5">
        <v>50.012999999999998</v>
      </c>
      <c r="K7" s="5">
        <v>6.9</v>
      </c>
      <c r="L7" s="4">
        <f t="shared" si="1"/>
        <v>1.2738853503184714E-2</v>
      </c>
      <c r="M7" s="4">
        <f t="shared" si="2"/>
        <v>0.21236942675159234</v>
      </c>
      <c r="N7" s="4">
        <f t="shared" si="3"/>
        <v>1.5347145440454082</v>
      </c>
      <c r="O7" s="4">
        <f t="shared" si="4"/>
        <v>0.25537483724489796</v>
      </c>
      <c r="P7" s="4">
        <f t="shared" si="5"/>
        <v>1.6626438339101905</v>
      </c>
      <c r="Q7" s="4">
        <f t="shared" si="6"/>
        <v>0.59935906818812423</v>
      </c>
      <c r="S7" s="1" t="s">
        <v>25</v>
      </c>
      <c r="T7" s="7">
        <v>37.25</v>
      </c>
      <c r="U7" s="7">
        <v>2.98</v>
      </c>
      <c r="V7" s="4">
        <f t="shared" si="7"/>
        <v>12.5</v>
      </c>
      <c r="W7" s="4">
        <v>200.08073570067859</v>
      </c>
      <c r="X7" s="4">
        <v>21.005346809999999</v>
      </c>
      <c r="Y7" s="4">
        <v>1541.7109949999999</v>
      </c>
      <c r="Z7" s="5">
        <v>307.97767690000001</v>
      </c>
      <c r="AA7" s="7">
        <v>6.57</v>
      </c>
      <c r="AB7" s="4">
        <f t="shared" si="8"/>
        <v>4.1388214630872477</v>
      </c>
      <c r="AC7" s="4">
        <f t="shared" si="9"/>
        <v>0.82678570979865773</v>
      </c>
      <c r="AD7" s="4">
        <f t="shared" si="10"/>
        <v>6.7141186476737778</v>
      </c>
      <c r="AE7" s="4">
        <f t="shared" si="11"/>
        <v>0.70487740973154356</v>
      </c>
      <c r="AF7" s="4">
        <f t="shared" si="12"/>
        <v>1.5392670154948629</v>
      </c>
      <c r="AG7" s="4">
        <f t="shared" si="13"/>
        <v>73.396121899117546</v>
      </c>
      <c r="AI7" s="1" t="s">
        <v>25</v>
      </c>
      <c r="AJ7" s="4">
        <v>30.913350582122799</v>
      </c>
      <c r="AK7" s="7">
        <v>1.99</v>
      </c>
      <c r="AL7" s="4">
        <f t="shared" si="14"/>
        <v>15.534347026192361</v>
      </c>
      <c r="AM7" s="4">
        <v>100.20804050632907</v>
      </c>
      <c r="AN7" s="4">
        <v>9.9509609012591103</v>
      </c>
      <c r="AO7" s="4">
        <v>1827.1678255823899</v>
      </c>
      <c r="AP7" s="5">
        <v>135.02995440000001</v>
      </c>
      <c r="AQ7" s="5">
        <v>6.7</v>
      </c>
      <c r="AR7" s="4">
        <f t="shared" si="15"/>
        <v>5.9106107593495274</v>
      </c>
      <c r="AS7" s="4">
        <f t="shared" si="16"/>
        <v>0.43680142028372648</v>
      </c>
      <c r="AT7" s="4">
        <f t="shared" si="17"/>
        <v>5.0355799249411595</v>
      </c>
      <c r="AU7" s="4">
        <f t="shared" si="18"/>
        <v>0.50004828649543276</v>
      </c>
      <c r="AV7" s="4">
        <f t="shared" si="19"/>
        <v>1.3474962060701268</v>
      </c>
      <c r="AW7" s="4">
        <f t="shared" si="20"/>
        <v>183.61722488038271</v>
      </c>
      <c r="AY7" s="2" t="s">
        <v>26</v>
      </c>
      <c r="AZ7" s="8">
        <v>20.478665830000001</v>
      </c>
      <c r="BA7" s="8">
        <v>1.7074622209999999</v>
      </c>
      <c r="BB7" s="4">
        <f t="shared" si="21"/>
        <v>11.993627488874322</v>
      </c>
      <c r="BC7" s="4">
        <v>65</v>
      </c>
      <c r="BD7" s="5">
        <v>15</v>
      </c>
      <c r="BE7" s="4">
        <v>372</v>
      </c>
      <c r="BF7" s="5">
        <v>121</v>
      </c>
      <c r="BG7" s="7">
        <v>6.28</v>
      </c>
      <c r="BH7" s="4">
        <f t="shared" si="22"/>
        <v>1.8165245875297336</v>
      </c>
      <c r="BI7" s="4">
        <f t="shared" si="23"/>
        <v>0.59085880400832735</v>
      </c>
      <c r="BJ7" s="4">
        <f t="shared" si="24"/>
        <v>3.8068192198086712</v>
      </c>
      <c r="BK7" s="4">
        <f t="shared" si="25"/>
        <v>0.87849674303277026</v>
      </c>
      <c r="BL7" s="4">
        <f t="shared" si="26"/>
        <v>1.8615384615384616</v>
      </c>
      <c r="BM7" s="4">
        <f t="shared" si="27"/>
        <v>24.8</v>
      </c>
      <c r="BO7" s="3">
        <v>1.5</v>
      </c>
      <c r="BP7" s="8">
        <f t="shared" si="28"/>
        <v>23.228476050000001</v>
      </c>
      <c r="BQ7" s="8">
        <f t="shared" si="28"/>
        <v>1.5986455980000001</v>
      </c>
      <c r="BR7" s="4">
        <f t="shared" si="29"/>
        <v>14.530097276757397</v>
      </c>
      <c r="BS7" s="4">
        <v>85.461964497041421</v>
      </c>
      <c r="BT7" s="5">
        <v>237.63578269999999</v>
      </c>
      <c r="BU7" s="5">
        <v>770.31578950000005</v>
      </c>
      <c r="BV7" s="5">
        <v>159.604071</v>
      </c>
      <c r="BW7" s="7">
        <v>6.47</v>
      </c>
      <c r="BX7" s="4">
        <f t="shared" si="30"/>
        <v>3.316256253065728</v>
      </c>
      <c r="BY7" s="4">
        <f t="shared" si="31"/>
        <v>0.6871052179938425</v>
      </c>
      <c r="BZ7" s="4">
        <f t="shared" si="32"/>
        <v>5.3458980904810538</v>
      </c>
      <c r="CA7" s="4">
        <f t="shared" si="33"/>
        <v>14.864819507043736</v>
      </c>
      <c r="CB7" s="4">
        <f t="shared" si="34"/>
        <v>1.8675450762137031</v>
      </c>
      <c r="CC7" s="4">
        <f t="shared" si="35"/>
        <v>3.2415816370233879</v>
      </c>
      <c r="CE7" s="1" t="s">
        <v>25</v>
      </c>
      <c r="CF7" s="8">
        <v>15.102665419999999</v>
      </c>
      <c r="CG7" s="8">
        <v>1.5399381519999999</v>
      </c>
      <c r="CH7" s="4">
        <f t="shared" si="36"/>
        <v>9.8073194695419161</v>
      </c>
      <c r="CI7" s="4">
        <v>63.644770642201827</v>
      </c>
      <c r="CJ7" s="5">
        <v>7.4814814810000003</v>
      </c>
      <c r="CK7" s="5">
        <v>464.73684209999999</v>
      </c>
      <c r="CL7" s="5">
        <v>104.93577980000001</v>
      </c>
      <c r="CM7" s="8">
        <v>7.27</v>
      </c>
      <c r="CN7" s="4">
        <f t="shared" si="37"/>
        <v>3.0771842530826587</v>
      </c>
      <c r="CO7" s="4">
        <f t="shared" si="38"/>
        <v>0.69481629157351754</v>
      </c>
      <c r="CP7" s="4">
        <f t="shared" si="39"/>
        <v>4.1329432977254941</v>
      </c>
      <c r="CQ7" s="4">
        <f t="shared" si="40"/>
        <v>0.48582999721666753</v>
      </c>
      <c r="CR7" s="4">
        <f t="shared" si="41"/>
        <v>1.6487730058755019</v>
      </c>
      <c r="CS7" s="4">
        <f t="shared" si="42"/>
        <v>62.118290779740285</v>
      </c>
    </row>
    <row r="8" spans="2:97" s="4" customFormat="1">
      <c r="B8" s="14"/>
      <c r="C8" s="1" t="s">
        <v>27</v>
      </c>
      <c r="D8" s="7">
        <v>42.26</v>
      </c>
      <c r="E8" s="7">
        <v>3.47</v>
      </c>
      <c r="F8" s="4">
        <f t="shared" si="0"/>
        <v>12.178674351585013</v>
      </c>
      <c r="G8" s="4">
        <v>42.331160365060001</v>
      </c>
      <c r="H8" s="4">
        <v>7.4444444444444402</v>
      </c>
      <c r="I8" s="4">
        <v>587.88764209896101</v>
      </c>
      <c r="J8" s="5">
        <v>132.09</v>
      </c>
      <c r="K8" s="5">
        <v>5.52</v>
      </c>
      <c r="L8" s="4">
        <f t="shared" si="1"/>
        <v>1.391120781114437</v>
      </c>
      <c r="M8" s="4">
        <f t="shared" si="2"/>
        <v>0.31256507335541889</v>
      </c>
      <c r="N8" s="4">
        <f t="shared" si="3"/>
        <v>1.2199181661400575</v>
      </c>
      <c r="O8" s="4">
        <f t="shared" si="4"/>
        <v>0.21453730387447953</v>
      </c>
      <c r="P8" s="4">
        <f t="shared" si="5"/>
        <v>3.1203963902918819</v>
      </c>
      <c r="Q8" s="4">
        <f t="shared" si="6"/>
        <v>78.969981774487351</v>
      </c>
      <c r="S8" s="1" t="s">
        <v>27</v>
      </c>
      <c r="T8" s="7">
        <v>55.29</v>
      </c>
      <c r="U8" s="7">
        <v>4.38</v>
      </c>
      <c r="V8" s="4">
        <f t="shared" si="7"/>
        <v>12.623287671232877</v>
      </c>
      <c r="W8" s="4">
        <v>233.26122739357442</v>
      </c>
      <c r="X8" s="4">
        <v>59.238563810000002</v>
      </c>
      <c r="Y8" s="4">
        <v>1944.0317950000001</v>
      </c>
      <c r="Z8" s="5">
        <v>542.63037780000002</v>
      </c>
      <c r="AA8" s="7">
        <v>5.73</v>
      </c>
      <c r="AB8" s="4">
        <f t="shared" si="8"/>
        <v>3.5160640170012663</v>
      </c>
      <c r="AC8" s="4">
        <f t="shared" si="9"/>
        <v>0.98142589582202933</v>
      </c>
      <c r="AD8" s="4">
        <f t="shared" si="10"/>
        <v>5.3255987989400557</v>
      </c>
      <c r="AE8" s="4">
        <f t="shared" si="11"/>
        <v>1.3524786257990868</v>
      </c>
      <c r="AF8" s="4">
        <f t="shared" si="12"/>
        <v>2.3262776410090504</v>
      </c>
      <c r="AG8" s="4">
        <f t="shared" si="13"/>
        <v>32.816997407891748</v>
      </c>
      <c r="AI8" s="1" t="s">
        <v>27</v>
      </c>
      <c r="AJ8" s="4">
        <v>62.514147758483894</v>
      </c>
      <c r="AK8" s="7">
        <v>4.68</v>
      </c>
      <c r="AL8" s="4">
        <f t="shared" si="14"/>
        <v>13.357723880017927</v>
      </c>
      <c r="AM8" s="4">
        <v>121.43311603650569</v>
      </c>
      <c r="AN8" s="4">
        <v>50.544085068675301</v>
      </c>
      <c r="AO8" s="4">
        <v>2002.1315672877399</v>
      </c>
      <c r="AP8" s="5">
        <v>281.34633639999998</v>
      </c>
      <c r="AQ8" s="5">
        <v>5.85</v>
      </c>
      <c r="AR8" s="4">
        <f t="shared" si="15"/>
        <v>3.2026855345173084</v>
      </c>
      <c r="AS8" s="4">
        <f t="shared" si="16"/>
        <v>0.4500522625485493</v>
      </c>
      <c r="AT8" s="4">
        <f t="shared" si="17"/>
        <v>2.5947247016347372</v>
      </c>
      <c r="AU8" s="4">
        <f t="shared" si="18"/>
        <v>1.0800018177067372</v>
      </c>
      <c r="AV8" s="4">
        <f t="shared" si="19"/>
        <v>2.3168831170849686</v>
      </c>
      <c r="AW8" s="4">
        <f t="shared" si="20"/>
        <v>39.611589854033404</v>
      </c>
      <c r="AY8" s="2" t="s">
        <v>28</v>
      </c>
      <c r="AZ8" s="8">
        <v>63.389730450000002</v>
      </c>
      <c r="BA8" s="8">
        <v>3.8159731030000001</v>
      </c>
      <c r="BB8" s="4">
        <f t="shared" si="21"/>
        <v>16.611681670440746</v>
      </c>
      <c r="BC8" s="4">
        <v>79.399235999999988</v>
      </c>
      <c r="BD8" s="5">
        <v>22.074074070000002</v>
      </c>
      <c r="BE8" s="4">
        <v>437.9473684210526</v>
      </c>
      <c r="BF8" s="5">
        <v>154.143066</v>
      </c>
      <c r="BG8" s="7">
        <v>5.88</v>
      </c>
      <c r="BH8" s="4">
        <f t="shared" si="22"/>
        <v>0.69088062894744895</v>
      </c>
      <c r="BI8" s="4">
        <f t="shared" si="23"/>
        <v>0.24316725265393521</v>
      </c>
      <c r="BJ8" s="4">
        <f t="shared" si="24"/>
        <v>2.0807074331204998</v>
      </c>
      <c r="BK8" s="4">
        <f t="shared" si="25"/>
        <v>0.57846513783459441</v>
      </c>
      <c r="BL8" s="4">
        <f t="shared" si="26"/>
        <v>1.9413671184443138</v>
      </c>
      <c r="BM8" s="4">
        <f t="shared" si="27"/>
        <v>19.839897566360417</v>
      </c>
      <c r="BO8" s="3">
        <v>5.0999999999999996</v>
      </c>
      <c r="BP8" s="8">
        <v>51.138973239999999</v>
      </c>
      <c r="BQ8" s="8">
        <v>4.3189612029999997</v>
      </c>
      <c r="BR8" s="4">
        <f t="shared" si="29"/>
        <v>11.840572497960455</v>
      </c>
      <c r="BS8" s="4">
        <v>82.396586270871978</v>
      </c>
      <c r="BT8" s="5">
        <v>248.8222088</v>
      </c>
      <c r="BU8" s="5">
        <v>366.05263159999998</v>
      </c>
      <c r="BV8" s="5">
        <v>155.78649350000001</v>
      </c>
      <c r="BW8" s="7">
        <v>6.08</v>
      </c>
      <c r="BX8" s="4">
        <f t="shared" si="30"/>
        <v>0.71579972848121265</v>
      </c>
      <c r="BY8" s="4">
        <f t="shared" si="31"/>
        <v>0.30463359670691742</v>
      </c>
      <c r="BZ8" s="4">
        <f t="shared" si="32"/>
        <v>1.9077871367225612</v>
      </c>
      <c r="CA8" s="4">
        <f t="shared" si="33"/>
        <v>5.7611586931404997</v>
      </c>
      <c r="CB8" s="4">
        <f t="shared" si="34"/>
        <v>1.8906911141666083</v>
      </c>
      <c r="CC8" s="4">
        <f t="shared" si="35"/>
        <v>1.4711413155817945</v>
      </c>
      <c r="CE8" s="1" t="s">
        <v>27</v>
      </c>
      <c r="CF8" s="8">
        <v>45.974712369999999</v>
      </c>
      <c r="CG8" s="8">
        <v>1.941383034</v>
      </c>
      <c r="CH8" s="4">
        <f t="shared" si="36"/>
        <v>23.681422761418858</v>
      </c>
      <c r="CI8" s="4">
        <v>77.587980997624726</v>
      </c>
      <c r="CJ8" s="5">
        <v>61.333333330000002</v>
      </c>
      <c r="CK8" s="5">
        <v>633.94736839999996</v>
      </c>
      <c r="CL8" s="5">
        <v>123.2233967</v>
      </c>
      <c r="CM8" s="8">
        <v>6.41</v>
      </c>
      <c r="CN8" s="4">
        <f t="shared" si="37"/>
        <v>1.3789044797019141</v>
      </c>
      <c r="CO8" s="4">
        <f t="shared" si="38"/>
        <v>0.2680242906324462</v>
      </c>
      <c r="CP8" s="4">
        <f t="shared" si="39"/>
        <v>3.9965313201364219</v>
      </c>
      <c r="CQ8" s="4">
        <f t="shared" si="40"/>
        <v>3.1592597779959788</v>
      </c>
      <c r="CR8" s="4">
        <f t="shared" si="41"/>
        <v>1.5881763530329827</v>
      </c>
      <c r="CS8" s="4">
        <f t="shared" si="42"/>
        <v>10.336098398387831</v>
      </c>
    </row>
    <row r="9" spans="2:97" s="4" customFormat="1">
      <c r="B9" s="14"/>
      <c r="C9" s="1" t="s">
        <v>29</v>
      </c>
      <c r="D9" s="7">
        <v>41.98</v>
      </c>
      <c r="E9" s="7">
        <v>3.55</v>
      </c>
      <c r="F9" s="4">
        <f t="shared" si="0"/>
        <v>11.825352112676056</v>
      </c>
      <c r="G9" s="4">
        <v>36.1483731833099</v>
      </c>
      <c r="H9" s="4">
        <v>11.2222222222222</v>
      </c>
      <c r="I9" s="4">
        <v>772.65326792950998</v>
      </c>
      <c r="J9" s="5">
        <v>116.55</v>
      </c>
      <c r="K9" s="5">
        <v>5.89</v>
      </c>
      <c r="L9" s="4">
        <f t="shared" si="1"/>
        <v>1.8405270793937829</v>
      </c>
      <c r="M9" s="4">
        <f t="shared" si="2"/>
        <v>0.27763220581229159</v>
      </c>
      <c r="N9" s="4">
        <f t="shared" si="3"/>
        <v>1.0182640333326733</v>
      </c>
      <c r="O9" s="4">
        <f t="shared" si="4"/>
        <v>0.3161189358372451</v>
      </c>
      <c r="P9" s="4">
        <f t="shared" si="5"/>
        <v>3.2242114855064186</v>
      </c>
      <c r="Q9" s="4">
        <f t="shared" si="6"/>
        <v>68.850291201639635</v>
      </c>
      <c r="S9" s="1" t="s">
        <v>29</v>
      </c>
      <c r="T9" s="7">
        <v>31.41</v>
      </c>
      <c r="U9" s="7">
        <v>2.4700000000000002</v>
      </c>
      <c r="V9" s="4">
        <f t="shared" si="7"/>
        <v>12.7165991902834</v>
      </c>
      <c r="W9" s="4">
        <v>202.53709907416638</v>
      </c>
      <c r="X9" s="4">
        <v>35.488469600000002</v>
      </c>
      <c r="Y9" s="4">
        <v>2078.4965240000001</v>
      </c>
      <c r="Z9" s="5">
        <v>444.64842659999999</v>
      </c>
      <c r="AA9" s="7">
        <v>5.52</v>
      </c>
      <c r="AB9" s="4">
        <f t="shared" si="8"/>
        <v>6.6173082585163963</v>
      </c>
      <c r="AC9" s="4">
        <f t="shared" si="9"/>
        <v>1.4156269551098375</v>
      </c>
      <c r="AD9" s="4">
        <f t="shared" si="10"/>
        <v>8.1998825536099744</v>
      </c>
      <c r="AE9" s="4">
        <f t="shared" si="11"/>
        <v>1.4367801457489877</v>
      </c>
      <c r="AF9" s="4">
        <f t="shared" si="12"/>
        <v>2.1953924917092631</v>
      </c>
      <c r="AG9" s="4">
        <f t="shared" si="13"/>
        <v>58.568220817276384</v>
      </c>
      <c r="AI9" s="1" t="s">
        <v>29</v>
      </c>
      <c r="AJ9" s="4">
        <v>46.281733512878404</v>
      </c>
      <c r="AK9" s="7">
        <v>3.29</v>
      </c>
      <c r="AL9" s="4">
        <f t="shared" si="14"/>
        <v>14.067396204522311</v>
      </c>
      <c r="AM9" s="4">
        <v>96.148373183309928</v>
      </c>
      <c r="AN9" s="4">
        <v>41.731279541255802</v>
      </c>
      <c r="AO9" s="4">
        <v>1841.1142301878599</v>
      </c>
      <c r="AP9" s="5">
        <v>249.2500703</v>
      </c>
      <c r="AQ9" s="5">
        <v>6.27</v>
      </c>
      <c r="AR9" s="4">
        <f t="shared" si="15"/>
        <v>3.9780580597214437</v>
      </c>
      <c r="AS9" s="4">
        <f t="shared" si="16"/>
        <v>0.53854955590771769</v>
      </c>
      <c r="AT9" s="4">
        <f t="shared" si="17"/>
        <v>2.9224429538999979</v>
      </c>
      <c r="AU9" s="4">
        <f t="shared" si="18"/>
        <v>1.2684279495822433</v>
      </c>
      <c r="AV9" s="4">
        <f t="shared" si="19"/>
        <v>2.5923482847161319</v>
      </c>
      <c r="AW9" s="4">
        <f t="shared" si="20"/>
        <v>44.118326838450351</v>
      </c>
      <c r="AY9" s="2" t="s">
        <v>30</v>
      </c>
      <c r="AZ9" s="8">
        <v>40.861811639999999</v>
      </c>
      <c r="BA9" s="8">
        <v>2.7884718780000002</v>
      </c>
      <c r="BB9" s="4">
        <f t="shared" si="21"/>
        <v>14.653836734874181</v>
      </c>
      <c r="BC9" s="4">
        <v>65.225315999999992</v>
      </c>
      <c r="BD9" s="5">
        <v>20.962962959999999</v>
      </c>
      <c r="BE9" s="4">
        <v>440.63157894736838</v>
      </c>
      <c r="BF9" s="5">
        <v>134.56435200000001</v>
      </c>
      <c r="BG9" s="7">
        <v>5.99</v>
      </c>
      <c r="BH9" s="4">
        <f t="shared" si="22"/>
        <v>1.0783456759808225</v>
      </c>
      <c r="BI9" s="4">
        <f t="shared" si="23"/>
        <v>0.32931567788901889</v>
      </c>
      <c r="BJ9" s="4">
        <f t="shared" si="24"/>
        <v>2.3391061073487358</v>
      </c>
      <c r="BK9" s="4">
        <f t="shared" si="25"/>
        <v>0.75177243584164988</v>
      </c>
      <c r="BL9" s="4">
        <f t="shared" si="26"/>
        <v>2.0630693763139458</v>
      </c>
      <c r="BM9" s="4">
        <f t="shared" si="27"/>
        <v>21.019527620601608</v>
      </c>
      <c r="BO9" s="3">
        <v>5.2</v>
      </c>
      <c r="BP9" s="8">
        <v>43.84100437</v>
      </c>
      <c r="BQ9" s="8">
        <v>3.7137699130000001</v>
      </c>
      <c r="BR9" s="4">
        <f t="shared" si="29"/>
        <v>11.80498668389099</v>
      </c>
      <c r="BS9" s="4">
        <v>83.746691042047544</v>
      </c>
      <c r="BT9" s="5">
        <v>335.15954809999999</v>
      </c>
      <c r="BU9" s="5">
        <v>892.21052629999997</v>
      </c>
      <c r="BV9" s="5">
        <v>170.73374770000001</v>
      </c>
      <c r="BW9" s="7">
        <v>6.11</v>
      </c>
      <c r="BX9" s="4">
        <f t="shared" si="30"/>
        <v>2.035105123892945</v>
      </c>
      <c r="BY9" s="4">
        <f t="shared" si="31"/>
        <v>0.38943849520206603</v>
      </c>
      <c r="BZ9" s="4">
        <f t="shared" si="32"/>
        <v>2.2550317602847016</v>
      </c>
      <c r="CA9" s="4">
        <f t="shared" si="33"/>
        <v>9.0247795623196421</v>
      </c>
      <c r="CB9" s="4">
        <f t="shared" si="34"/>
        <v>2.0386924614642745</v>
      </c>
      <c r="CC9" s="4">
        <f t="shared" si="35"/>
        <v>2.6620471693493131</v>
      </c>
      <c r="CE9" s="1" t="s">
        <v>29</v>
      </c>
      <c r="CF9" s="8">
        <v>38.81572723</v>
      </c>
      <c r="CG9" s="8">
        <v>2.0376794039999999</v>
      </c>
      <c r="CH9" s="4">
        <f t="shared" si="36"/>
        <v>19.048986388047137</v>
      </c>
      <c r="CI9" s="4">
        <v>72.063057757644401</v>
      </c>
      <c r="CJ9" s="5">
        <v>45.3037037</v>
      </c>
      <c r="CK9" s="5">
        <v>586.10526319999997</v>
      </c>
      <c r="CL9" s="5">
        <v>115.6642356</v>
      </c>
      <c r="CM9" s="8">
        <v>6.52</v>
      </c>
      <c r="CN9" s="4">
        <f t="shared" si="37"/>
        <v>1.5099685231377282</v>
      </c>
      <c r="CO9" s="4">
        <f t="shared" si="38"/>
        <v>0.29798291531326798</v>
      </c>
      <c r="CP9" s="4">
        <f t="shared" si="39"/>
        <v>3.5365257957745153</v>
      </c>
      <c r="CQ9" s="4">
        <f t="shared" si="40"/>
        <v>2.2232988963360989</v>
      </c>
      <c r="CR9" s="4">
        <f t="shared" si="41"/>
        <v>1.60504201735362</v>
      </c>
      <c r="CS9" s="4">
        <f t="shared" si="42"/>
        <v>12.937248289481461</v>
      </c>
    </row>
    <row r="10" spans="2:97" s="4" customFormat="1">
      <c r="B10" s="14"/>
      <c r="C10" s="1" t="s">
        <v>31</v>
      </c>
      <c r="D10" s="7">
        <v>28.42</v>
      </c>
      <c r="E10" s="7">
        <v>2.38</v>
      </c>
      <c r="F10" s="4">
        <f t="shared" si="0"/>
        <v>11.941176470588237</v>
      </c>
      <c r="G10" s="4">
        <v>30.219907407407</v>
      </c>
      <c r="H10" s="4">
        <v>5.21</v>
      </c>
      <c r="I10" s="4">
        <v>600.32000000000005</v>
      </c>
      <c r="J10" s="5">
        <v>94.233999999999995</v>
      </c>
      <c r="K10" s="5">
        <v>5.72</v>
      </c>
      <c r="L10" s="4">
        <f t="shared" si="1"/>
        <v>2.1123152709359605</v>
      </c>
      <c r="M10" s="4">
        <f t="shared" si="2"/>
        <v>0.3315763546798029</v>
      </c>
      <c r="N10" s="4">
        <f t="shared" si="3"/>
        <v>1.2697440087145799</v>
      </c>
      <c r="O10" s="4">
        <f t="shared" si="4"/>
        <v>0.21890756302521011</v>
      </c>
      <c r="P10" s="4">
        <f t="shared" si="5"/>
        <v>3.1182756032171999</v>
      </c>
      <c r="Q10" s="4">
        <f t="shared" si="6"/>
        <v>115.22456813819579</v>
      </c>
      <c r="S10" s="1" t="s">
        <v>31</v>
      </c>
      <c r="T10" s="7">
        <v>25.98</v>
      </c>
      <c r="U10" s="7">
        <v>1.92</v>
      </c>
      <c r="V10" s="4">
        <f t="shared" si="7"/>
        <v>13.53125</v>
      </c>
      <c r="W10" s="4">
        <v>203.8426364775635</v>
      </c>
      <c r="X10" s="4">
        <v>18.385355529999998</v>
      </c>
      <c r="Y10" s="4">
        <v>1424.1004600000001</v>
      </c>
      <c r="Z10" s="5">
        <v>366.04933019999999</v>
      </c>
      <c r="AA10" s="7">
        <v>6.49</v>
      </c>
      <c r="AB10" s="4">
        <f t="shared" si="8"/>
        <v>5.481526020015397</v>
      </c>
      <c r="AC10" s="4">
        <f t="shared" si="9"/>
        <v>1.4089658591224017</v>
      </c>
      <c r="AD10" s="4">
        <f t="shared" si="10"/>
        <v>10.616803983206433</v>
      </c>
      <c r="AE10" s="4">
        <f t="shared" si="11"/>
        <v>0.95757060052083331</v>
      </c>
      <c r="AF10" s="4">
        <f t="shared" si="12"/>
        <v>1.7957446809234643</v>
      </c>
      <c r="AG10" s="4">
        <f t="shared" si="13"/>
        <v>77.458412902391132</v>
      </c>
      <c r="AI10" s="1" t="s">
        <v>31</v>
      </c>
      <c r="AJ10" s="4">
        <v>33.909244537353501</v>
      </c>
      <c r="AK10" s="7">
        <v>2.27</v>
      </c>
      <c r="AL10" s="4">
        <f t="shared" si="14"/>
        <v>14.937993188261455</v>
      </c>
      <c r="AM10" s="4">
        <v>100.21990740740731</v>
      </c>
      <c r="AN10" s="4">
        <v>32.379777129608897</v>
      </c>
      <c r="AO10" s="4">
        <v>1656.7733783640199</v>
      </c>
      <c r="AP10" s="5">
        <v>221.62916670000001</v>
      </c>
      <c r="AQ10" s="5">
        <v>6.25</v>
      </c>
      <c r="AR10" s="4">
        <f t="shared" si="15"/>
        <v>4.8859047170424672</v>
      </c>
      <c r="AS10" s="4">
        <f t="shared" si="16"/>
        <v>0.65359511756700839</v>
      </c>
      <c r="AT10" s="4">
        <f t="shared" si="17"/>
        <v>4.4149738945994406</v>
      </c>
      <c r="AU10" s="4">
        <f t="shared" si="18"/>
        <v>1.4264218999827709</v>
      </c>
      <c r="AV10" s="4">
        <f t="shared" si="19"/>
        <v>2.2114285717611759</v>
      </c>
      <c r="AW10" s="4">
        <f t="shared" si="20"/>
        <v>51.166917293233126</v>
      </c>
      <c r="AY10" s="2" t="s">
        <v>32</v>
      </c>
      <c r="AZ10" s="8">
        <v>32.686781879999998</v>
      </c>
      <c r="BA10" s="8">
        <v>2.2921706739999999</v>
      </c>
      <c r="BB10" s="4">
        <f t="shared" si="21"/>
        <v>14.260186752568147</v>
      </c>
      <c r="BC10" s="4">
        <v>69.468323999999996</v>
      </c>
      <c r="BD10" s="5">
        <v>9.9259259259999997</v>
      </c>
      <c r="BE10" s="4">
        <v>429.42105263157896</v>
      </c>
      <c r="BF10" s="5">
        <v>142.50443799999999</v>
      </c>
      <c r="BG10" s="7">
        <v>6.02</v>
      </c>
      <c r="BH10" s="4">
        <f t="shared" si="22"/>
        <v>1.3137452754084917</v>
      </c>
      <c r="BI10" s="4">
        <f t="shared" si="23"/>
        <v>0.43596961769795367</v>
      </c>
      <c r="BJ10" s="4">
        <f t="shared" si="24"/>
        <v>3.0306785087156212</v>
      </c>
      <c r="BK10" s="4">
        <f t="shared" si="25"/>
        <v>0.43303607530579552</v>
      </c>
      <c r="BL10" s="4">
        <f t="shared" si="26"/>
        <v>2.0513585155732272</v>
      </c>
      <c r="BM10" s="4">
        <f t="shared" si="27"/>
        <v>43.262568734948161</v>
      </c>
      <c r="BO10" s="3">
        <v>5.3</v>
      </c>
      <c r="BP10" s="8">
        <v>36.923663619999999</v>
      </c>
      <c r="BQ10" s="8">
        <v>2.909700274</v>
      </c>
      <c r="BR10" s="4">
        <f t="shared" si="29"/>
        <v>12.689851236546984</v>
      </c>
      <c r="BS10" s="4">
        <v>87.311938382541726</v>
      </c>
      <c r="BT10" s="5">
        <v>321.22742640000001</v>
      </c>
      <c r="BU10" s="5">
        <v>858.42105260000005</v>
      </c>
      <c r="BV10" s="5">
        <v>159.03645700000001</v>
      </c>
      <c r="BW10" s="7">
        <v>6.2</v>
      </c>
      <c r="BX10" s="4">
        <f t="shared" si="30"/>
        <v>2.3248534095490712</v>
      </c>
      <c r="BY10" s="4">
        <f t="shared" si="31"/>
        <v>0.43071689374251754</v>
      </c>
      <c r="BZ10" s="4">
        <f t="shared" si="32"/>
        <v>3.0007193236612291</v>
      </c>
      <c r="CA10" s="4">
        <f t="shared" si="33"/>
        <v>11.039880267750217</v>
      </c>
      <c r="CB10" s="4">
        <f t="shared" si="34"/>
        <v>1.8214743590184663</v>
      </c>
      <c r="CC10" s="4">
        <f t="shared" si="35"/>
        <v>2.6723155685065128</v>
      </c>
      <c r="CE10" s="1" t="s">
        <v>31</v>
      </c>
      <c r="CF10" s="8">
        <v>31.31789684</v>
      </c>
      <c r="CG10" s="8">
        <v>2.1918660399999998</v>
      </c>
      <c r="CH10" s="4">
        <f t="shared" si="36"/>
        <v>14.28823489596107</v>
      </c>
      <c r="CI10" s="4">
        <v>64.154429223744273</v>
      </c>
      <c r="CJ10" s="5">
        <v>24</v>
      </c>
      <c r="CK10" s="5">
        <v>519.31578950000005</v>
      </c>
      <c r="CL10" s="5">
        <v>107.39730590000001</v>
      </c>
      <c r="CM10" s="8">
        <v>6.54</v>
      </c>
      <c r="CN10" s="4">
        <f t="shared" si="37"/>
        <v>1.6582077402998434</v>
      </c>
      <c r="CO10" s="4">
        <f t="shared" si="38"/>
        <v>0.34292630328493034</v>
      </c>
      <c r="CP10" s="4">
        <f t="shared" si="39"/>
        <v>2.9269320320207286</v>
      </c>
      <c r="CQ10" s="4">
        <f t="shared" si="40"/>
        <v>1.094957427234011</v>
      </c>
      <c r="CR10" s="4">
        <f t="shared" si="41"/>
        <v>1.6740435103154352</v>
      </c>
      <c r="CS10" s="4">
        <f t="shared" si="42"/>
        <v>21.638157895833334</v>
      </c>
    </row>
    <row r="11" spans="2:97" s="4" customFormat="1">
      <c r="B11" s="14"/>
      <c r="C11" s="1" t="s">
        <v>33</v>
      </c>
      <c r="D11" s="7">
        <v>24.86</v>
      </c>
      <c r="E11" s="7">
        <v>1.61</v>
      </c>
      <c r="F11" s="4">
        <f t="shared" si="0"/>
        <v>15.440993788819874</v>
      </c>
      <c r="G11" s="4">
        <v>34.894545454544001</v>
      </c>
      <c r="H11" s="4">
        <v>3.43</v>
      </c>
      <c r="I11" s="4">
        <v>586.32000000000005</v>
      </c>
      <c r="J11" s="5">
        <v>80.323999999999998</v>
      </c>
      <c r="K11" s="5">
        <v>5.97</v>
      </c>
      <c r="L11" s="4">
        <f t="shared" si="1"/>
        <v>2.3584875301689463</v>
      </c>
      <c r="M11" s="4">
        <f t="shared" si="2"/>
        <v>0.3231053901850362</v>
      </c>
      <c r="N11" s="4">
        <f t="shared" si="3"/>
        <v>2.1673630717108074</v>
      </c>
      <c r="O11" s="4">
        <f t="shared" si="4"/>
        <v>0.21304347826086956</v>
      </c>
      <c r="P11" s="4">
        <f t="shared" si="5"/>
        <v>2.3019070446020131</v>
      </c>
      <c r="Q11" s="4">
        <f t="shared" si="6"/>
        <v>170.9387755102041</v>
      </c>
      <c r="S11" s="1" t="s">
        <v>33</v>
      </c>
      <c r="T11" s="7">
        <v>26.22</v>
      </c>
      <c r="U11" s="7">
        <v>1.92</v>
      </c>
      <c r="V11" s="4">
        <f t="shared" si="7"/>
        <v>13.65625</v>
      </c>
      <c r="W11" s="4">
        <v>212.29881981862653</v>
      </c>
      <c r="X11" s="4">
        <v>5.7738642359999997</v>
      </c>
      <c r="Y11" s="4">
        <v>1401.9903039999999</v>
      </c>
      <c r="Z11" s="5">
        <v>280.70977859999999</v>
      </c>
      <c r="AA11" s="7">
        <v>6.45</v>
      </c>
      <c r="AB11" s="4">
        <f t="shared" si="8"/>
        <v>5.3470263310450035</v>
      </c>
      <c r="AC11" s="4">
        <f t="shared" si="9"/>
        <v>1.0705941212814645</v>
      </c>
      <c r="AD11" s="4">
        <f t="shared" si="10"/>
        <v>11.057230198886799</v>
      </c>
      <c r="AE11" s="4">
        <f t="shared" si="11"/>
        <v>0.30072209562500002</v>
      </c>
      <c r="AF11" s="4">
        <f t="shared" si="12"/>
        <v>1.3222389970882507</v>
      </c>
      <c r="AG11" s="4">
        <f t="shared" si="13"/>
        <v>242.81663833704314</v>
      </c>
      <c r="AI11" s="1" t="s">
        <v>33</v>
      </c>
      <c r="AJ11" s="4">
        <v>18.861335515976002</v>
      </c>
      <c r="AK11" s="7">
        <v>1.01</v>
      </c>
      <c r="AL11" s="4">
        <f t="shared" si="14"/>
        <v>18.674589619778221</v>
      </c>
      <c r="AM11" s="4">
        <v>98.48945454545445</v>
      </c>
      <c r="AN11" s="4">
        <v>27.8198587692751</v>
      </c>
      <c r="AO11" s="4">
        <v>2179.3020684005701</v>
      </c>
      <c r="AP11" s="5">
        <v>185.76872729999999</v>
      </c>
      <c r="AQ11" s="5">
        <v>6.44</v>
      </c>
      <c r="AR11" s="4">
        <f t="shared" si="15"/>
        <v>11.554335940605315</v>
      </c>
      <c r="AS11" s="4">
        <f t="shared" si="16"/>
        <v>0.98491820551439435</v>
      </c>
      <c r="AT11" s="4">
        <f t="shared" si="17"/>
        <v>9.7514311431143028</v>
      </c>
      <c r="AU11" s="4">
        <f t="shared" si="18"/>
        <v>2.7544414623044653</v>
      </c>
      <c r="AV11" s="4">
        <f t="shared" si="19"/>
        <v>1.8861788620655298</v>
      </c>
      <c r="AW11" s="4">
        <f t="shared" si="20"/>
        <v>78.336201721032538</v>
      </c>
      <c r="AY11" s="2" t="s">
        <v>34</v>
      </c>
      <c r="AZ11" s="8">
        <v>18.01019788</v>
      </c>
      <c r="BA11" s="8">
        <v>1.5277138349999999</v>
      </c>
      <c r="BB11" s="4">
        <f t="shared" si="21"/>
        <v>11.788986567631628</v>
      </c>
      <c r="BC11" s="4">
        <v>65</v>
      </c>
      <c r="BD11" s="5">
        <v>11</v>
      </c>
      <c r="BE11" s="4">
        <v>410</v>
      </c>
      <c r="BF11" s="5">
        <v>131</v>
      </c>
      <c r="BG11" s="7">
        <v>6.13</v>
      </c>
      <c r="BH11" s="4">
        <f t="shared" si="22"/>
        <v>2.2764880360104076</v>
      </c>
      <c r="BI11" s="4">
        <f t="shared" si="23"/>
        <v>0.72736568955454484</v>
      </c>
      <c r="BJ11" s="4">
        <f t="shared" si="24"/>
        <v>4.2547235294232966</v>
      </c>
      <c r="BK11" s="4">
        <f t="shared" si="25"/>
        <v>0.7200301357485579</v>
      </c>
      <c r="BL11" s="4">
        <f t="shared" si="26"/>
        <v>2.0153846153846153</v>
      </c>
      <c r="BM11" s="4">
        <f t="shared" si="27"/>
        <v>37.272727272727273</v>
      </c>
      <c r="BO11" s="3">
        <v>5.4</v>
      </c>
      <c r="BP11" s="8">
        <v>19.226942059999999</v>
      </c>
      <c r="BQ11" s="8">
        <v>1.1094337700000001</v>
      </c>
      <c r="BR11" s="4">
        <f t="shared" si="29"/>
        <v>17.330409962191791</v>
      </c>
      <c r="BS11" s="4">
        <v>86.15464646464649</v>
      </c>
      <c r="BT11" s="5">
        <v>269.8969568</v>
      </c>
      <c r="BU11" s="5">
        <v>761.15789470000004</v>
      </c>
      <c r="BV11" s="5">
        <v>150.00909089999999</v>
      </c>
      <c r="BW11" s="7">
        <v>6.25</v>
      </c>
      <c r="BX11" s="4">
        <f t="shared" si="30"/>
        <v>3.958808906401833</v>
      </c>
      <c r="BY11" s="4">
        <f t="shared" si="31"/>
        <v>0.78020254303507275</v>
      </c>
      <c r="BZ11" s="4">
        <f t="shared" si="32"/>
        <v>7.7656412482059638</v>
      </c>
      <c r="CA11" s="4">
        <f t="shared" si="33"/>
        <v>24.327451002325265</v>
      </c>
      <c r="CB11" s="4">
        <f t="shared" si="34"/>
        <v>1.7411607737437136</v>
      </c>
      <c r="CC11" s="4">
        <f t="shared" si="35"/>
        <v>2.8201796112285771</v>
      </c>
      <c r="CE11" s="1" t="s">
        <v>33</v>
      </c>
      <c r="CF11" s="8">
        <v>18.846533300000001</v>
      </c>
      <c r="CG11" s="8">
        <v>2.4136535819999998</v>
      </c>
      <c r="CH11" s="4">
        <f t="shared" si="36"/>
        <v>7.8083008433975021</v>
      </c>
      <c r="CI11" s="4">
        <v>65.502067669172945</v>
      </c>
      <c r="CJ11" s="5">
        <v>13.407407409999999</v>
      </c>
      <c r="CK11" s="5">
        <v>488.05263159999998</v>
      </c>
      <c r="CL11" s="5">
        <v>105.8128383</v>
      </c>
      <c r="CM11" s="8">
        <v>6.62</v>
      </c>
      <c r="CN11" s="4">
        <f t="shared" si="37"/>
        <v>2.5896148847703464</v>
      </c>
      <c r="CO11" s="4">
        <f t="shared" si="38"/>
        <v>0.56144457240844392</v>
      </c>
      <c r="CP11" s="4">
        <f t="shared" si="39"/>
        <v>2.7138139523276852</v>
      </c>
      <c r="CQ11" s="4">
        <f t="shared" si="40"/>
        <v>0.55548184337581552</v>
      </c>
      <c r="CR11" s="4">
        <f t="shared" si="41"/>
        <v>1.6154121856797261</v>
      </c>
      <c r="CS11" s="4">
        <f t="shared" si="42"/>
        <v>36.401715609535579</v>
      </c>
    </row>
    <row r="12" spans="2:97" s="4" customFormat="1">
      <c r="B12" s="14"/>
      <c r="C12" s="1" t="s">
        <v>35</v>
      </c>
      <c r="D12" s="7">
        <v>25.1</v>
      </c>
      <c r="E12" s="7">
        <v>1.62</v>
      </c>
      <c r="F12" s="4">
        <f t="shared" si="0"/>
        <v>15.493827160493828</v>
      </c>
      <c r="G12" s="4">
        <v>31.415104895104999</v>
      </c>
      <c r="H12" s="4">
        <v>4.22</v>
      </c>
      <c r="I12" s="4">
        <v>587.12</v>
      </c>
      <c r="J12" s="5">
        <v>74.323999999999998</v>
      </c>
      <c r="K12" s="5">
        <v>5.9</v>
      </c>
      <c r="L12" s="4">
        <f t="shared" si="1"/>
        <v>2.3391235059760955</v>
      </c>
      <c r="M12" s="4">
        <f t="shared" si="2"/>
        <v>0.29611155378486054</v>
      </c>
      <c r="N12" s="4">
        <f t="shared" si="3"/>
        <v>1.9392040058706785</v>
      </c>
      <c r="O12" s="4">
        <f t="shared" si="4"/>
        <v>0.26049382716049374</v>
      </c>
      <c r="P12" s="4">
        <f t="shared" si="5"/>
        <v>2.3658682741365262</v>
      </c>
      <c r="Q12" s="4">
        <f t="shared" si="6"/>
        <v>139.12796208530807</v>
      </c>
      <c r="S12" s="1" t="s">
        <v>35</v>
      </c>
      <c r="T12" s="7">
        <v>24.08</v>
      </c>
      <c r="U12" s="7">
        <v>1.76</v>
      </c>
      <c r="V12" s="4">
        <f t="shared" si="7"/>
        <v>13.681818181818182</v>
      </c>
      <c r="W12" s="4">
        <v>195.11980729282016</v>
      </c>
      <c r="X12" s="4">
        <v>18.080262309999998</v>
      </c>
      <c r="Y12" s="4">
        <v>1358.320974</v>
      </c>
      <c r="Z12" s="5">
        <v>295.12745050000001</v>
      </c>
      <c r="AA12" s="7">
        <v>6.47</v>
      </c>
      <c r="AB12" s="4">
        <f t="shared" si="8"/>
        <v>5.640867832225914</v>
      </c>
      <c r="AC12" s="4">
        <f t="shared" si="9"/>
        <v>1.2256123359634552</v>
      </c>
      <c r="AD12" s="4">
        <f t="shared" si="10"/>
        <v>11.086352687092054</v>
      </c>
      <c r="AE12" s="4">
        <f t="shared" si="11"/>
        <v>1.0272876312499999</v>
      </c>
      <c r="AF12" s="4">
        <f t="shared" si="12"/>
        <v>1.5125448030865283</v>
      </c>
      <c r="AG12" s="4">
        <f t="shared" si="13"/>
        <v>75.127282486865653</v>
      </c>
      <c r="AI12" s="1" t="s">
        <v>35</v>
      </c>
      <c r="AJ12" s="4">
        <v>14.172354936599699</v>
      </c>
      <c r="AK12" s="7">
        <v>0.78</v>
      </c>
      <c r="AL12" s="4">
        <f t="shared" si="14"/>
        <v>18.169685816153461</v>
      </c>
      <c r="AM12" s="4">
        <v>111.41510489510483</v>
      </c>
      <c r="AN12" s="4">
        <v>17.5795652653647</v>
      </c>
      <c r="AO12" s="4">
        <v>1863.1673234725299</v>
      </c>
      <c r="AP12" s="5">
        <v>207.56571099999999</v>
      </c>
      <c r="AQ12" s="5">
        <v>6.36</v>
      </c>
      <c r="AR12" s="4">
        <f t="shared" si="15"/>
        <v>13.14649069831686</v>
      </c>
      <c r="AS12" s="4">
        <f t="shared" si="16"/>
        <v>1.4645816586484686</v>
      </c>
      <c r="AT12" s="4">
        <f t="shared" si="17"/>
        <v>14.283987807064721</v>
      </c>
      <c r="AU12" s="4">
        <f t="shared" si="18"/>
        <v>2.2537904186364996</v>
      </c>
      <c r="AV12" s="4">
        <f t="shared" si="19"/>
        <v>1.8629943506800006</v>
      </c>
      <c r="AW12" s="4">
        <f t="shared" si="20"/>
        <v>105.98483496877745</v>
      </c>
      <c r="AY12" s="2" t="s">
        <v>36</v>
      </c>
      <c r="AZ12" s="8">
        <v>11.935344929999999</v>
      </c>
      <c r="BA12" s="8">
        <v>1.3186588880000001</v>
      </c>
      <c r="BB12" s="4">
        <f t="shared" si="21"/>
        <v>9.0511238642635217</v>
      </c>
      <c r="BC12" s="4">
        <v>66</v>
      </c>
      <c r="BD12" s="5">
        <v>12</v>
      </c>
      <c r="BE12" s="4">
        <v>392</v>
      </c>
      <c r="BF12" s="5">
        <v>129</v>
      </c>
      <c r="BG12" s="7">
        <v>6.16</v>
      </c>
      <c r="BH12" s="4">
        <f t="shared" si="22"/>
        <v>3.2843625575888575</v>
      </c>
      <c r="BI12" s="4">
        <f t="shared" si="23"/>
        <v>1.080823392675925</v>
      </c>
      <c r="BJ12" s="4">
        <f t="shared" si="24"/>
        <v>5.0050851361644932</v>
      </c>
      <c r="BK12" s="4">
        <f t="shared" si="25"/>
        <v>0.91001547930263527</v>
      </c>
      <c r="BL12" s="4">
        <f t="shared" si="26"/>
        <v>1.9545454545454546</v>
      </c>
      <c r="BM12" s="4">
        <f t="shared" si="27"/>
        <v>32.666666666666664</v>
      </c>
      <c r="BO12" s="3">
        <v>5.5</v>
      </c>
      <c r="BP12" s="8">
        <v>22.875368600000002</v>
      </c>
      <c r="BQ12" s="8">
        <v>1.539090276</v>
      </c>
      <c r="BR12" s="4">
        <f t="shared" si="29"/>
        <v>14.862915422642825</v>
      </c>
      <c r="BS12" s="4">
        <v>109.53151750972764</v>
      </c>
      <c r="BT12" s="9">
        <v>247.3371266</v>
      </c>
      <c r="BU12" s="5">
        <v>861.36842109999998</v>
      </c>
      <c r="BV12" s="5">
        <v>199.97276260000001</v>
      </c>
      <c r="BW12" s="7">
        <v>6.3</v>
      </c>
      <c r="BX12" s="4">
        <f t="shared" si="30"/>
        <v>3.7654843345343947</v>
      </c>
      <c r="BY12" s="4">
        <f t="shared" si="31"/>
        <v>0.8741837829883099</v>
      </c>
      <c r="BZ12" s="4">
        <f t="shared" si="32"/>
        <v>7.1166402138796725</v>
      </c>
      <c r="CA12" s="4">
        <f t="shared" si="33"/>
        <v>16.070345609798395</v>
      </c>
      <c r="CB12" s="4">
        <f t="shared" si="34"/>
        <v>1.8257097787606218</v>
      </c>
      <c r="CC12" s="4">
        <f t="shared" si="35"/>
        <v>3.4825682376953755</v>
      </c>
      <c r="CE12" s="1" t="s">
        <v>35</v>
      </c>
      <c r="CF12" s="8">
        <v>15.696358679999999</v>
      </c>
      <c r="CG12" s="8">
        <v>2.5074571369999998</v>
      </c>
      <c r="CH12" s="4">
        <f t="shared" si="36"/>
        <v>6.2598711851878805</v>
      </c>
      <c r="CI12" s="4">
        <v>61.962572178477693</v>
      </c>
      <c r="CJ12" s="5">
        <v>9.2592592590000002</v>
      </c>
      <c r="CK12" s="5">
        <v>470.47368419999998</v>
      </c>
      <c r="CL12" s="5">
        <v>101.013622</v>
      </c>
      <c r="CM12" s="8">
        <v>6.65</v>
      </c>
      <c r="CN12" s="4">
        <f t="shared" si="37"/>
        <v>2.9973428474176531</v>
      </c>
      <c r="CO12" s="4">
        <f t="shared" si="38"/>
        <v>0.64354812513751758</v>
      </c>
      <c r="CP12" s="4">
        <f t="shared" si="39"/>
        <v>2.4711318596102365</v>
      </c>
      <c r="CQ12" s="4">
        <f t="shared" si="40"/>
        <v>0.3692688948644629</v>
      </c>
      <c r="CR12" s="4">
        <f t="shared" si="41"/>
        <v>1.6302360997706684</v>
      </c>
      <c r="CS12" s="4">
        <f t="shared" si="42"/>
        <v>50.81115789502271</v>
      </c>
    </row>
    <row r="13" spans="2:97" s="4" customFormat="1">
      <c r="B13" s="14"/>
      <c r="C13" s="4" t="s">
        <v>37</v>
      </c>
      <c r="D13" s="4">
        <f>AVERAGE(D3,D8)-0.43</f>
        <v>39.125</v>
      </c>
      <c r="E13" s="4">
        <f>AVERAGE(E3,E8)-0.21</f>
        <v>3</v>
      </c>
      <c r="F13" s="4">
        <f t="shared" si="0"/>
        <v>13.041666666666666</v>
      </c>
      <c r="G13" s="4">
        <f>AVERAGE(G3,G8)-2</f>
        <v>43.566370987127499</v>
      </c>
      <c r="H13" s="4">
        <f>AVERAGE(H3,H8)-0.3</f>
        <v>9.5425925925925696</v>
      </c>
      <c r="I13" s="4">
        <f>AVERAGE(I3,I8)-12</f>
        <v>673.38834856795449</v>
      </c>
      <c r="J13" s="5">
        <v>102.9785</v>
      </c>
      <c r="K13" s="5">
        <v>5.82</v>
      </c>
      <c r="L13" s="4">
        <f t="shared" si="1"/>
        <v>1.7211203797264012</v>
      </c>
      <c r="M13" s="4">
        <f t="shared" si="2"/>
        <v>0.2632038338658147</v>
      </c>
      <c r="N13" s="4">
        <f t="shared" si="3"/>
        <v>1.4522123662375832</v>
      </c>
      <c r="O13" s="4">
        <f t="shared" si="4"/>
        <v>0.31808641975308566</v>
      </c>
      <c r="P13" s="4">
        <f t="shared" si="5"/>
        <v>2.3637153535332773</v>
      </c>
      <c r="Q13" s="4">
        <f t="shared" si="6"/>
        <v>70.566603575916218</v>
      </c>
      <c r="S13" s="4" t="s">
        <v>37</v>
      </c>
      <c r="T13" s="5">
        <v>52.994999999999997</v>
      </c>
      <c r="U13" s="5">
        <v>3.9350000000000001</v>
      </c>
      <c r="V13" s="4">
        <f t="shared" si="7"/>
        <v>13.467598475222363</v>
      </c>
      <c r="W13" s="4">
        <f>AVERAGE(W3,W8)-5</f>
        <v>218.81528788036923</v>
      </c>
      <c r="X13" s="4">
        <f>AVERAGE(X3,X8)</f>
        <v>61.441048989999999</v>
      </c>
      <c r="Y13" s="4">
        <f>AVERAGE(Y3,Y8)-12</f>
        <v>1636.5601515000001</v>
      </c>
      <c r="Z13" s="4">
        <f>AVERAGE(Z3,Z8)-12</f>
        <v>507.03470055000003</v>
      </c>
      <c r="AA13" s="4">
        <f>AVERAGE(AA3,AA8)-0.03</f>
        <v>5.59</v>
      </c>
      <c r="AB13" s="4">
        <f t="shared" si="8"/>
        <v>3.0881406764789134</v>
      </c>
      <c r="AC13" s="4">
        <f t="shared" si="9"/>
        <v>0.95675950665157106</v>
      </c>
      <c r="AD13" s="4">
        <f t="shared" si="10"/>
        <v>5.5607442917501704</v>
      </c>
      <c r="AE13" s="4">
        <f t="shared" si="11"/>
        <v>1.5613989578144853</v>
      </c>
      <c r="AF13" s="4">
        <f t="shared" si="12"/>
        <v>2.3171813334505504</v>
      </c>
      <c r="AG13" s="4">
        <f t="shared" si="13"/>
        <v>26.636266444057014</v>
      </c>
      <c r="AI13" s="4" t="s">
        <v>37</v>
      </c>
      <c r="AJ13" s="4">
        <f>AVERAGE(AJ3,AJ8)-0.43</f>
        <v>60.813865489959703</v>
      </c>
      <c r="AK13" s="4">
        <f>AVERAGE(AK3,AK8)-0.21</f>
        <v>4.3099999999999996</v>
      </c>
      <c r="AL13" s="4">
        <f t="shared" si="14"/>
        <v>14.109945589317798</v>
      </c>
      <c r="AM13" s="4">
        <f>AVERAGE(AM3,AM8)-5</f>
        <v>121.11734882285052</v>
      </c>
      <c r="AN13" s="4">
        <f>AVERAGE(AN3,AN8)</f>
        <v>52.529913564871151</v>
      </c>
      <c r="AO13" s="4">
        <f>AVERAGE(AO3,AO8)-12</f>
        <v>2429.5472194599351</v>
      </c>
      <c r="AP13" s="4">
        <f>AVERAGE(AP3,AP8)-12</f>
        <v>280.71046475000003</v>
      </c>
      <c r="AQ13" s="5">
        <v>5.915</v>
      </c>
      <c r="AR13" s="4">
        <f t="shared" si="15"/>
        <v>3.9950547459625811</v>
      </c>
      <c r="AS13" s="4">
        <f t="shared" si="16"/>
        <v>0.46158957745638618</v>
      </c>
      <c r="AT13" s="4">
        <f t="shared" si="17"/>
        <v>2.8101473044744902</v>
      </c>
      <c r="AU13" s="4">
        <f t="shared" si="18"/>
        <v>1.2187914980248529</v>
      </c>
      <c r="AV13" s="4">
        <f t="shared" si="19"/>
        <v>2.3176734586601189</v>
      </c>
      <c r="AW13" s="4">
        <f t="shared" si="20"/>
        <v>46.250737048321938</v>
      </c>
      <c r="AZ13" s="4">
        <v>57.896875139999999</v>
      </c>
      <c r="BA13" s="4">
        <v>3.45693743</v>
      </c>
      <c r="BB13" s="4">
        <f t="shared" si="21"/>
        <v>16.748025184823781</v>
      </c>
      <c r="BC13" s="4">
        <f>AVERAGE(BC3,BC8)-3</f>
        <v>75.624065999999999</v>
      </c>
      <c r="BD13" s="4">
        <f>AVERAGE(BD3,BD8)-1</f>
        <v>21.296296295000001</v>
      </c>
      <c r="BE13" s="4">
        <v>410</v>
      </c>
      <c r="BF13" s="5">
        <v>150.45348609999999</v>
      </c>
      <c r="BG13" s="5">
        <v>6.0940000000000003</v>
      </c>
      <c r="BH13" s="4">
        <f t="shared" si="22"/>
        <v>0.708155662993179</v>
      </c>
      <c r="BI13" s="4">
        <f t="shared" si="23"/>
        <v>0.25986460536287936</v>
      </c>
      <c r="BJ13" s="4">
        <f t="shared" si="24"/>
        <v>2.1876029731900584</v>
      </c>
      <c r="BK13" s="4">
        <f t="shared" si="25"/>
        <v>0.61604517658278823</v>
      </c>
      <c r="BL13" s="4">
        <f t="shared" si="26"/>
        <v>1.9894921558436172</v>
      </c>
      <c r="BM13" s="4">
        <f t="shared" si="27"/>
        <v>19.252173914215348</v>
      </c>
      <c r="BP13" s="4">
        <v>57.382536652500001</v>
      </c>
      <c r="BQ13" s="4">
        <v>4.2206204682499999</v>
      </c>
      <c r="BR13" s="4">
        <f t="shared" si="29"/>
        <v>13.595758510902682</v>
      </c>
      <c r="BS13" s="4">
        <f>AVERAGE(BS3,BS8)-3</f>
        <v>90.82927905092896</v>
      </c>
      <c r="BT13" s="4">
        <f>AVERAGE(BT3,BT8)-30</f>
        <v>237.42669895</v>
      </c>
      <c r="BU13" s="5">
        <v>369.0789474</v>
      </c>
      <c r="BV13" s="5">
        <v>172.32817635000001</v>
      </c>
      <c r="BW13" s="5">
        <v>6.1749999999999998</v>
      </c>
      <c r="BX13" s="4">
        <f t="shared" si="30"/>
        <v>0.64319036579906963</v>
      </c>
      <c r="BY13" s="4">
        <f t="shared" si="31"/>
        <v>0.30031467133213974</v>
      </c>
      <c r="BZ13" s="4">
        <f t="shared" si="32"/>
        <v>2.1520361694258092</v>
      </c>
      <c r="CA13" s="4">
        <f t="shared" si="33"/>
        <v>5.625397989136049</v>
      </c>
      <c r="CB13" s="4">
        <f t="shared" si="34"/>
        <v>1.8972756158658237</v>
      </c>
      <c r="CC13" s="4">
        <f t="shared" si="35"/>
        <v>1.5544963941806933</v>
      </c>
      <c r="CE13" s="4" t="s">
        <v>37</v>
      </c>
      <c r="CF13" s="4">
        <v>43.471237000000002</v>
      </c>
      <c r="CG13" s="4">
        <v>1.941383034</v>
      </c>
      <c r="CH13" s="4">
        <f t="shared" si="36"/>
        <v>22.391890852384982</v>
      </c>
      <c r="CI13" s="4">
        <f>AVERAGE(CI3,CI8)-3</f>
        <v>78.788927526520183</v>
      </c>
      <c r="CJ13" s="4">
        <f>AVERAGE(CJ3,CJ8)-1</f>
        <v>62.444444445000002</v>
      </c>
      <c r="CK13" s="5">
        <v>660.26315790000001</v>
      </c>
      <c r="CL13" s="5">
        <v>125.599981</v>
      </c>
      <c r="CM13" s="5">
        <v>6.6749999999999998</v>
      </c>
      <c r="CN13" s="4">
        <f t="shared" si="37"/>
        <v>1.5188506319707442</v>
      </c>
      <c r="CO13" s="4">
        <f t="shared" si="38"/>
        <v>0.28892663210849046</v>
      </c>
      <c r="CP13" s="4">
        <f t="shared" si="39"/>
        <v>4.0583916798832078</v>
      </c>
      <c r="CQ13" s="4">
        <f t="shared" si="40"/>
        <v>3.2164927451920855</v>
      </c>
      <c r="CR13" s="4">
        <f t="shared" si="41"/>
        <v>1.5941323856416667</v>
      </c>
      <c r="CS13" s="4">
        <f t="shared" si="42"/>
        <v>10.573609290119451</v>
      </c>
    </row>
    <row r="14" spans="2:97" s="4" customFormat="1">
      <c r="B14" s="14"/>
      <c r="C14" s="4" t="s">
        <v>38</v>
      </c>
      <c r="D14" s="4">
        <f t="shared" ref="D14:D17" si="43">AVERAGE(D4,D9)-0.43</f>
        <v>39.024999999999999</v>
      </c>
      <c r="E14" s="4">
        <f>AVERAGE(E4,E9)-0.21</f>
        <v>3.0449999999999999</v>
      </c>
      <c r="F14" s="4">
        <f t="shared" si="0"/>
        <v>12.816091954022989</v>
      </c>
      <c r="G14" s="4">
        <f t="shared" ref="G14:G17" si="44">AVERAGE(G4,G9)-2</f>
        <v>36.36558603558445</v>
      </c>
      <c r="H14" s="4">
        <f t="shared" ref="H14:H17" si="45">AVERAGE(H4,H9)-0.3</f>
        <v>10.7462962962963</v>
      </c>
      <c r="I14" s="4">
        <f t="shared" ref="I14:I17" si="46">AVERAGE(I4,I9)-12</f>
        <v>665.49065081856793</v>
      </c>
      <c r="J14" s="5">
        <v>90.174999999999997</v>
      </c>
      <c r="K14" s="5">
        <v>6.1349999999999998</v>
      </c>
      <c r="L14" s="4">
        <f t="shared" si="1"/>
        <v>1.7052931475171504</v>
      </c>
      <c r="M14" s="4">
        <f t="shared" si="2"/>
        <v>0.2310698270339526</v>
      </c>
      <c r="N14" s="4">
        <f t="shared" si="3"/>
        <v>1.1942721193952202</v>
      </c>
      <c r="O14" s="4">
        <f t="shared" si="4"/>
        <v>0.35291613452533005</v>
      </c>
      <c r="P14" s="4">
        <f t="shared" si="5"/>
        <v>2.4796795495544046</v>
      </c>
      <c r="Q14" s="4">
        <f t="shared" si="6"/>
        <v>61.927442950547395</v>
      </c>
      <c r="S14" s="4" t="s">
        <v>38</v>
      </c>
      <c r="T14" s="5">
        <v>33.340000000000003</v>
      </c>
      <c r="U14" s="5">
        <v>2.4449999999999998</v>
      </c>
      <c r="V14" s="4">
        <f t="shared" si="7"/>
        <v>13.635991820040902</v>
      </c>
      <c r="W14" s="4">
        <f t="shared" ref="W14:W17" si="47">AVERAGE(W4,W9)-5</f>
        <v>193.68483163343581</v>
      </c>
      <c r="X14" s="4">
        <f t="shared" ref="X14:X17" si="48">AVERAGE(X4,X9)</f>
        <v>35.100992024999996</v>
      </c>
      <c r="Y14" s="4">
        <f t="shared" ref="Y14:Z17" si="49">AVERAGE(Y4,Y9)-12</f>
        <v>1918.1432050000001</v>
      </c>
      <c r="Z14" s="4">
        <f t="shared" si="49"/>
        <v>425.60643104999997</v>
      </c>
      <c r="AA14" s="4">
        <f t="shared" ref="AA14:AA17" si="50">AVERAGE(AA4,AA9)-0.03</f>
        <v>5.8</v>
      </c>
      <c r="AB14" s="4">
        <f t="shared" si="8"/>
        <v>5.7532789592081581</v>
      </c>
      <c r="AC14" s="4">
        <f t="shared" si="9"/>
        <v>1.276563980353929</v>
      </c>
      <c r="AD14" s="4">
        <f t="shared" si="10"/>
        <v>7.9216700054574973</v>
      </c>
      <c r="AE14" s="4">
        <f t="shared" si="11"/>
        <v>1.4356233957055213</v>
      </c>
      <c r="AF14" s="4">
        <f t="shared" si="12"/>
        <v>2.1974174614535356</v>
      </c>
      <c r="AG14" s="4">
        <f t="shared" si="13"/>
        <v>54.646410096724331</v>
      </c>
      <c r="AI14" s="4" t="s">
        <v>38</v>
      </c>
      <c r="AJ14" s="4">
        <f t="shared" ref="AJ14:AJ17" si="51">AVERAGE(AJ4,AJ9)-0.43</f>
        <v>47.401091880798354</v>
      </c>
      <c r="AK14" s="4">
        <f t="shared" ref="AK14:AK17" si="52">AVERAGE(AK4,AK9)-0.21</f>
        <v>3.1850000000000001</v>
      </c>
      <c r="AL14" s="4">
        <f t="shared" si="14"/>
        <v>14.882603416263219</v>
      </c>
      <c r="AM14" s="4">
        <f t="shared" ref="AM14:AM17" si="53">AVERAGE(AM4,AM9)-5</f>
        <v>102.36558603558447</v>
      </c>
      <c r="AN14" s="4">
        <f t="shared" ref="AN14:AN17" si="54">AVERAGE(AN4,AN9)</f>
        <v>40.341186218715251</v>
      </c>
      <c r="AO14" s="4">
        <f t="shared" ref="AO14:AP17" si="55">AVERAGE(AO4,AO9)-12</f>
        <v>1692.5138018928951</v>
      </c>
      <c r="AP14" s="4">
        <f t="shared" si="55"/>
        <v>260.82092024999997</v>
      </c>
      <c r="AQ14" s="5">
        <v>6.4850000000000003</v>
      </c>
      <c r="AR14" s="4">
        <f t="shared" si="15"/>
        <v>3.5706219724835351</v>
      </c>
      <c r="AS14" s="4">
        <f t="shared" si="16"/>
        <v>0.55024243092521585</v>
      </c>
      <c r="AT14" s="4">
        <f t="shared" si="17"/>
        <v>3.2139901424045356</v>
      </c>
      <c r="AU14" s="4">
        <f t="shared" si="18"/>
        <v>1.2665992533348587</v>
      </c>
      <c r="AV14" s="4">
        <f t="shared" si="19"/>
        <v>2.5479355938951302</v>
      </c>
      <c r="AW14" s="4">
        <f t="shared" si="20"/>
        <v>41.954983492966726</v>
      </c>
      <c r="AZ14" s="4">
        <v>36.932524999999998</v>
      </c>
      <c r="BA14" s="4">
        <v>2.8957014999999999</v>
      </c>
      <c r="BB14" s="4">
        <f t="shared" si="21"/>
        <v>12.754258337746483</v>
      </c>
      <c r="BC14" s="4">
        <f t="shared" ref="BC14:BC17" si="56">AVERAGE(BC4,BC9)-3</f>
        <v>71.603705999999988</v>
      </c>
      <c r="BD14" s="4">
        <f t="shared" ref="BD14:BD17" si="57">AVERAGE(BD4,BD9)-1</f>
        <v>19.481481479999999</v>
      </c>
      <c r="BE14" s="4">
        <v>400</v>
      </c>
      <c r="BF14" s="5">
        <v>139.35558800000001</v>
      </c>
      <c r="BG14" s="5">
        <v>6.1349999999999998</v>
      </c>
      <c r="BH14" s="4">
        <f t="shared" si="22"/>
        <v>1.0830561950475903</v>
      </c>
      <c r="BI14" s="4">
        <f t="shared" si="23"/>
        <v>0.37732483224474911</v>
      </c>
      <c r="BJ14" s="4">
        <f t="shared" si="24"/>
        <v>2.472758535366991</v>
      </c>
      <c r="BK14" s="4">
        <f t="shared" si="25"/>
        <v>0.67277243458968405</v>
      </c>
      <c r="BL14" s="4">
        <f t="shared" si="26"/>
        <v>1.9462063597657926</v>
      </c>
      <c r="BM14" s="4">
        <f t="shared" si="27"/>
        <v>20.532319393196374</v>
      </c>
      <c r="BP14" s="4">
        <v>46.64998525</v>
      </c>
      <c r="BQ14" s="4">
        <v>3.6600508542500001</v>
      </c>
      <c r="BR14" s="4">
        <f t="shared" si="29"/>
        <v>12.74572051255263</v>
      </c>
      <c r="BS14" s="4">
        <f t="shared" ref="BS14:BS17" si="58">AVERAGE(BS4,BS9)-3</f>
        <v>84.240642370111658</v>
      </c>
      <c r="BT14" s="4">
        <f t="shared" ref="BT14:BT17" si="59">AVERAGE(BT4,BT9)-30</f>
        <v>255.86701334999998</v>
      </c>
      <c r="BU14" s="5">
        <v>826.73684209999999</v>
      </c>
      <c r="BV14" s="5">
        <v>170.0558954</v>
      </c>
      <c r="BW14" s="5">
        <v>6.2149999999999999</v>
      </c>
      <c r="BX14" s="4">
        <f t="shared" si="30"/>
        <v>1.7722124405173312</v>
      </c>
      <c r="BY14" s="4">
        <f t="shared" si="31"/>
        <v>0.36453579671817798</v>
      </c>
      <c r="BZ14" s="4">
        <f t="shared" si="32"/>
        <v>2.3016249151918911</v>
      </c>
      <c r="CA14" s="4">
        <f t="shared" si="33"/>
        <v>6.9908048696342773</v>
      </c>
      <c r="CB14" s="4">
        <f t="shared" si="34"/>
        <v>2.0186918168650547</v>
      </c>
      <c r="CC14" s="4">
        <f t="shared" si="35"/>
        <v>3.2311192883981037</v>
      </c>
      <c r="CE14" s="4" t="s">
        <v>38</v>
      </c>
      <c r="CF14" s="4">
        <v>39.572723000000003</v>
      </c>
      <c r="CG14" s="4">
        <v>2.0376794039999999</v>
      </c>
      <c r="CH14" s="4">
        <f t="shared" si="36"/>
        <v>19.420485343434333</v>
      </c>
      <c r="CI14" s="4">
        <f t="shared" ref="CI14:CI17" si="60">AVERAGE(CI4,CI9)-3</f>
        <v>70.631082782167937</v>
      </c>
      <c r="CJ14" s="4">
        <f t="shared" ref="CJ14:CJ17" si="61">AVERAGE(CJ4,CJ9)-1</f>
        <v>47.318518515000001</v>
      </c>
      <c r="CK14" s="5">
        <v>600.86842109999998</v>
      </c>
      <c r="CL14" s="5">
        <v>118.59925535000001</v>
      </c>
      <c r="CM14" s="5">
        <v>6.7805</v>
      </c>
      <c r="CN14" s="4">
        <f t="shared" si="37"/>
        <v>1.5183903849628946</v>
      </c>
      <c r="CO14" s="4">
        <f t="shared" si="38"/>
        <v>0.29969950602085177</v>
      </c>
      <c r="CP14" s="4">
        <f t="shared" si="39"/>
        <v>3.4662510031518154</v>
      </c>
      <c r="CQ14" s="4">
        <f t="shared" si="40"/>
        <v>2.3221768067200821</v>
      </c>
      <c r="CR14" s="4">
        <f t="shared" si="41"/>
        <v>1.6791368711671866</v>
      </c>
      <c r="CS14" s="4">
        <f t="shared" si="42"/>
        <v>12.698377716739468</v>
      </c>
    </row>
    <row r="15" spans="2:97" s="4" customFormat="1">
      <c r="B15" s="14"/>
      <c r="C15" s="4" t="s">
        <v>39</v>
      </c>
      <c r="D15" s="4">
        <f t="shared" si="43"/>
        <v>29.72</v>
      </c>
      <c r="E15" s="4">
        <f t="shared" ref="E15:E17" si="62">AVERAGE(E5,E10)-0.21</f>
        <v>2.165</v>
      </c>
      <c r="F15" s="4">
        <f t="shared" si="0"/>
        <v>13.727482678983833</v>
      </c>
      <c r="G15" s="4">
        <f t="shared" si="44"/>
        <v>32.561632238798495</v>
      </c>
      <c r="H15" s="4">
        <f t="shared" si="45"/>
        <v>5.8078547049999996</v>
      </c>
      <c r="I15" s="4">
        <f t="shared" si="46"/>
        <v>498.81000000000006</v>
      </c>
      <c r="J15" s="5">
        <v>65.189499999999995</v>
      </c>
      <c r="K15" s="5">
        <v>6.1849999999999996</v>
      </c>
      <c r="L15" s="4">
        <f t="shared" si="1"/>
        <v>1.6783647375504713</v>
      </c>
      <c r="M15" s="4">
        <f t="shared" si="2"/>
        <v>0.21934555854643337</v>
      </c>
      <c r="N15" s="4">
        <f t="shared" si="3"/>
        <v>1.50400148909</v>
      </c>
      <c r="O15" s="4">
        <f t="shared" si="4"/>
        <v>0.26826118729792148</v>
      </c>
      <c r="P15" s="4">
        <f t="shared" si="5"/>
        <v>2.0020341585433203</v>
      </c>
      <c r="Q15" s="4">
        <f t="shared" si="6"/>
        <v>85.885413002941178</v>
      </c>
      <c r="S15" s="4" t="s">
        <v>39</v>
      </c>
      <c r="T15" s="5">
        <v>28.36</v>
      </c>
      <c r="U15" s="5">
        <v>1.925</v>
      </c>
      <c r="V15" s="4">
        <f t="shared" si="7"/>
        <v>14.732467532467531</v>
      </c>
      <c r="W15" s="4">
        <f t="shared" si="47"/>
        <v>203.03014792816276</v>
      </c>
      <c r="X15" s="4">
        <f t="shared" si="48"/>
        <v>29.69553247</v>
      </c>
      <c r="Y15" s="4">
        <f t="shared" si="49"/>
        <v>1463.7772465</v>
      </c>
      <c r="Z15" s="4">
        <f t="shared" si="49"/>
        <v>378.47825454999997</v>
      </c>
      <c r="AA15" s="4">
        <f t="shared" si="50"/>
        <v>6.2399999999999993</v>
      </c>
      <c r="AB15" s="4">
        <f t="shared" si="8"/>
        <v>5.1614148325105784</v>
      </c>
      <c r="AC15" s="4">
        <f t="shared" si="9"/>
        <v>1.3345495576516218</v>
      </c>
      <c r="AD15" s="4">
        <f t="shared" si="10"/>
        <v>10.54702067159287</v>
      </c>
      <c r="AE15" s="4">
        <f t="shared" si="11"/>
        <v>1.5426250633766234</v>
      </c>
      <c r="AF15" s="4">
        <f t="shared" si="12"/>
        <v>1.8641480509777062</v>
      </c>
      <c r="AG15" s="4">
        <f t="shared" si="13"/>
        <v>49.292843897605991</v>
      </c>
      <c r="AI15" s="4" t="s">
        <v>39</v>
      </c>
      <c r="AJ15" s="4">
        <f t="shared" si="51"/>
        <v>37.587325401306153</v>
      </c>
      <c r="AK15" s="4">
        <f t="shared" si="52"/>
        <v>2.29</v>
      </c>
      <c r="AL15" s="4">
        <f t="shared" si="14"/>
        <v>16.413679214544171</v>
      </c>
      <c r="AM15" s="4">
        <f t="shared" si="53"/>
        <v>96.355121557213295</v>
      </c>
      <c r="AN15" s="4">
        <f t="shared" si="54"/>
        <v>25.421962682374748</v>
      </c>
      <c r="AO15" s="4">
        <f t="shared" si="55"/>
        <v>1462.4375179568251</v>
      </c>
      <c r="AP15" s="4">
        <f t="shared" si="55"/>
        <v>194.25151110000002</v>
      </c>
      <c r="AQ15" s="5">
        <v>6.17</v>
      </c>
      <c r="AR15" s="4">
        <f t="shared" si="15"/>
        <v>3.8907730261275937</v>
      </c>
      <c r="AS15" s="4">
        <f t="shared" si="16"/>
        <v>0.51680056781387751</v>
      </c>
      <c r="AT15" s="4">
        <f t="shared" si="17"/>
        <v>4.2076472295726335</v>
      </c>
      <c r="AU15" s="4">
        <f t="shared" si="18"/>
        <v>1.11012937477619</v>
      </c>
      <c r="AV15" s="4">
        <f t="shared" si="19"/>
        <v>2.0159957038158915</v>
      </c>
      <c r="AW15" s="4">
        <f t="shared" si="20"/>
        <v>57.526538616577582</v>
      </c>
      <c r="AZ15" s="4">
        <v>30.07480335</v>
      </c>
      <c r="BA15" s="4">
        <v>2.8125365699999998</v>
      </c>
      <c r="BB15" s="4">
        <f t="shared" si="21"/>
        <v>10.693124374201471</v>
      </c>
      <c r="BC15" s="4">
        <f t="shared" si="56"/>
        <v>69.435929999999985</v>
      </c>
      <c r="BD15" s="4">
        <f t="shared" si="57"/>
        <v>13.462962962999999</v>
      </c>
      <c r="BE15" s="4">
        <v>352</v>
      </c>
      <c r="BF15" s="5">
        <v>141.16001850000001</v>
      </c>
      <c r="BG15" s="5">
        <v>6.1849999999999996</v>
      </c>
      <c r="BH15" s="4">
        <f t="shared" si="22"/>
        <v>1.1704149679834897</v>
      </c>
      <c r="BI15" s="4">
        <f t="shared" si="23"/>
        <v>0.46936306401484751</v>
      </c>
      <c r="BJ15" s="4">
        <f t="shared" si="24"/>
        <v>2.4688009656706433</v>
      </c>
      <c r="BK15" s="4">
        <f t="shared" si="25"/>
        <v>0.47867690349711617</v>
      </c>
      <c r="BL15" s="4">
        <f t="shared" si="26"/>
        <v>2.0329535227655198</v>
      </c>
      <c r="BM15" s="4">
        <f t="shared" si="27"/>
        <v>26.145804676681855</v>
      </c>
      <c r="BP15" s="4">
        <v>34.945589544999997</v>
      </c>
      <c r="BQ15" s="4">
        <v>2.7596678209999999</v>
      </c>
      <c r="BR15" s="4">
        <f t="shared" si="29"/>
        <v>12.662969535346841</v>
      </c>
      <c r="BS15" s="4">
        <f t="shared" si="58"/>
        <v>88.871699960501644</v>
      </c>
      <c r="BT15" s="4">
        <f t="shared" si="59"/>
        <v>269.67896810000002</v>
      </c>
      <c r="BU15" s="5">
        <v>834.57894739999995</v>
      </c>
      <c r="BV15" s="5">
        <v>165.36367477499999</v>
      </c>
      <c r="BW15" s="5">
        <v>6.2889999999999997</v>
      </c>
      <c r="BX15" s="4">
        <f t="shared" si="30"/>
        <v>2.3882239740877722</v>
      </c>
      <c r="BY15" s="4">
        <f t="shared" si="31"/>
        <v>0.47320327665972994</v>
      </c>
      <c r="BZ15" s="4">
        <f t="shared" si="32"/>
        <v>3.2203767165099557</v>
      </c>
      <c r="CA15" s="4">
        <f t="shared" si="33"/>
        <v>9.7721532297419209</v>
      </c>
      <c r="CB15" s="4">
        <f t="shared" si="34"/>
        <v>1.8607011551314381</v>
      </c>
      <c r="CC15" s="4">
        <f t="shared" si="35"/>
        <v>3.0947127737841558</v>
      </c>
      <c r="CE15" s="4" t="s">
        <v>39</v>
      </c>
      <c r="CF15" s="4">
        <v>30.178968399999999</v>
      </c>
      <c r="CG15" s="4">
        <v>2.1918660399999998</v>
      </c>
      <c r="CH15" s="4">
        <f t="shared" si="36"/>
        <v>13.768618998266884</v>
      </c>
      <c r="CI15" s="4">
        <f t="shared" si="60"/>
        <v>64.87715771286787</v>
      </c>
      <c r="CJ15" s="4">
        <f t="shared" si="61"/>
        <v>24.296296294999998</v>
      </c>
      <c r="CK15" s="5">
        <v>524.57894739999995</v>
      </c>
      <c r="CL15" s="5">
        <v>107.97267855</v>
      </c>
      <c r="CM15" s="5">
        <v>6.7835000000000001</v>
      </c>
      <c r="CN15" s="4">
        <f t="shared" si="37"/>
        <v>1.7382269017518837</v>
      </c>
      <c r="CO15" s="4">
        <f t="shared" si="38"/>
        <v>0.35777458367331078</v>
      </c>
      <c r="CP15" s="4">
        <f t="shared" si="39"/>
        <v>2.9599052373140409</v>
      </c>
      <c r="CQ15" s="4">
        <f t="shared" si="40"/>
        <v>1.1084754201036846</v>
      </c>
      <c r="CR15" s="4">
        <f t="shared" si="41"/>
        <v>1.6642633918684213</v>
      </c>
      <c r="CS15" s="4">
        <f t="shared" si="42"/>
        <v>21.590901799627563</v>
      </c>
    </row>
    <row r="16" spans="2:97" s="4" customFormat="1">
      <c r="B16" s="14"/>
      <c r="C16" s="4" t="s">
        <v>40</v>
      </c>
      <c r="D16" s="4">
        <f t="shared" si="43"/>
        <v>25.984999999999999</v>
      </c>
      <c r="E16" s="4">
        <f t="shared" si="62"/>
        <v>1.5649999999999999</v>
      </c>
      <c r="F16" s="4">
        <f t="shared" si="0"/>
        <v>16.603833865814696</v>
      </c>
      <c r="G16" s="4">
        <f t="shared" si="44"/>
        <v>33.737664733422001</v>
      </c>
      <c r="H16" s="4">
        <f t="shared" si="45"/>
        <v>2.1614078755000001</v>
      </c>
      <c r="I16" s="4">
        <f t="shared" si="46"/>
        <v>491.21000000000004</v>
      </c>
      <c r="J16" s="5">
        <v>58.223999999999997</v>
      </c>
      <c r="K16" s="5">
        <v>6.21</v>
      </c>
      <c r="L16" s="4">
        <f t="shared" si="1"/>
        <v>1.8903598229747931</v>
      </c>
      <c r="M16" s="4">
        <f t="shared" si="2"/>
        <v>0.22406773138349045</v>
      </c>
      <c r="N16" s="4">
        <f t="shared" si="3"/>
        <v>2.1557613248192973</v>
      </c>
      <c r="O16" s="4">
        <f t="shared" si="4"/>
        <v>0.13810912942492015</v>
      </c>
      <c r="P16" s="4">
        <f t="shared" si="5"/>
        <v>1.7257863121249399</v>
      </c>
      <c r="Q16" s="4">
        <f t="shared" si="6"/>
        <v>227.2639077371586</v>
      </c>
      <c r="S16" s="4" t="s">
        <v>40</v>
      </c>
      <c r="T16" s="5">
        <v>27.7</v>
      </c>
      <c r="U16" s="5">
        <v>1.88</v>
      </c>
      <c r="V16" s="4">
        <f t="shared" si="7"/>
        <v>14.73404255319149</v>
      </c>
      <c r="W16" s="4">
        <f t="shared" si="47"/>
        <v>202.88798058469848</v>
      </c>
      <c r="X16" s="4">
        <f t="shared" si="48"/>
        <v>3.6333399934999999</v>
      </c>
      <c r="Y16" s="4">
        <f t="shared" si="49"/>
        <v>1417.6856614999999</v>
      </c>
      <c r="Z16" s="4">
        <f t="shared" si="49"/>
        <v>302.96262424999998</v>
      </c>
      <c r="AA16" s="4">
        <f t="shared" si="50"/>
        <v>6.4899999999999993</v>
      </c>
      <c r="AB16" s="4">
        <f t="shared" si="8"/>
        <v>5.1179987779783387</v>
      </c>
      <c r="AC16" s="4">
        <f t="shared" si="9"/>
        <v>1.0937278853790613</v>
      </c>
      <c r="AD16" s="4">
        <f t="shared" si="10"/>
        <v>10.791913860888219</v>
      </c>
      <c r="AE16" s="4">
        <f t="shared" si="11"/>
        <v>0.19326276561170216</v>
      </c>
      <c r="AF16" s="4">
        <f t="shared" si="12"/>
        <v>1.4932507257300238</v>
      </c>
      <c r="AG16" s="4">
        <f t="shared" si="13"/>
        <v>390.18799893107223</v>
      </c>
      <c r="AI16" s="4" t="s">
        <v>40</v>
      </c>
      <c r="AJ16" s="4">
        <f t="shared" si="51"/>
        <v>26.90770430088045</v>
      </c>
      <c r="AK16" s="4">
        <f t="shared" si="52"/>
        <v>1.4550000000000001</v>
      </c>
      <c r="AL16" s="4">
        <f t="shared" si="14"/>
        <v>18.493267560742577</v>
      </c>
      <c r="AM16" s="4">
        <f t="shared" si="53"/>
        <v>95.973766473342209</v>
      </c>
      <c r="AN16" s="4">
        <f t="shared" si="54"/>
        <v>21.172654152280352</v>
      </c>
      <c r="AO16" s="4">
        <f t="shared" si="55"/>
        <v>2033.1292846814699</v>
      </c>
      <c r="AP16" s="4">
        <f t="shared" si="55"/>
        <v>182.15670799999998</v>
      </c>
      <c r="AQ16" s="5">
        <v>6.46</v>
      </c>
      <c r="AR16" s="4">
        <f t="shared" si="15"/>
        <v>7.555937370007979</v>
      </c>
      <c r="AS16" s="4">
        <f t="shared" si="16"/>
        <v>0.67696859592008973</v>
      </c>
      <c r="AT16" s="4">
        <f t="shared" si="17"/>
        <v>6.5961351528070242</v>
      </c>
      <c r="AU16" s="4">
        <f t="shared" si="18"/>
        <v>1.4551652338337011</v>
      </c>
      <c r="AV16" s="4">
        <f t="shared" si="19"/>
        <v>1.8979843627435009</v>
      </c>
      <c r="AW16" s="4">
        <f t="shared" si="20"/>
        <v>96.026188783823144</v>
      </c>
      <c r="AZ16" s="4">
        <v>19.689699999999998</v>
      </c>
      <c r="BA16" s="4">
        <v>1.7035950184999999</v>
      </c>
      <c r="BB16" s="4">
        <f t="shared" si="21"/>
        <v>11.557735134337621</v>
      </c>
      <c r="BC16" s="4">
        <f t="shared" si="56"/>
        <v>64.5</v>
      </c>
      <c r="BD16" s="4">
        <f t="shared" si="57"/>
        <v>11</v>
      </c>
      <c r="BE16" s="4">
        <v>345</v>
      </c>
      <c r="BF16" s="5">
        <v>132.5</v>
      </c>
      <c r="BG16" s="5">
        <v>6.0750000000000002</v>
      </c>
      <c r="BH16" s="4">
        <f t="shared" si="22"/>
        <v>1.7521851526432604</v>
      </c>
      <c r="BI16" s="4">
        <f t="shared" si="23"/>
        <v>0.6729406745658898</v>
      </c>
      <c r="BJ16" s="4">
        <f t="shared" si="24"/>
        <v>3.7861110944543417</v>
      </c>
      <c r="BK16" s="4">
        <f t="shared" si="25"/>
        <v>0.64569336494570173</v>
      </c>
      <c r="BL16" s="4">
        <f t="shared" si="26"/>
        <v>2.054263565891473</v>
      </c>
      <c r="BM16" s="4">
        <f t="shared" si="27"/>
        <v>31.363636363636363</v>
      </c>
      <c r="BP16" s="4">
        <v>18.938915012500001</v>
      </c>
      <c r="BQ16" s="4">
        <v>1.2838543950000001</v>
      </c>
      <c r="BR16" s="4">
        <f t="shared" si="29"/>
        <v>14.751606635657465</v>
      </c>
      <c r="BS16" s="4">
        <f t="shared" si="58"/>
        <v>85.607284321817389</v>
      </c>
      <c r="BT16" s="4">
        <f t="shared" si="59"/>
        <v>228.70322240000002</v>
      </c>
      <c r="BU16" s="5">
        <v>768.10526319999997</v>
      </c>
      <c r="BV16" s="5">
        <v>156.271154935</v>
      </c>
      <c r="BW16" s="5">
        <v>6.33</v>
      </c>
      <c r="BX16" s="4">
        <f t="shared" si="30"/>
        <v>4.0556983475190505</v>
      </c>
      <c r="BY16" s="4">
        <f t="shared" si="31"/>
        <v>0.82513256346447728</v>
      </c>
      <c r="BZ16" s="4">
        <f t="shared" si="32"/>
        <v>6.6679901284146306</v>
      </c>
      <c r="CA16" s="4">
        <f t="shared" si="33"/>
        <v>17.813797521797632</v>
      </c>
      <c r="CB16" s="4">
        <f t="shared" si="34"/>
        <v>1.8254422643234534</v>
      </c>
      <c r="CC16" s="4">
        <f t="shared" si="35"/>
        <v>3.3585240082738768</v>
      </c>
      <c r="CE16" s="4" t="s">
        <v>40</v>
      </c>
      <c r="CF16" s="4">
        <v>20.846533300000001</v>
      </c>
      <c r="CG16" s="4">
        <v>2.4136535819999998</v>
      </c>
      <c r="CH16" s="4">
        <f t="shared" si="36"/>
        <v>8.636920167610036</v>
      </c>
      <c r="CI16" s="4">
        <f t="shared" si="60"/>
        <v>62.730398913951547</v>
      </c>
      <c r="CJ16" s="4">
        <f t="shared" si="61"/>
        <v>12.925925925</v>
      </c>
      <c r="CK16" s="5">
        <v>488.81578949999999</v>
      </c>
      <c r="CL16" s="5">
        <v>102.05276834999999</v>
      </c>
      <c r="CM16" s="5">
        <v>6.7895000000000003</v>
      </c>
      <c r="CN16" s="4">
        <f t="shared" si="37"/>
        <v>2.3448301089946688</v>
      </c>
      <c r="CO16" s="4">
        <f t="shared" si="38"/>
        <v>0.48954311434601927</v>
      </c>
      <c r="CP16" s="4">
        <f t="shared" si="39"/>
        <v>2.5989810377830578</v>
      </c>
      <c r="CQ16" s="4">
        <f t="shared" si="40"/>
        <v>0.53553360023973817</v>
      </c>
      <c r="CR16" s="4">
        <f t="shared" si="41"/>
        <v>1.626847112673198</v>
      </c>
      <c r="CS16" s="4">
        <f t="shared" si="42"/>
        <v>37.816694319327844</v>
      </c>
    </row>
    <row r="17" spans="2:97" s="4" customFormat="1">
      <c r="B17" s="14"/>
      <c r="C17" s="4" t="s">
        <v>41</v>
      </c>
      <c r="D17" s="4">
        <f t="shared" si="43"/>
        <v>23.895000000000003</v>
      </c>
      <c r="E17" s="4">
        <f t="shared" si="62"/>
        <v>1.58</v>
      </c>
      <c r="F17" s="4">
        <f t="shared" si="0"/>
        <v>15.123417721518988</v>
      </c>
      <c r="G17" s="4">
        <f t="shared" si="44"/>
        <v>28.747754979197502</v>
      </c>
      <c r="H17" s="4">
        <f t="shared" si="45"/>
        <v>4.312673405</v>
      </c>
      <c r="I17" s="4">
        <f t="shared" si="46"/>
        <v>283.06</v>
      </c>
      <c r="J17" s="5">
        <v>50.168500000000002</v>
      </c>
      <c r="K17" s="5">
        <v>6.37</v>
      </c>
      <c r="L17" s="4">
        <f t="shared" si="1"/>
        <v>1.1845992885540906</v>
      </c>
      <c r="M17" s="4">
        <f t="shared" si="2"/>
        <v>0.2099539652646997</v>
      </c>
      <c r="N17" s="4">
        <f t="shared" si="3"/>
        <v>1.8194781632403481</v>
      </c>
      <c r="O17" s="4">
        <f t="shared" si="4"/>
        <v>0.27295401297468352</v>
      </c>
      <c r="P17" s="4">
        <f t="shared" si="5"/>
        <v>1.745127577311794</v>
      </c>
      <c r="Q17" s="4">
        <f t="shared" si="6"/>
        <v>65.634462297058633</v>
      </c>
      <c r="S17" s="4" t="s">
        <v>41</v>
      </c>
      <c r="T17" s="5">
        <v>30.234999999999999</v>
      </c>
      <c r="U17" s="5">
        <v>2.16</v>
      </c>
      <c r="V17" s="4">
        <f t="shared" si="7"/>
        <v>13.997685185185183</v>
      </c>
      <c r="W17" s="4">
        <f t="shared" si="47"/>
        <v>192.60027149674937</v>
      </c>
      <c r="X17" s="4">
        <f t="shared" si="48"/>
        <v>19.54280456</v>
      </c>
      <c r="Y17" s="4">
        <f t="shared" si="49"/>
        <v>1438.0159844999998</v>
      </c>
      <c r="Z17" s="4">
        <f t="shared" si="49"/>
        <v>289.55256370000001</v>
      </c>
      <c r="AA17" s="4">
        <f t="shared" si="50"/>
        <v>6.4899999999999993</v>
      </c>
      <c r="AB17" s="4">
        <f t="shared" si="8"/>
        <v>4.7561302612865877</v>
      </c>
      <c r="AC17" s="4">
        <f t="shared" si="9"/>
        <v>0.95767343707623609</v>
      </c>
      <c r="AD17" s="4">
        <f t="shared" si="10"/>
        <v>8.9166792359606184</v>
      </c>
      <c r="AE17" s="4">
        <f t="shared" si="11"/>
        <v>0.9047594703703703</v>
      </c>
      <c r="AF17" s="4">
        <f t="shared" si="12"/>
        <v>1.5033860619707744</v>
      </c>
      <c r="AG17" s="4">
        <f t="shared" si="13"/>
        <v>73.582887250651595</v>
      </c>
      <c r="AI17" s="4" t="s">
        <v>41</v>
      </c>
      <c r="AJ17" s="4">
        <f t="shared" si="51"/>
        <v>22.11285275936125</v>
      </c>
      <c r="AK17" s="4">
        <f t="shared" si="52"/>
        <v>1.175</v>
      </c>
      <c r="AL17" s="4">
        <f t="shared" si="14"/>
        <v>18.81944915690319</v>
      </c>
      <c r="AM17" s="4">
        <f t="shared" si="53"/>
        <v>100.81157270071695</v>
      </c>
      <c r="AN17" s="4">
        <f t="shared" si="54"/>
        <v>13.765263083311904</v>
      </c>
      <c r="AO17" s="4">
        <f t="shared" si="55"/>
        <v>1833.1675745274599</v>
      </c>
      <c r="AP17" s="4">
        <f t="shared" si="55"/>
        <v>159.29783270000001</v>
      </c>
      <c r="AQ17" s="5">
        <v>6.5</v>
      </c>
      <c r="AR17" s="4">
        <f t="shared" si="15"/>
        <v>8.290054632373959</v>
      </c>
      <c r="AS17" s="4">
        <f t="shared" si="16"/>
        <v>0.72038571609700119</v>
      </c>
      <c r="AT17" s="4">
        <f t="shared" si="17"/>
        <v>8.5797083149546349</v>
      </c>
      <c r="AU17" s="4">
        <f t="shared" si="18"/>
        <v>1.1715117517712259</v>
      </c>
      <c r="AV17" s="4">
        <f t="shared" si="19"/>
        <v>1.5801542266671444</v>
      </c>
      <c r="AW17" s="4">
        <f t="shared" si="20"/>
        <v>133.17344996841152</v>
      </c>
      <c r="AZ17" s="4">
        <v>19.207005379999998</v>
      </c>
      <c r="BA17" s="4">
        <v>1.3130605545</v>
      </c>
      <c r="BB17" s="4">
        <f t="shared" si="21"/>
        <v>14.627661545520898</v>
      </c>
      <c r="BC17" s="4">
        <f t="shared" si="56"/>
        <v>62.5</v>
      </c>
      <c r="BD17" s="4">
        <f t="shared" si="57"/>
        <v>12.5</v>
      </c>
      <c r="BE17" s="4">
        <v>300</v>
      </c>
      <c r="BF17" s="5">
        <v>122.21299999999999</v>
      </c>
      <c r="BG17" s="5">
        <v>6.1219999999999999</v>
      </c>
      <c r="BH17" s="4">
        <f t="shared" si="22"/>
        <v>1.5619301086487227</v>
      </c>
      <c r="BI17" s="4">
        <f t="shared" si="23"/>
        <v>0.63629388122762121</v>
      </c>
      <c r="BJ17" s="4">
        <f t="shared" si="24"/>
        <v>4.7598718723067091</v>
      </c>
      <c r="BK17" s="4">
        <f t="shared" si="25"/>
        <v>0.9519743744613417</v>
      </c>
      <c r="BL17" s="4">
        <f t="shared" si="26"/>
        <v>1.9554079999999998</v>
      </c>
      <c r="BM17" s="4">
        <f t="shared" si="27"/>
        <v>24</v>
      </c>
      <c r="BP17" s="4">
        <v>25.051922325</v>
      </c>
      <c r="BQ17" s="4">
        <v>1.568867937</v>
      </c>
      <c r="BR17" s="4">
        <f t="shared" si="29"/>
        <v>15.968152407336754</v>
      </c>
      <c r="BS17" s="4">
        <f t="shared" si="58"/>
        <v>94.496741003384528</v>
      </c>
      <c r="BT17" s="4">
        <f t="shared" si="59"/>
        <v>212.48645464999998</v>
      </c>
      <c r="BU17" s="5">
        <v>25.05192233</v>
      </c>
      <c r="BV17" s="5">
        <v>180.78841679999999</v>
      </c>
      <c r="BW17" s="5">
        <v>6.3985000000000003</v>
      </c>
      <c r="BX17" s="4">
        <f t="shared" si="30"/>
        <v>0.10000000001995855</v>
      </c>
      <c r="BY17" s="4">
        <f t="shared" si="31"/>
        <v>0.72165486725777639</v>
      </c>
      <c r="BZ17" s="4">
        <f t="shared" si="32"/>
        <v>6.023243816435043</v>
      </c>
      <c r="CA17" s="4">
        <f t="shared" si="33"/>
        <v>13.543935065453503</v>
      </c>
      <c r="CB17" s="4">
        <f t="shared" si="34"/>
        <v>1.9131709187042207</v>
      </c>
      <c r="CC17" s="4">
        <f t="shared" si="35"/>
        <v>0.11789891440969553</v>
      </c>
      <c r="CE17" s="4" t="s">
        <v>41</v>
      </c>
      <c r="CF17" s="4">
        <v>16.399512049999998</v>
      </c>
      <c r="CG17" s="4">
        <v>2.0236976444999999</v>
      </c>
      <c r="CH17" s="4">
        <f t="shared" si="36"/>
        <v>8.1037362940904476</v>
      </c>
      <c r="CI17" s="4">
        <f t="shared" si="60"/>
        <v>59.80367141033976</v>
      </c>
      <c r="CJ17" s="4">
        <f t="shared" si="61"/>
        <v>7.3703703699999998</v>
      </c>
      <c r="CK17" s="5">
        <v>467.60526320000002</v>
      </c>
      <c r="CL17" s="5">
        <v>103.9747009</v>
      </c>
      <c r="CM17" s="5">
        <v>6.9960000000000004</v>
      </c>
      <c r="CN17" s="4">
        <f t="shared" si="37"/>
        <v>2.8513364408302628</v>
      </c>
      <c r="CO17" s="4">
        <f t="shared" si="38"/>
        <v>0.63401094241703371</v>
      </c>
      <c r="CP17" s="4">
        <f t="shared" si="39"/>
        <v>2.9551683065340328</v>
      </c>
      <c r="CQ17" s="4">
        <f t="shared" si="40"/>
        <v>0.36420314022854022</v>
      </c>
      <c r="CR17" s="4">
        <f t="shared" si="41"/>
        <v>1.7386006318338389</v>
      </c>
      <c r="CS17" s="4">
        <f t="shared" si="42"/>
        <v>63.443930186102712</v>
      </c>
    </row>
    <row r="18" spans="2:97" s="4" customFormat="1">
      <c r="B18" s="14" t="s">
        <v>42</v>
      </c>
      <c r="C18" s="1" t="s">
        <v>43</v>
      </c>
      <c r="D18" s="7">
        <v>37.4</v>
      </c>
      <c r="E18" s="7">
        <v>3.05</v>
      </c>
      <c r="F18" s="4">
        <f t="shared" si="0"/>
        <v>12.262295081967213</v>
      </c>
      <c r="G18" s="4">
        <v>41.737053658537</v>
      </c>
      <c r="H18" s="4">
        <v>8.5</v>
      </c>
      <c r="I18" s="4">
        <v>661.99563163846801</v>
      </c>
      <c r="J18" s="5">
        <v>122.17</v>
      </c>
      <c r="K18" s="5">
        <v>5.84</v>
      </c>
      <c r="L18" s="4">
        <f t="shared" si="1"/>
        <v>1.7700417958247807</v>
      </c>
      <c r="M18" s="4">
        <f t="shared" si="2"/>
        <v>0.32665775401069519</v>
      </c>
      <c r="N18" s="4">
        <f t="shared" si="3"/>
        <v>1.3684279888044919</v>
      </c>
      <c r="O18" s="4">
        <f t="shared" si="4"/>
        <v>0.27868852459016391</v>
      </c>
      <c r="P18" s="4">
        <f t="shared" si="5"/>
        <v>2.9271352261591912</v>
      </c>
      <c r="Q18" s="4">
        <f t="shared" si="6"/>
        <v>77.881839016290357</v>
      </c>
      <c r="S18" s="1" t="s">
        <v>43</v>
      </c>
      <c r="T18" s="7">
        <v>54.74</v>
      </c>
      <c r="U18" s="7">
        <v>4.3899999999999997</v>
      </c>
      <c r="V18" s="4">
        <f t="shared" si="7"/>
        <v>12.469248291571756</v>
      </c>
      <c r="W18" s="4">
        <v>212.50556634759451</v>
      </c>
      <c r="X18" s="4">
        <v>67.997237330000004</v>
      </c>
      <c r="Y18" s="4">
        <v>2109.0035579999999</v>
      </c>
      <c r="Z18" s="5">
        <v>531.21064679999995</v>
      </c>
      <c r="AA18" s="7">
        <v>5.69</v>
      </c>
      <c r="AB18" s="4">
        <f t="shared" si="8"/>
        <v>3.8527649945195468</v>
      </c>
      <c r="AC18" s="4">
        <f t="shared" si="9"/>
        <v>0.97042500328827175</v>
      </c>
      <c r="AD18" s="4">
        <f t="shared" si="10"/>
        <v>4.8406734931114928</v>
      </c>
      <c r="AE18" s="4">
        <f t="shared" si="11"/>
        <v>1.5489120120728932</v>
      </c>
      <c r="AF18" s="4">
        <f t="shared" si="12"/>
        <v>2.4997493285945311</v>
      </c>
      <c r="AG18" s="4">
        <f t="shared" si="13"/>
        <v>31.016018309166206</v>
      </c>
      <c r="AI18" s="1" t="s">
        <v>43</v>
      </c>
      <c r="AJ18" s="4">
        <v>52.254843711852999</v>
      </c>
      <c r="AK18" s="7">
        <v>3.84</v>
      </c>
      <c r="AL18" s="4">
        <f t="shared" si="14"/>
        <v>13.608032216628386</v>
      </c>
      <c r="AM18" s="4">
        <v>127.73705365853658</v>
      </c>
      <c r="AN18" s="4">
        <v>49.6564719116923</v>
      </c>
      <c r="AO18" s="4">
        <v>2338.1262447407198</v>
      </c>
      <c r="AP18" s="5">
        <v>352.86698539999998</v>
      </c>
      <c r="AQ18" s="5">
        <v>5.72</v>
      </c>
      <c r="AR18" s="4">
        <f t="shared" si="15"/>
        <v>4.4744679701536665</v>
      </c>
      <c r="AS18" s="4">
        <f t="shared" si="16"/>
        <v>0.67528091241799826</v>
      </c>
      <c r="AT18" s="4">
        <f t="shared" si="17"/>
        <v>3.3264857723577235</v>
      </c>
      <c r="AU18" s="4">
        <f t="shared" si="18"/>
        <v>1.293137289366987</v>
      </c>
      <c r="AV18" s="4">
        <f t="shared" si="19"/>
        <v>2.7624481330474002</v>
      </c>
      <c r="AW18" s="4">
        <f t="shared" si="20"/>
        <v>47.086032388663838</v>
      </c>
      <c r="AY18" s="2" t="s">
        <v>44</v>
      </c>
      <c r="AZ18" s="8">
        <v>51.84334278</v>
      </c>
      <c r="BA18" s="8">
        <v>3.1134411690000001</v>
      </c>
      <c r="BB18" s="4">
        <f t="shared" si="21"/>
        <v>16.651460543464022</v>
      </c>
      <c r="BC18" s="4">
        <v>81.764323999999988</v>
      </c>
      <c r="BD18" s="5">
        <v>25.25925926</v>
      </c>
      <c r="BE18" s="4">
        <v>394.84210526315786</v>
      </c>
      <c r="BF18" s="5">
        <v>178.416236</v>
      </c>
      <c r="BG18" s="7">
        <v>6</v>
      </c>
      <c r="BH18" s="4">
        <f t="shared" si="22"/>
        <v>0.76160618526990331</v>
      </c>
      <c r="BI18" s="4">
        <f t="shared" si="23"/>
        <v>0.34414493054029877</v>
      </c>
      <c r="BJ18" s="4">
        <f t="shared" si="24"/>
        <v>2.6261721215134348</v>
      </c>
      <c r="BK18" s="4">
        <f t="shared" si="25"/>
        <v>0.81129714322217217</v>
      </c>
      <c r="BL18" s="4">
        <f t="shared" si="26"/>
        <v>2.1820792647903509</v>
      </c>
      <c r="BM18" s="4">
        <f t="shared" si="27"/>
        <v>15.631578946910015</v>
      </c>
      <c r="BO18" s="3">
        <v>6.1</v>
      </c>
      <c r="BP18" s="8">
        <v>48.11322689</v>
      </c>
      <c r="BQ18" s="8">
        <v>3.925598264</v>
      </c>
      <c r="BR18" s="4">
        <f t="shared" si="29"/>
        <v>12.256278827924405</v>
      </c>
      <c r="BS18" s="4">
        <v>126.49927007299267</v>
      </c>
      <c r="BT18" s="5">
        <v>421.90078640000002</v>
      </c>
      <c r="BU18" s="5">
        <v>869.26315790000001</v>
      </c>
      <c r="BV18" s="5">
        <v>193.59087589999999</v>
      </c>
      <c r="BW18" s="7">
        <v>6.07</v>
      </c>
      <c r="BX18" s="4">
        <f t="shared" si="30"/>
        <v>1.8067030920361535</v>
      </c>
      <c r="BY18" s="4">
        <f t="shared" si="31"/>
        <v>0.40236518814795297</v>
      </c>
      <c r="BZ18" s="4">
        <f t="shared" si="32"/>
        <v>3.2224201654322076</v>
      </c>
      <c r="CA18" s="4">
        <f t="shared" si="33"/>
        <v>10.747426456473489</v>
      </c>
      <c r="CB18" s="4">
        <f t="shared" si="34"/>
        <v>1.5303714858456818</v>
      </c>
      <c r="CC18" s="4">
        <f t="shared" si="35"/>
        <v>2.0603496981298823</v>
      </c>
      <c r="CE18" s="1" t="s">
        <v>43</v>
      </c>
      <c r="CF18" s="8">
        <v>58.745617869999997</v>
      </c>
      <c r="CG18" s="8">
        <v>2.7815603320000002</v>
      </c>
      <c r="CH18" s="4">
        <f t="shared" si="36"/>
        <v>21.119663375325988</v>
      </c>
      <c r="CI18" s="4">
        <v>84.821807044410406</v>
      </c>
      <c r="CJ18" s="5">
        <v>49.111111110000003</v>
      </c>
      <c r="CK18" s="5">
        <v>640.10526319999997</v>
      </c>
      <c r="CL18" s="5">
        <v>141.8647473</v>
      </c>
      <c r="CM18" s="8">
        <v>6.36</v>
      </c>
      <c r="CN18" s="4">
        <f t="shared" si="37"/>
        <v>1.0896221478451529</v>
      </c>
      <c r="CO18" s="4">
        <f t="shared" si="38"/>
        <v>0.2414899228976311</v>
      </c>
      <c r="CP18" s="4">
        <f t="shared" si="39"/>
        <v>3.0494325817273125</v>
      </c>
      <c r="CQ18" s="4">
        <f t="shared" si="40"/>
        <v>1.7655957537576792</v>
      </c>
      <c r="CR18" s="4">
        <f t="shared" si="41"/>
        <v>1.6725032423056427</v>
      </c>
      <c r="CS18" s="4">
        <f t="shared" si="42"/>
        <v>13.03381757676547</v>
      </c>
    </row>
    <row r="19" spans="2:97" s="4" customFormat="1">
      <c r="B19" s="14"/>
      <c r="C19" s="1" t="s">
        <v>45</v>
      </c>
      <c r="D19" s="7">
        <v>32.47</v>
      </c>
      <c r="E19" s="7">
        <v>2.52</v>
      </c>
      <c r="F19" s="4">
        <f t="shared" si="0"/>
        <v>12.884920634920634</v>
      </c>
      <c r="G19" s="4">
        <v>42.739504266558001</v>
      </c>
      <c r="H19" s="4">
        <v>4.6481481481481497</v>
      </c>
      <c r="I19" s="4">
        <v>657.56363589433397</v>
      </c>
      <c r="J19" s="5">
        <v>101.02</v>
      </c>
      <c r="K19" s="5">
        <v>5.73</v>
      </c>
      <c r="L19" s="4">
        <f t="shared" si="1"/>
        <v>2.0251420877558792</v>
      </c>
      <c r="M19" s="4">
        <f t="shared" si="2"/>
        <v>0.31111795503541728</v>
      </c>
      <c r="N19" s="4">
        <f t="shared" si="3"/>
        <v>1.696012074069762</v>
      </c>
      <c r="O19" s="4">
        <f t="shared" si="4"/>
        <v>0.1844503233392123</v>
      </c>
      <c r="P19" s="4">
        <f t="shared" si="5"/>
        <v>2.3636212383269082</v>
      </c>
      <c r="Q19" s="4">
        <f t="shared" si="6"/>
        <v>141.4678738577451</v>
      </c>
      <c r="S19" s="1" t="s">
        <v>45</v>
      </c>
      <c r="T19" s="7">
        <v>39.630000000000003</v>
      </c>
      <c r="U19" s="7">
        <v>3.2</v>
      </c>
      <c r="V19" s="4">
        <f t="shared" si="7"/>
        <v>12.384375</v>
      </c>
      <c r="W19" s="4">
        <v>192.58153343914867</v>
      </c>
      <c r="X19" s="4">
        <v>42.296217489999997</v>
      </c>
      <c r="Y19" s="4">
        <v>1807.840314</v>
      </c>
      <c r="Z19" s="5">
        <v>434.9507524</v>
      </c>
      <c r="AA19" s="7">
        <v>6.19</v>
      </c>
      <c r="AB19" s="4">
        <f t="shared" si="8"/>
        <v>4.5617974110522335</v>
      </c>
      <c r="AC19" s="4">
        <f t="shared" si="9"/>
        <v>1.0975290244764067</v>
      </c>
      <c r="AD19" s="4">
        <f t="shared" si="10"/>
        <v>6.018172919973396</v>
      </c>
      <c r="AE19" s="4">
        <f t="shared" si="11"/>
        <v>1.3217567965624999</v>
      </c>
      <c r="AF19" s="4">
        <f t="shared" si="12"/>
        <v>2.258527827837836</v>
      </c>
      <c r="AG19" s="4">
        <f t="shared" si="13"/>
        <v>42.742363768756007</v>
      </c>
      <c r="AI19" s="1" t="s">
        <v>45</v>
      </c>
      <c r="AJ19" s="4">
        <v>26.1822319030762</v>
      </c>
      <c r="AK19" s="7">
        <v>2.9</v>
      </c>
      <c r="AL19" s="4">
        <f t="shared" si="14"/>
        <v>9.0283558286469656</v>
      </c>
      <c r="AM19" s="4">
        <v>102.73950426655834</v>
      </c>
      <c r="AN19" s="4">
        <v>52.403628957600397</v>
      </c>
      <c r="AO19" s="4">
        <v>1554.02808446779</v>
      </c>
      <c r="AP19" s="5">
        <v>288.53955300000001</v>
      </c>
      <c r="AQ19" s="5">
        <v>6.19</v>
      </c>
      <c r="AR19" s="4">
        <f t="shared" si="15"/>
        <v>5.9354301429329421</v>
      </c>
      <c r="AS19" s="4">
        <f t="shared" si="16"/>
        <v>1.1020433783802019</v>
      </c>
      <c r="AT19" s="4">
        <f t="shared" si="17"/>
        <v>3.5427415264330464</v>
      </c>
      <c r="AU19" s="4">
        <f t="shared" si="18"/>
        <v>1.8070216881931171</v>
      </c>
      <c r="AV19" s="4">
        <f t="shared" si="19"/>
        <v>2.8084577111777977</v>
      </c>
      <c r="AW19" s="4">
        <f t="shared" si="20"/>
        <v>29.654970760233972</v>
      </c>
      <c r="AY19" s="2" t="s">
        <v>46</v>
      </c>
      <c r="AZ19" s="8">
        <v>39.842994210000001</v>
      </c>
      <c r="BA19" s="8">
        <v>2.661503255</v>
      </c>
      <c r="BB19" s="4">
        <f t="shared" si="21"/>
        <v>14.97010914232378</v>
      </c>
      <c r="BC19" s="4">
        <v>71.662403999999995</v>
      </c>
      <c r="BD19" s="5">
        <v>9.1851851849999999</v>
      </c>
      <c r="BE19" s="4">
        <v>416.31578947368428</v>
      </c>
      <c r="BF19" s="5">
        <v>141.61526000000001</v>
      </c>
      <c r="BG19" s="7">
        <v>6.09</v>
      </c>
      <c r="BH19" s="4">
        <f t="shared" si="22"/>
        <v>1.0448908214061763</v>
      </c>
      <c r="BI19" s="4">
        <f t="shared" si="23"/>
        <v>0.35543327706143302</v>
      </c>
      <c r="BJ19" s="4">
        <f t="shared" si="24"/>
        <v>2.6925536861686084</v>
      </c>
      <c r="BK19" s="4">
        <f t="shared" si="25"/>
        <v>0.3451126789998985</v>
      </c>
      <c r="BL19" s="4">
        <f t="shared" si="26"/>
        <v>1.9761444229529339</v>
      </c>
      <c r="BM19" s="4">
        <f t="shared" si="27"/>
        <v>45.324702887161692</v>
      </c>
      <c r="BO19" s="3">
        <v>6.2</v>
      </c>
      <c r="BP19" s="8">
        <v>43.142986299999997</v>
      </c>
      <c r="BQ19" s="8">
        <v>3.498893678</v>
      </c>
      <c r="BR19" s="4">
        <f t="shared" si="29"/>
        <v>12.330465075652407</v>
      </c>
      <c r="BS19" s="4">
        <v>80.806290801186961</v>
      </c>
      <c r="BT19" s="5">
        <v>288.45753109999998</v>
      </c>
      <c r="BU19" s="5">
        <v>801.36842109999998</v>
      </c>
      <c r="BV19" s="5">
        <v>141.9350445</v>
      </c>
      <c r="BW19" s="7">
        <v>6.13</v>
      </c>
      <c r="BX19" s="4">
        <f t="shared" si="30"/>
        <v>1.8574709120216837</v>
      </c>
      <c r="BY19" s="4">
        <f t="shared" si="31"/>
        <v>0.32898752884892446</v>
      </c>
      <c r="BZ19" s="4">
        <f t="shared" si="32"/>
        <v>2.3094811742715367</v>
      </c>
      <c r="CA19" s="4">
        <f t="shared" si="33"/>
        <v>8.2442496870863753</v>
      </c>
      <c r="CB19" s="4">
        <f t="shared" si="34"/>
        <v>1.756485084177569</v>
      </c>
      <c r="CC19" s="4">
        <f t="shared" si="35"/>
        <v>2.778115787249765</v>
      </c>
      <c r="CE19" s="1" t="s">
        <v>45</v>
      </c>
      <c r="CF19" s="8">
        <v>40.90464592</v>
      </c>
      <c r="CG19" s="8">
        <v>2.0375205580000002</v>
      </c>
      <c r="CH19" s="4">
        <f t="shared" si="36"/>
        <v>20.075697277946187</v>
      </c>
      <c r="CI19" s="4">
        <v>77.393103448275866</v>
      </c>
      <c r="CJ19" s="5">
        <v>36.074074070000002</v>
      </c>
      <c r="CK19" s="5">
        <v>584.68421049999995</v>
      </c>
      <c r="CL19" s="5">
        <v>115.7422414</v>
      </c>
      <c r="CM19" s="8">
        <v>6.41</v>
      </c>
      <c r="CN19" s="4">
        <f t="shared" si="37"/>
        <v>1.4293833801752169</v>
      </c>
      <c r="CO19" s="4">
        <f t="shared" si="38"/>
        <v>0.28295622366800333</v>
      </c>
      <c r="CP19" s="4">
        <f t="shared" si="39"/>
        <v>3.7983961999501874</v>
      </c>
      <c r="CQ19" s="4">
        <f t="shared" si="40"/>
        <v>1.770488838915558</v>
      </c>
      <c r="CR19" s="4">
        <f t="shared" si="41"/>
        <v>1.4955110499910889</v>
      </c>
      <c r="CS19" s="4">
        <f t="shared" si="42"/>
        <v>16.207878526984459</v>
      </c>
    </row>
    <row r="20" spans="2:97" s="4" customFormat="1">
      <c r="B20" s="14"/>
      <c r="C20" s="1" t="s">
        <v>47</v>
      </c>
      <c r="D20" s="7">
        <v>31.7</v>
      </c>
      <c r="E20" s="7">
        <v>2.38</v>
      </c>
      <c r="F20" s="4">
        <f t="shared" si="0"/>
        <v>13.319327731092438</v>
      </c>
      <c r="G20" s="4">
        <v>40.950375939849998</v>
      </c>
      <c r="H20" s="4">
        <v>7.65</v>
      </c>
      <c r="I20" s="4">
        <v>653.21</v>
      </c>
      <c r="J20" s="5">
        <v>85.632000000000005</v>
      </c>
      <c r="K20" s="5">
        <v>5.81</v>
      </c>
      <c r="L20" s="4">
        <f t="shared" si="1"/>
        <v>2.0605993690851738</v>
      </c>
      <c r="M20" s="4">
        <f t="shared" si="2"/>
        <v>0.27013249211356466</v>
      </c>
      <c r="N20" s="4">
        <f t="shared" si="3"/>
        <v>1.7206040310861346</v>
      </c>
      <c r="O20" s="4">
        <f t="shared" si="4"/>
        <v>0.32142857142857151</v>
      </c>
      <c r="P20" s="4">
        <f t="shared" si="5"/>
        <v>2.0911163337250103</v>
      </c>
      <c r="Q20" s="4">
        <f t="shared" si="6"/>
        <v>85.386928104575162</v>
      </c>
      <c r="S20" s="1" t="s">
        <v>47</v>
      </c>
      <c r="T20" s="7">
        <v>35.42</v>
      </c>
      <c r="U20" s="7">
        <v>2.76</v>
      </c>
      <c r="V20" s="4">
        <f t="shared" si="7"/>
        <v>12.833333333333336</v>
      </c>
      <c r="W20" s="4">
        <v>202.52613950370721</v>
      </c>
      <c r="X20" s="4">
        <v>25.994493290000001</v>
      </c>
      <c r="Y20" s="4">
        <v>1327.2144390000001</v>
      </c>
      <c r="Z20" s="5">
        <v>370.51697330000002</v>
      </c>
      <c r="AA20" s="10">
        <v>6.3</v>
      </c>
      <c r="AB20" s="4">
        <f t="shared" si="8"/>
        <v>3.7470763382269903</v>
      </c>
      <c r="AC20" s="4">
        <f t="shared" si="9"/>
        <v>1.0460671182947487</v>
      </c>
      <c r="AD20" s="4">
        <f t="shared" si="10"/>
        <v>7.3379036052067841</v>
      </c>
      <c r="AE20" s="4">
        <f t="shared" si="11"/>
        <v>0.94182946702898562</v>
      </c>
      <c r="AF20" s="4">
        <f t="shared" si="12"/>
        <v>1.8294772922051268</v>
      </c>
      <c r="AG20" s="4">
        <f t="shared" si="13"/>
        <v>51.057522998941288</v>
      </c>
      <c r="AI20" s="1" t="s">
        <v>47</v>
      </c>
      <c r="AJ20" s="4">
        <v>40.240850448608398</v>
      </c>
      <c r="AK20" s="7">
        <v>1.44</v>
      </c>
      <c r="AL20" s="4">
        <f t="shared" si="14"/>
        <v>27.945035033755833</v>
      </c>
      <c r="AM20" s="4">
        <v>120.95037593984971</v>
      </c>
      <c r="AN20" s="4">
        <v>15.863513421678499</v>
      </c>
      <c r="AO20" s="4">
        <v>1596.98881699662</v>
      </c>
      <c r="AP20" s="5">
        <v>224.9362836</v>
      </c>
      <c r="AQ20" s="5">
        <v>5.97</v>
      </c>
      <c r="AR20" s="4">
        <f t="shared" si="15"/>
        <v>3.9685762084877774</v>
      </c>
      <c r="AS20" s="4">
        <f t="shared" si="16"/>
        <v>0.55897497466477797</v>
      </c>
      <c r="AT20" s="4">
        <f t="shared" si="17"/>
        <v>8.3993316624895638</v>
      </c>
      <c r="AU20" s="4">
        <f t="shared" si="18"/>
        <v>1.1016328765054515</v>
      </c>
      <c r="AV20" s="4">
        <f t="shared" si="19"/>
        <v>1.8597402600208859</v>
      </c>
      <c r="AW20" s="4">
        <f t="shared" si="20"/>
        <v>100.67056234933639</v>
      </c>
      <c r="AY20" s="2" t="s">
        <v>48</v>
      </c>
      <c r="AZ20" s="8">
        <v>29.068193440000002</v>
      </c>
      <c r="BA20" s="8">
        <v>2.144984156</v>
      </c>
      <c r="BB20" s="4">
        <f t="shared" si="21"/>
        <v>13.551705432737005</v>
      </c>
      <c r="BC20" s="4">
        <v>74.239999999999995</v>
      </c>
      <c r="BD20" s="9">
        <v>8</v>
      </c>
      <c r="BE20" s="4">
        <v>380.47368421052624</v>
      </c>
      <c r="BF20" s="5">
        <v>138.52719999999999</v>
      </c>
      <c r="BG20" s="7">
        <v>6.11</v>
      </c>
      <c r="BH20" s="4">
        <f t="shared" si="22"/>
        <v>1.3089003449624979</v>
      </c>
      <c r="BI20" s="4">
        <f t="shared" si="23"/>
        <v>0.47655937162361189</v>
      </c>
      <c r="BJ20" s="4">
        <f t="shared" si="24"/>
        <v>3.4610978264027792</v>
      </c>
      <c r="BK20" s="4">
        <f t="shared" si="25"/>
        <v>0.37296312784512708</v>
      </c>
      <c r="BL20" s="4">
        <f t="shared" si="26"/>
        <v>1.8659375</v>
      </c>
      <c r="BM20" s="4">
        <f t="shared" si="27"/>
        <v>47.55921052631578</v>
      </c>
      <c r="BO20" s="3">
        <v>6.3</v>
      </c>
      <c r="BP20" s="8">
        <v>33.011367319999998</v>
      </c>
      <c r="BQ20" s="8">
        <v>2.3095704619999999</v>
      </c>
      <c r="BR20" s="4">
        <f t="shared" si="29"/>
        <v>14.293293001077531</v>
      </c>
      <c r="BS20" s="4">
        <v>90.076502732240399</v>
      </c>
      <c r="BT20" s="5">
        <v>325.48178139999999</v>
      </c>
      <c r="BU20" s="5">
        <v>766.84210529999996</v>
      </c>
      <c r="BV20" s="5">
        <v>169.326776</v>
      </c>
      <c r="BW20" s="7">
        <v>6.3</v>
      </c>
      <c r="BX20" s="4">
        <f t="shared" si="30"/>
        <v>2.3229637774967511</v>
      </c>
      <c r="BY20" s="4">
        <f t="shared" si="31"/>
        <v>0.51293475474253691</v>
      </c>
      <c r="BZ20" s="4">
        <f t="shared" si="32"/>
        <v>3.9001409229245851</v>
      </c>
      <c r="CA20" s="4">
        <f t="shared" si="33"/>
        <v>14.092740912444176</v>
      </c>
      <c r="CB20" s="4">
        <f t="shared" si="34"/>
        <v>1.8798107260373702</v>
      </c>
      <c r="CC20" s="4">
        <f t="shared" si="35"/>
        <v>2.3560215935944857</v>
      </c>
      <c r="CE20" s="1" t="s">
        <v>47</v>
      </c>
      <c r="CF20" s="8">
        <v>32.285711769999999</v>
      </c>
      <c r="CG20" s="8">
        <v>2.2295668719999999</v>
      </c>
      <c r="CH20" s="4">
        <f t="shared" si="36"/>
        <v>14.480710211234248</v>
      </c>
      <c r="CI20" s="4">
        <v>68.225954198473275</v>
      </c>
      <c r="CJ20" s="5">
        <v>27.037037040000001</v>
      </c>
      <c r="CK20" s="5">
        <v>524.68421049999995</v>
      </c>
      <c r="CL20" s="5">
        <v>107.2378626</v>
      </c>
      <c r="CM20" s="8">
        <v>6.49</v>
      </c>
      <c r="CN20" s="4">
        <f t="shared" si="37"/>
        <v>1.6251282122500343</v>
      </c>
      <c r="CO20" s="4">
        <f t="shared" si="38"/>
        <v>0.33215269765136729</v>
      </c>
      <c r="CP20" s="4">
        <f t="shared" si="39"/>
        <v>3.0600541771268874</v>
      </c>
      <c r="CQ20" s="4">
        <f t="shared" si="40"/>
        <v>1.2126587176883745</v>
      </c>
      <c r="CR20" s="4">
        <f t="shared" si="41"/>
        <v>1.5718045113453278</v>
      </c>
      <c r="CS20" s="4">
        <f t="shared" si="42"/>
        <v>19.406128331434942</v>
      </c>
    </row>
    <row r="21" spans="2:97" s="4" customFormat="1">
      <c r="B21" s="14"/>
      <c r="C21" s="1" t="s">
        <v>49</v>
      </c>
      <c r="D21" s="7">
        <v>23.87</v>
      </c>
      <c r="E21" s="7">
        <v>1.58</v>
      </c>
      <c r="F21" s="4">
        <f t="shared" si="0"/>
        <v>15.10759493670886</v>
      </c>
      <c r="G21" s="4">
        <v>36.056738786279702</v>
      </c>
      <c r="H21" s="4">
        <v>8.8800000000000008</v>
      </c>
      <c r="I21" s="4">
        <v>580.32000000000005</v>
      </c>
      <c r="J21" s="5">
        <v>79.212000000000003</v>
      </c>
      <c r="K21" s="5">
        <v>6.13</v>
      </c>
      <c r="L21" s="4">
        <f t="shared" si="1"/>
        <v>2.4311688311688311</v>
      </c>
      <c r="M21" s="4">
        <f t="shared" si="2"/>
        <v>0.3318475073313783</v>
      </c>
      <c r="N21" s="4">
        <f t="shared" si="3"/>
        <v>2.2820720750809937</v>
      </c>
      <c r="O21" s="4">
        <f t="shared" si="4"/>
        <v>0.5620253164556962</v>
      </c>
      <c r="P21" s="4">
        <f t="shared" si="5"/>
        <v>2.1968708947727054</v>
      </c>
      <c r="Q21" s="4">
        <f t="shared" si="6"/>
        <v>65.351351351351354</v>
      </c>
      <c r="S21" s="1" t="s">
        <v>49</v>
      </c>
      <c r="T21" s="7">
        <v>32.33</v>
      </c>
      <c r="U21" s="7">
        <v>2.42</v>
      </c>
      <c r="V21" s="4">
        <f t="shared" si="7"/>
        <v>13.359504132231404</v>
      </c>
      <c r="W21" s="4">
        <v>198.26214441950489</v>
      </c>
      <c r="X21" s="4">
        <v>15.84004977</v>
      </c>
      <c r="Y21" s="4">
        <v>1375.346483</v>
      </c>
      <c r="Z21" s="5">
        <v>359.5525667</v>
      </c>
      <c r="AA21" s="7">
        <v>6.47</v>
      </c>
      <c r="AB21" s="4">
        <f t="shared" si="8"/>
        <v>4.2540874822146622</v>
      </c>
      <c r="AC21" s="4">
        <f t="shared" si="9"/>
        <v>1.1121329004021034</v>
      </c>
      <c r="AD21" s="4">
        <f t="shared" si="10"/>
        <v>8.1926505958473097</v>
      </c>
      <c r="AE21" s="4">
        <f t="shared" si="11"/>
        <v>0.65454751115702481</v>
      </c>
      <c r="AF21" s="4">
        <f t="shared" si="12"/>
        <v>1.8135210216390028</v>
      </c>
      <c r="AG21" s="4">
        <f t="shared" si="13"/>
        <v>86.827156667450296</v>
      </c>
      <c r="AI21" s="1" t="s">
        <v>49</v>
      </c>
      <c r="AJ21" s="4">
        <v>25.875065326690702</v>
      </c>
      <c r="AK21" s="7">
        <v>1.59</v>
      </c>
      <c r="AL21" s="4">
        <f t="shared" si="14"/>
        <v>16.273625991629373</v>
      </c>
      <c r="AM21" s="4">
        <v>96.056738786279709</v>
      </c>
      <c r="AN21" s="4">
        <v>16.685086337948501</v>
      </c>
      <c r="AO21" s="4">
        <v>1854.2373603805199</v>
      </c>
      <c r="AP21" s="5">
        <v>225.83387859999999</v>
      </c>
      <c r="AQ21" s="5">
        <v>6.34</v>
      </c>
      <c r="AR21" s="4">
        <f t="shared" si="15"/>
        <v>7.1661166337919662</v>
      </c>
      <c r="AS21" s="4">
        <f t="shared" si="16"/>
        <v>0.87278573309357932</v>
      </c>
      <c r="AT21" s="4">
        <f t="shared" si="17"/>
        <v>6.0413043261811135</v>
      </c>
      <c r="AU21" s="4">
        <f t="shared" si="18"/>
        <v>1.049376499242044</v>
      </c>
      <c r="AV21" s="4">
        <f t="shared" si="19"/>
        <v>2.3510466985816203</v>
      </c>
      <c r="AW21" s="4">
        <f t="shared" si="20"/>
        <v>111.13142136779054</v>
      </c>
      <c r="AY21" s="2" t="s">
        <v>50</v>
      </c>
      <c r="AZ21" s="8">
        <v>26.116328240000001</v>
      </c>
      <c r="BA21" s="8">
        <v>1.971401274</v>
      </c>
      <c r="BB21" s="4">
        <f t="shared" si="21"/>
        <v>13.247596308492597</v>
      </c>
      <c r="BC21" s="4">
        <v>72</v>
      </c>
      <c r="BD21" s="5">
        <v>7</v>
      </c>
      <c r="BE21" s="4">
        <v>362</v>
      </c>
      <c r="BF21" s="5">
        <v>132</v>
      </c>
      <c r="BG21" s="7">
        <v>6.13</v>
      </c>
      <c r="BH21" s="4">
        <f t="shared" si="22"/>
        <v>1.386106027896975</v>
      </c>
      <c r="BI21" s="4">
        <f t="shared" si="23"/>
        <v>0.5054309272994495</v>
      </c>
      <c r="BJ21" s="4">
        <f t="shared" si="24"/>
        <v>3.6522244836491873</v>
      </c>
      <c r="BK21" s="4">
        <f t="shared" si="25"/>
        <v>0.35507738035478209</v>
      </c>
      <c r="BL21" s="4">
        <f t="shared" si="26"/>
        <v>1.8333333333333333</v>
      </c>
      <c r="BM21" s="4">
        <f t="shared" si="27"/>
        <v>51.714285714285715</v>
      </c>
      <c r="BO21" s="3">
        <v>6.4</v>
      </c>
      <c r="BP21" s="8">
        <v>26.074833869999999</v>
      </c>
      <c r="BQ21" s="8">
        <v>1.8071162700000001</v>
      </c>
      <c r="BR21" s="4">
        <f t="shared" si="29"/>
        <v>14.428974108013536</v>
      </c>
      <c r="BS21" s="4">
        <v>81.1500441826215</v>
      </c>
      <c r="BT21" s="5">
        <v>282.18577190000002</v>
      </c>
      <c r="BU21" s="5">
        <v>835.15789470000004</v>
      </c>
      <c r="BV21" s="5">
        <v>157.22138440000001</v>
      </c>
      <c r="BW21" s="7">
        <v>6.54</v>
      </c>
      <c r="BX21" s="4">
        <f t="shared" si="30"/>
        <v>3.2029270018125722</v>
      </c>
      <c r="BY21" s="4">
        <f t="shared" si="31"/>
        <v>0.60296217104910754</v>
      </c>
      <c r="BZ21" s="4">
        <f t="shared" si="32"/>
        <v>4.4905823454636646</v>
      </c>
      <c r="CA21" s="4">
        <f t="shared" si="33"/>
        <v>15.615252686535769</v>
      </c>
      <c r="CB21" s="4">
        <f t="shared" si="34"/>
        <v>1.9374158816991671</v>
      </c>
      <c r="CC21" s="4">
        <f t="shared" si="35"/>
        <v>2.9596031333428119</v>
      </c>
      <c r="CE21" s="1" t="s">
        <v>49</v>
      </c>
      <c r="CF21" s="8">
        <v>37.152953150000002</v>
      </c>
      <c r="CG21" s="8">
        <v>2.2845277190000002</v>
      </c>
      <c r="CH21" s="4">
        <f t="shared" si="36"/>
        <v>16.262859426482624</v>
      </c>
      <c r="CI21" s="4">
        <v>67.529043062200927</v>
      </c>
      <c r="CJ21" s="5">
        <v>13.407407409999999</v>
      </c>
      <c r="CK21" s="5">
        <v>478.21052630000003</v>
      </c>
      <c r="CL21" s="5">
        <v>103.55114829999999</v>
      </c>
      <c r="CM21" s="8">
        <v>6.6</v>
      </c>
      <c r="CN21" s="4">
        <f t="shared" si="37"/>
        <v>1.2871400137945697</v>
      </c>
      <c r="CO21" s="4">
        <f t="shared" si="38"/>
        <v>0.27871579382108952</v>
      </c>
      <c r="CP21" s="4">
        <f t="shared" si="39"/>
        <v>2.9559301251008776</v>
      </c>
      <c r="CQ21" s="4">
        <f t="shared" si="40"/>
        <v>0.58687873640109678</v>
      </c>
      <c r="CR21" s="4">
        <f t="shared" si="41"/>
        <v>1.5334313001388031</v>
      </c>
      <c r="CS21" s="4">
        <f t="shared" si="42"/>
        <v>35.667635932605712</v>
      </c>
    </row>
    <row r="22" spans="2:97" s="4" customFormat="1">
      <c r="B22" s="14"/>
      <c r="C22" s="1" t="s">
        <v>51</v>
      </c>
      <c r="D22" s="7">
        <v>21.56</v>
      </c>
      <c r="E22" s="7">
        <v>1.41</v>
      </c>
      <c r="F22" s="4">
        <f t="shared" si="0"/>
        <v>15.290780141843971</v>
      </c>
      <c r="G22" s="4">
        <v>30.193383577944999</v>
      </c>
      <c r="H22" s="4">
        <v>6.53</v>
      </c>
      <c r="I22" s="4">
        <v>550.21</v>
      </c>
      <c r="J22" s="5">
        <v>77.357600000000005</v>
      </c>
      <c r="K22" s="5">
        <v>5.9</v>
      </c>
      <c r="L22" s="4">
        <f t="shared" si="1"/>
        <v>2.5519944341372915</v>
      </c>
      <c r="M22" s="4">
        <f t="shared" si="2"/>
        <v>0.3588014842300557</v>
      </c>
      <c r="N22" s="4">
        <f t="shared" si="3"/>
        <v>2.1413747218400707</v>
      </c>
      <c r="O22" s="4">
        <f t="shared" si="4"/>
        <v>0.46312056737588653</v>
      </c>
      <c r="P22" s="4">
        <f t="shared" si="5"/>
        <v>2.5620712498252924</v>
      </c>
      <c r="Q22" s="4">
        <f t="shared" si="6"/>
        <v>84.258805513016853</v>
      </c>
      <c r="S22" s="1" t="s">
        <v>51</v>
      </c>
      <c r="T22" s="7">
        <v>26.32</v>
      </c>
      <c r="U22" s="7">
        <v>1.93</v>
      </c>
      <c r="V22" s="4">
        <f t="shared" si="7"/>
        <v>13.637305699481866</v>
      </c>
      <c r="W22" s="4">
        <v>196.76323286921615</v>
      </c>
      <c r="X22" s="4">
        <v>9.7320590639999995</v>
      </c>
      <c r="Y22" s="4">
        <v>1309.5409569999999</v>
      </c>
      <c r="Z22" s="5">
        <v>287.28846759999999</v>
      </c>
      <c r="AA22" s="7">
        <v>6.69</v>
      </c>
      <c r="AB22" s="4">
        <f t="shared" si="8"/>
        <v>4.9754595630699088</v>
      </c>
      <c r="AC22" s="4">
        <f t="shared" si="9"/>
        <v>1.0915215334346504</v>
      </c>
      <c r="AD22" s="4">
        <f t="shared" si="10"/>
        <v>10.194986159026744</v>
      </c>
      <c r="AE22" s="4">
        <f t="shared" si="11"/>
        <v>0.50425176497409319</v>
      </c>
      <c r="AF22" s="4">
        <f t="shared" si="12"/>
        <v>1.4600719017000183</v>
      </c>
      <c r="AG22" s="4">
        <f t="shared" si="13"/>
        <v>134.55949541491603</v>
      </c>
      <c r="AI22" s="1" t="s">
        <v>51</v>
      </c>
      <c r="AJ22" s="4">
        <v>23.472452163696296</v>
      </c>
      <c r="AK22" s="7">
        <v>1.4</v>
      </c>
      <c r="AL22" s="4">
        <f t="shared" si="14"/>
        <v>16.766037259783069</v>
      </c>
      <c r="AM22" s="4">
        <v>100.19338357794526</v>
      </c>
      <c r="AN22" s="4">
        <v>16.215908651909199</v>
      </c>
      <c r="AO22" s="4">
        <v>1521.2789058027299</v>
      </c>
      <c r="AP22" s="5">
        <v>180.46527570000001</v>
      </c>
      <c r="AQ22" s="5">
        <v>6.06</v>
      </c>
      <c r="AR22" s="4">
        <f t="shared" si="15"/>
        <v>6.4811247465470112</v>
      </c>
      <c r="AS22" s="4">
        <f t="shared" si="16"/>
        <v>0.7688386132025733</v>
      </c>
      <c r="AT22" s="4">
        <f t="shared" si="17"/>
        <v>7.1566702555675183</v>
      </c>
      <c r="AU22" s="4">
        <f t="shared" si="18"/>
        <v>1.1582791894220856</v>
      </c>
      <c r="AV22" s="4">
        <f t="shared" si="19"/>
        <v>1.8011695908004481</v>
      </c>
      <c r="AW22" s="4">
        <f t="shared" si="20"/>
        <v>93.813978510764514</v>
      </c>
      <c r="AY22" s="2" t="s">
        <v>52</v>
      </c>
      <c r="AZ22" s="8">
        <v>14.735672470000001</v>
      </c>
      <c r="BA22" s="8">
        <v>1.3951066139999999</v>
      </c>
      <c r="BB22" s="4">
        <f t="shared" si="21"/>
        <v>10.562398831835802</v>
      </c>
      <c r="BC22" s="4">
        <v>71</v>
      </c>
      <c r="BD22" s="5">
        <v>6.4</v>
      </c>
      <c r="BE22" s="4">
        <v>330</v>
      </c>
      <c r="BF22" s="5">
        <v>129</v>
      </c>
      <c r="BG22" s="7">
        <v>6.22</v>
      </c>
      <c r="BH22" s="4">
        <f t="shared" si="22"/>
        <v>2.2394634562612534</v>
      </c>
      <c r="BI22" s="4">
        <f t="shared" si="23"/>
        <v>0.87542662381121716</v>
      </c>
      <c r="BJ22" s="4">
        <f t="shared" si="24"/>
        <v>5.0892167872698515</v>
      </c>
      <c r="BK22" s="4">
        <f t="shared" si="25"/>
        <v>0.45874630195108523</v>
      </c>
      <c r="BL22" s="4">
        <f t="shared" si="26"/>
        <v>1.8169014084507042</v>
      </c>
      <c r="BM22" s="4">
        <f t="shared" si="27"/>
        <v>51.5625</v>
      </c>
      <c r="BO22" s="3">
        <v>6.5</v>
      </c>
      <c r="BP22" s="8">
        <v>23.581583500000001</v>
      </c>
      <c r="BQ22" s="8">
        <v>1.6582009200000001</v>
      </c>
      <c r="BR22" s="4">
        <f t="shared" si="29"/>
        <v>14.221185874146059</v>
      </c>
      <c r="BS22" s="4">
        <v>79.481104972375633</v>
      </c>
      <c r="BT22" s="5">
        <v>255.06461279999999</v>
      </c>
      <c r="BU22" s="5">
        <v>755.05263160000004</v>
      </c>
      <c r="BV22" s="5">
        <v>149.44839780000001</v>
      </c>
      <c r="BW22" s="7">
        <v>6.41</v>
      </c>
      <c r="BX22" s="4">
        <f t="shared" si="30"/>
        <v>3.2018741726992168</v>
      </c>
      <c r="BY22" s="4">
        <f t="shared" si="31"/>
        <v>0.63375047651062111</v>
      </c>
      <c r="BZ22" s="4">
        <f t="shared" si="32"/>
        <v>4.7932131754199983</v>
      </c>
      <c r="CA22" s="4">
        <f t="shared" si="33"/>
        <v>15.38200888225294</v>
      </c>
      <c r="CB22" s="4">
        <f t="shared" si="34"/>
        <v>1.8803009577174616</v>
      </c>
      <c r="CC22" s="4">
        <f t="shared" si="35"/>
        <v>2.9602406359366213</v>
      </c>
      <c r="CE22" s="1" t="s">
        <v>51</v>
      </c>
      <c r="CF22" s="8">
        <v>27.351183890000001</v>
      </c>
      <c r="CG22" s="8">
        <v>1.6231829520000001</v>
      </c>
      <c r="CH22" s="4">
        <f t="shared" si="36"/>
        <v>16.85033954816943</v>
      </c>
      <c r="CI22" s="4">
        <v>61.649557522123906</v>
      </c>
      <c r="CJ22" s="5">
        <v>25.25925926</v>
      </c>
      <c r="CK22" s="5">
        <v>524.78947370000003</v>
      </c>
      <c r="CL22" s="5">
        <v>100.0814159</v>
      </c>
      <c r="CM22" s="8">
        <v>6.68</v>
      </c>
      <c r="CN22" s="4">
        <f t="shared" si="37"/>
        <v>1.9187084398634415</v>
      </c>
      <c r="CO22" s="4">
        <f t="shared" si="38"/>
        <v>0.36591255538518475</v>
      </c>
      <c r="CP22" s="4">
        <f t="shared" si="39"/>
        <v>3.7980658585751277</v>
      </c>
      <c r="CQ22" s="4">
        <f t="shared" si="40"/>
        <v>1.5561560222695092</v>
      </c>
      <c r="CR22" s="4">
        <f t="shared" si="41"/>
        <v>1.6233922824844966</v>
      </c>
      <c r="CS22" s="4">
        <f t="shared" si="42"/>
        <v>20.776122858481639</v>
      </c>
    </row>
    <row r="23" spans="2:97" s="4" customFormat="1">
      <c r="B23" s="14"/>
      <c r="C23" s="1" t="s">
        <v>53</v>
      </c>
      <c r="D23" s="7">
        <v>40.1</v>
      </c>
      <c r="E23" s="7">
        <v>2.94</v>
      </c>
      <c r="F23" s="4">
        <f t="shared" si="0"/>
        <v>13.639455782312925</v>
      </c>
      <c r="G23" s="4">
        <v>40.92863762743</v>
      </c>
      <c r="H23" s="4">
        <v>15.4444444444444</v>
      </c>
      <c r="I23" s="4">
        <v>935.90536680743605</v>
      </c>
      <c r="J23" s="5">
        <v>126.77</v>
      </c>
      <c r="K23" s="5">
        <v>5.84</v>
      </c>
      <c r="L23" s="4">
        <f t="shared" si="1"/>
        <v>2.3339285955297657</v>
      </c>
      <c r="M23" s="4">
        <f t="shared" si="2"/>
        <v>0.31613466334164586</v>
      </c>
      <c r="N23" s="4">
        <f t="shared" si="3"/>
        <v>1.3921305315452381</v>
      </c>
      <c r="O23" s="4">
        <f t="shared" si="4"/>
        <v>0.52532123960695243</v>
      </c>
      <c r="P23" s="4">
        <f t="shared" si="5"/>
        <v>3.0973422852228021</v>
      </c>
      <c r="Q23" s="4">
        <f t="shared" si="6"/>
        <v>60.59818921774783</v>
      </c>
      <c r="S23" s="1" t="s">
        <v>53</v>
      </c>
      <c r="T23" s="7">
        <v>56.23</v>
      </c>
      <c r="U23" s="7">
        <v>4.49</v>
      </c>
      <c r="V23" s="4">
        <f t="shared" si="7"/>
        <v>12.523385300668151</v>
      </c>
      <c r="W23" s="4">
        <v>209.62912286759104</v>
      </c>
      <c r="X23" s="4">
        <v>59.150551370000002</v>
      </c>
      <c r="Y23" s="4">
        <v>1292.14525</v>
      </c>
      <c r="Z23" s="5">
        <v>509.02559780000001</v>
      </c>
      <c r="AA23" s="7">
        <v>5.73</v>
      </c>
      <c r="AB23" s="4">
        <f t="shared" si="8"/>
        <v>2.2979641650364577</v>
      </c>
      <c r="AC23" s="4">
        <f t="shared" si="9"/>
        <v>0.90525626498310519</v>
      </c>
      <c r="AD23" s="4">
        <f t="shared" si="10"/>
        <v>4.6688000638661693</v>
      </c>
      <c r="AE23" s="4">
        <f t="shared" si="11"/>
        <v>1.3173842175946546</v>
      </c>
      <c r="AF23" s="4">
        <f t="shared" si="12"/>
        <v>2.4282198524558924</v>
      </c>
      <c r="AG23" s="4">
        <f t="shared" si="13"/>
        <v>21.845024603698803</v>
      </c>
      <c r="AI23" s="1" t="s">
        <v>53</v>
      </c>
      <c r="AJ23" s="4">
        <v>69.252915382385297</v>
      </c>
      <c r="AK23" s="7">
        <v>4.57</v>
      </c>
      <c r="AL23" s="4">
        <f t="shared" si="14"/>
        <v>15.153810805773587</v>
      </c>
      <c r="AM23" s="4">
        <v>116.49286376274343</v>
      </c>
      <c r="AN23" s="4">
        <v>46.689347801649198</v>
      </c>
      <c r="AO23" s="4">
        <v>2471.5002208252199</v>
      </c>
      <c r="AP23" s="5">
        <v>315.1060056</v>
      </c>
      <c r="AQ23" s="5">
        <v>5.54</v>
      </c>
      <c r="AR23" s="4">
        <f t="shared" si="15"/>
        <v>3.5688031430570701</v>
      </c>
      <c r="AS23" s="4">
        <f t="shared" si="16"/>
        <v>0.45500756734950137</v>
      </c>
      <c r="AT23" s="4">
        <f t="shared" si="17"/>
        <v>2.5490779816792872</v>
      </c>
      <c r="AU23" s="4">
        <f t="shared" si="18"/>
        <v>1.0216487483949497</v>
      </c>
      <c r="AV23" s="4">
        <f t="shared" si="19"/>
        <v>2.7049382719422574</v>
      </c>
      <c r="AW23" s="4">
        <f t="shared" si="20"/>
        <v>52.934991324464796</v>
      </c>
      <c r="AY23" s="2" t="s">
        <v>54</v>
      </c>
      <c r="AZ23" s="8">
        <v>33.427073960000001</v>
      </c>
      <c r="BA23" s="8">
        <v>2.7174118159999998</v>
      </c>
      <c r="BB23" s="4">
        <f t="shared" si="21"/>
        <v>12.301070365258177</v>
      </c>
      <c r="BC23" s="4">
        <v>71.61</v>
      </c>
      <c r="BD23" s="5">
        <v>30.74074074</v>
      </c>
      <c r="BE23" s="4">
        <v>469.36842105263162</v>
      </c>
      <c r="BF23" s="5">
        <v>167.75219999999999</v>
      </c>
      <c r="BG23" s="7">
        <v>5.92</v>
      </c>
      <c r="BH23" s="4">
        <f t="shared" si="22"/>
        <v>1.4041564679406107</v>
      </c>
      <c r="BI23" s="4">
        <f t="shared" si="23"/>
        <v>0.50184530120924764</v>
      </c>
      <c r="BJ23" s="4">
        <f t="shared" si="24"/>
        <v>2.635228108539291</v>
      </c>
      <c r="BK23" s="4">
        <f t="shared" si="25"/>
        <v>1.1312507202257636</v>
      </c>
      <c r="BL23" s="4">
        <f t="shared" si="26"/>
        <v>2.3425806451612901</v>
      </c>
      <c r="BM23" s="4">
        <f t="shared" si="27"/>
        <v>15.2686112876222</v>
      </c>
      <c r="BO23" s="3">
        <v>2.1</v>
      </c>
      <c r="BP23" s="8">
        <v>46.481986050000003</v>
      </c>
      <c r="BQ23" s="8">
        <v>3.8881561160000002</v>
      </c>
      <c r="BR23" s="4">
        <f t="shared" si="29"/>
        <v>11.954763302513443</v>
      </c>
      <c r="BS23" s="4">
        <v>89.931466666666665</v>
      </c>
      <c r="BT23" s="5">
        <v>287.49435269999998</v>
      </c>
      <c r="BU23" s="5">
        <v>924.73684209999999</v>
      </c>
      <c r="BV23" s="5">
        <v>174.06189330000001</v>
      </c>
      <c r="BW23" s="7">
        <v>6.16</v>
      </c>
      <c r="BX23" s="4">
        <f t="shared" si="30"/>
        <v>1.9894520881815891</v>
      </c>
      <c r="BY23" s="4">
        <f t="shared" si="31"/>
        <v>0.37447172139495966</v>
      </c>
      <c r="BZ23" s="4">
        <f t="shared" si="32"/>
        <v>2.3129592532715746</v>
      </c>
      <c r="CA23" s="4">
        <f t="shared" si="33"/>
        <v>7.3941051779516549</v>
      </c>
      <c r="CB23" s="4">
        <f t="shared" si="34"/>
        <v>1.9354948801754226</v>
      </c>
      <c r="CC23" s="4">
        <f t="shared" si="35"/>
        <v>3.2165391543010995</v>
      </c>
      <c r="CE23" s="1" t="s">
        <v>53</v>
      </c>
      <c r="CF23" s="8">
        <v>49.550719260000001</v>
      </c>
      <c r="CG23" s="8">
        <v>2.4571174980000001</v>
      </c>
      <c r="CH23" s="4">
        <f t="shared" si="36"/>
        <v>20.166198523404923</v>
      </c>
      <c r="CI23" s="4">
        <v>93.974814814814849</v>
      </c>
      <c r="CJ23" s="5">
        <v>75.333333330000002</v>
      </c>
      <c r="CK23" s="5">
        <v>665.36842109999998</v>
      </c>
      <c r="CL23" s="5">
        <v>137.34345680000001</v>
      </c>
      <c r="CM23" s="8">
        <v>6.54</v>
      </c>
      <c r="CN23" s="4">
        <f t="shared" si="37"/>
        <v>1.3428027504680866</v>
      </c>
      <c r="CO23" s="4">
        <f t="shared" si="38"/>
        <v>0.27717752406244289</v>
      </c>
      <c r="CP23" s="4">
        <f t="shared" si="39"/>
        <v>3.8245958889351752</v>
      </c>
      <c r="CQ23" s="4">
        <f t="shared" si="40"/>
        <v>3.0659231148416164</v>
      </c>
      <c r="CR23" s="4">
        <f t="shared" si="41"/>
        <v>1.4614921782037738</v>
      </c>
      <c r="CS23" s="4">
        <f t="shared" si="42"/>
        <v>8.832324174284615</v>
      </c>
    </row>
    <row r="24" spans="2:97" s="4" customFormat="1">
      <c r="B24" s="14"/>
      <c r="C24" s="1" t="s">
        <v>55</v>
      </c>
      <c r="D24" s="7">
        <v>37.85</v>
      </c>
      <c r="E24" s="7">
        <v>2.89</v>
      </c>
      <c r="F24" s="4">
        <f t="shared" si="0"/>
        <v>13.09688581314879</v>
      </c>
      <c r="G24" s="4">
        <v>39.044399596369999</v>
      </c>
      <c r="H24" s="4">
        <v>14.7777777777778</v>
      </c>
      <c r="I24" s="4">
        <v>793.06709511123802</v>
      </c>
      <c r="J24" s="5">
        <v>114.97</v>
      </c>
      <c r="K24" s="5">
        <v>6.34</v>
      </c>
      <c r="L24" s="4">
        <f t="shared" si="1"/>
        <v>2.0952895511525442</v>
      </c>
      <c r="M24" s="4">
        <f t="shared" si="2"/>
        <v>0.30375165125495374</v>
      </c>
      <c r="N24" s="4">
        <f t="shared" si="3"/>
        <v>1.3510172870716262</v>
      </c>
      <c r="O24" s="4">
        <f t="shared" si="4"/>
        <v>0.51134179161860893</v>
      </c>
      <c r="P24" s="4">
        <f t="shared" si="5"/>
        <v>2.9445964386321077</v>
      </c>
      <c r="Q24" s="4">
        <f t="shared" si="6"/>
        <v>53.666194406023543</v>
      </c>
      <c r="S24" s="1" t="s">
        <v>55</v>
      </c>
      <c r="T24" s="7">
        <v>35.700000000000003</v>
      </c>
      <c r="U24" s="7">
        <v>2.83</v>
      </c>
      <c r="V24" s="4">
        <f t="shared" si="7"/>
        <v>12.614840989399294</v>
      </c>
      <c r="W24" s="4">
        <v>192.31141236275593</v>
      </c>
      <c r="X24" s="4">
        <v>40.718826849999999</v>
      </c>
      <c r="Y24" s="4">
        <v>1639.2463439999999</v>
      </c>
      <c r="Z24" s="5">
        <v>384.1049304</v>
      </c>
      <c r="AA24" s="7">
        <v>6.54</v>
      </c>
      <c r="AB24" s="4">
        <f t="shared" si="8"/>
        <v>4.5917264537815123</v>
      </c>
      <c r="AC24" s="4">
        <f t="shared" si="9"/>
        <v>1.075924174789916</v>
      </c>
      <c r="AD24" s="4">
        <f t="shared" si="10"/>
        <v>6.7954562672351919</v>
      </c>
      <c r="AE24" s="4">
        <f t="shared" si="11"/>
        <v>1.4388278038869258</v>
      </c>
      <c r="AF24" s="4">
        <f t="shared" si="12"/>
        <v>1.9973070016014705</v>
      </c>
      <c r="AG24" s="4">
        <f t="shared" si="13"/>
        <v>40.257700695519915</v>
      </c>
      <c r="AI24" s="1" t="s">
        <v>55</v>
      </c>
      <c r="AJ24" s="4">
        <v>42.480945587158203</v>
      </c>
      <c r="AK24" s="7">
        <v>3.01</v>
      </c>
      <c r="AL24" s="4">
        <f t="shared" si="14"/>
        <v>14.113270959188773</v>
      </c>
      <c r="AM24" s="4">
        <v>103.60443995963669</v>
      </c>
      <c r="AN24" s="4">
        <v>8.5</v>
      </c>
      <c r="AO24" s="4">
        <v>1200</v>
      </c>
      <c r="AP24" s="5">
        <v>246.7643794</v>
      </c>
      <c r="AQ24" s="5">
        <v>6.06</v>
      </c>
      <c r="AR24" s="4">
        <f t="shared" si="15"/>
        <v>2.8247958782790246</v>
      </c>
      <c r="AS24" s="4">
        <f t="shared" si="16"/>
        <v>0.58088250152933452</v>
      </c>
      <c r="AT24" s="4">
        <f t="shared" si="17"/>
        <v>3.4420079720809533</v>
      </c>
      <c r="AU24" s="4">
        <f t="shared" si="18"/>
        <v>0.28239202657807311</v>
      </c>
      <c r="AV24" s="4">
        <f t="shared" si="19"/>
        <v>2.38179347811867</v>
      </c>
      <c r="AW24" s="4">
        <f t="shared" si="20"/>
        <v>141.1764705882353</v>
      </c>
      <c r="AY24" s="2" t="s">
        <v>56</v>
      </c>
      <c r="AZ24" s="8">
        <v>28.97725105</v>
      </c>
      <c r="BA24" s="8">
        <v>2.4368374049999999</v>
      </c>
      <c r="BB24" s="4">
        <f t="shared" si="21"/>
        <v>11.891335462326426</v>
      </c>
      <c r="BC24" s="4">
        <v>64.506276000000014</v>
      </c>
      <c r="BD24" s="5">
        <v>21.777777780000001</v>
      </c>
      <c r="BE24" s="4">
        <v>473.8947368421052</v>
      </c>
      <c r="BF24" s="5">
        <v>137.09295599999999</v>
      </c>
      <c r="BG24" s="7">
        <v>6.09</v>
      </c>
      <c r="BH24" s="4">
        <f t="shared" si="22"/>
        <v>1.6354026681979041</v>
      </c>
      <c r="BI24" s="4">
        <f t="shared" si="23"/>
        <v>0.47310545697881162</v>
      </c>
      <c r="BJ24" s="4">
        <f t="shared" si="24"/>
        <v>2.6471309028515186</v>
      </c>
      <c r="BK24" s="4">
        <f t="shared" si="25"/>
        <v>0.89369022879062388</v>
      </c>
      <c r="BL24" s="4">
        <f t="shared" si="26"/>
        <v>2.1252653927813157</v>
      </c>
      <c r="BM24" s="4">
        <f t="shared" si="27"/>
        <v>21.76047260787621</v>
      </c>
      <c r="BO24" s="3">
        <v>2.2000000000000002</v>
      </c>
      <c r="BP24" s="8">
        <v>39.152691359999999</v>
      </c>
      <c r="BQ24" s="8">
        <v>2.9443010690000002</v>
      </c>
      <c r="BR24" s="4">
        <f t="shared" si="29"/>
        <v>13.29778797835297</v>
      </c>
      <c r="BS24" s="4">
        <v>106.84405566600402</v>
      </c>
      <c r="BT24" s="5">
        <v>347.0180019</v>
      </c>
      <c r="BU24" s="5">
        <v>925.36842109999998</v>
      </c>
      <c r="BV24" s="5">
        <v>187.46441350000001</v>
      </c>
      <c r="BW24" s="7">
        <v>6.42</v>
      </c>
      <c r="BX24" s="4">
        <f t="shared" si="30"/>
        <v>2.3634861077402061</v>
      </c>
      <c r="BY24" s="4">
        <f t="shared" si="31"/>
        <v>0.47880338997977889</v>
      </c>
      <c r="BZ24" s="4">
        <f t="shared" si="32"/>
        <v>3.6288427427121932</v>
      </c>
      <c r="CA24" s="4">
        <f t="shared" si="33"/>
        <v>11.786090952236107</v>
      </c>
      <c r="CB24" s="4">
        <f t="shared" si="34"/>
        <v>1.7545610032439831</v>
      </c>
      <c r="CC24" s="4">
        <f t="shared" si="35"/>
        <v>2.6666294429493687</v>
      </c>
      <c r="CE24" s="1" t="s">
        <v>55</v>
      </c>
      <c r="CF24" s="8">
        <v>34.810090070000001</v>
      </c>
      <c r="CG24" s="8">
        <v>1.827617139</v>
      </c>
      <c r="CH24" s="4">
        <f t="shared" si="36"/>
        <v>19.046708047970434</v>
      </c>
      <c r="CI24" s="4">
        <v>84.398130841121514</v>
      </c>
      <c r="CJ24" s="5">
        <v>47.925925929999998</v>
      </c>
      <c r="CK24" s="5">
        <v>589.68421049999995</v>
      </c>
      <c r="CL24" s="5">
        <v>124.835514</v>
      </c>
      <c r="CM24" s="8">
        <v>6.56</v>
      </c>
      <c r="CN24" s="4">
        <f t="shared" si="37"/>
        <v>1.694003690637391</v>
      </c>
      <c r="CO24" s="4">
        <f t="shared" si="38"/>
        <v>0.35861876182729452</v>
      </c>
      <c r="CP24" s="4">
        <f t="shared" si="39"/>
        <v>4.6179327737811011</v>
      </c>
      <c r="CQ24" s="4">
        <f t="shared" si="40"/>
        <v>2.6223176018267793</v>
      </c>
      <c r="CR24" s="4">
        <f t="shared" si="41"/>
        <v>1.4791265251478305</v>
      </c>
      <c r="CS24" s="4">
        <f t="shared" si="42"/>
        <v>12.304075488521292</v>
      </c>
    </row>
    <row r="25" spans="2:97" s="4" customFormat="1">
      <c r="B25" s="14"/>
      <c r="C25" s="1" t="s">
        <v>57</v>
      </c>
      <c r="D25" s="7">
        <v>28.83</v>
      </c>
      <c r="E25" s="7">
        <v>2.02</v>
      </c>
      <c r="F25" s="4">
        <f t="shared" si="0"/>
        <v>14.272277227722771</v>
      </c>
      <c r="G25" s="4">
        <v>33.781151832459997</v>
      </c>
      <c r="H25" s="4">
        <v>8.5</v>
      </c>
      <c r="I25" s="4">
        <v>623.21</v>
      </c>
      <c r="J25" s="5">
        <v>92.230999999999995</v>
      </c>
      <c r="K25" s="5">
        <v>6.47</v>
      </c>
      <c r="L25" s="4">
        <f t="shared" si="1"/>
        <v>2.1616718695802986</v>
      </c>
      <c r="M25" s="4">
        <f t="shared" si="2"/>
        <v>0.31991328477280612</v>
      </c>
      <c r="N25" s="4">
        <f t="shared" si="3"/>
        <v>1.672334249131683</v>
      </c>
      <c r="O25" s="4">
        <f t="shared" si="4"/>
        <v>0.42079207920792083</v>
      </c>
      <c r="P25" s="4">
        <f t="shared" si="5"/>
        <v>2.730250302222557</v>
      </c>
      <c r="Q25" s="4">
        <f t="shared" si="6"/>
        <v>73.318823529411773</v>
      </c>
      <c r="S25" s="1" t="s">
        <v>57</v>
      </c>
      <c r="T25" s="7">
        <v>35.479999999999997</v>
      </c>
      <c r="U25" s="7">
        <v>2.77</v>
      </c>
      <c r="V25" s="4">
        <f t="shared" si="7"/>
        <v>12.808664259927797</v>
      </c>
      <c r="W25" s="4">
        <v>200.23185596585611</v>
      </c>
      <c r="X25" s="4">
        <v>18.28582931</v>
      </c>
      <c r="Y25" s="4">
        <v>1557.908238</v>
      </c>
      <c r="Z25" s="5">
        <v>360.2904681</v>
      </c>
      <c r="AA25" s="7">
        <v>6.31</v>
      </c>
      <c r="AB25" s="4">
        <f t="shared" si="8"/>
        <v>4.3909476832018042</v>
      </c>
      <c r="AC25" s="4">
        <f t="shared" si="9"/>
        <v>1.015474825535513</v>
      </c>
      <c r="AD25" s="4">
        <f t="shared" si="10"/>
        <v>7.2285868579731449</v>
      </c>
      <c r="AE25" s="4">
        <f t="shared" si="11"/>
        <v>0.66013824223826723</v>
      </c>
      <c r="AF25" s="4">
        <f t="shared" si="12"/>
        <v>1.7993663713601964</v>
      </c>
      <c r="AG25" s="4">
        <f t="shared" si="13"/>
        <v>85.19757083962412</v>
      </c>
      <c r="AI25" s="1" t="s">
        <v>57</v>
      </c>
      <c r="AJ25" s="4">
        <v>30.729777812957799</v>
      </c>
      <c r="AK25" s="7">
        <v>2.04</v>
      </c>
      <c r="AL25" s="4">
        <f t="shared" si="14"/>
        <v>15.063616574979314</v>
      </c>
      <c r="AM25" s="4">
        <v>120.37811518324614</v>
      </c>
      <c r="AN25" s="4">
        <v>8.2797320663150291</v>
      </c>
      <c r="AO25" s="4">
        <v>1111.88086143173</v>
      </c>
      <c r="AP25" s="5">
        <v>254.97958120000001</v>
      </c>
      <c r="AQ25" s="5">
        <v>6.14</v>
      </c>
      <c r="AR25" s="4">
        <f t="shared" si="15"/>
        <v>3.6182521988912142</v>
      </c>
      <c r="AS25" s="4">
        <f t="shared" si="16"/>
        <v>0.82974755870992012</v>
      </c>
      <c r="AT25" s="4">
        <f t="shared" si="17"/>
        <v>5.9008879991787326</v>
      </c>
      <c r="AU25" s="4">
        <f t="shared" si="18"/>
        <v>0.40586921893701128</v>
      </c>
      <c r="AV25" s="4">
        <f t="shared" si="19"/>
        <v>2.118155619996676</v>
      </c>
      <c r="AW25" s="4">
        <f t="shared" si="20"/>
        <v>134.28947368421098</v>
      </c>
      <c r="AY25" s="2" t="s">
        <v>58</v>
      </c>
      <c r="AZ25" s="8">
        <v>27.003130909999999</v>
      </c>
      <c r="BA25" s="8">
        <v>2.24185437</v>
      </c>
      <c r="BB25" s="4">
        <f t="shared" si="21"/>
        <v>12.044997780118964</v>
      </c>
      <c r="BC25" s="4">
        <v>67.029775999999998</v>
      </c>
      <c r="BD25" s="5">
        <v>2.9629629629999998</v>
      </c>
      <c r="BE25" s="4">
        <v>362.26315789473676</v>
      </c>
      <c r="BF25" s="5">
        <v>142.97698800000001</v>
      </c>
      <c r="BG25" s="7">
        <v>6.14</v>
      </c>
      <c r="BH25" s="4">
        <f t="shared" si="22"/>
        <v>1.3415598328287954</v>
      </c>
      <c r="BI25" s="4">
        <f t="shared" si="23"/>
        <v>0.52948300134726867</v>
      </c>
      <c r="BJ25" s="4">
        <f t="shared" si="24"/>
        <v>2.9899255231284267</v>
      </c>
      <c r="BK25" s="4">
        <f t="shared" si="25"/>
        <v>0.13216571971175808</v>
      </c>
      <c r="BL25" s="4">
        <f t="shared" si="26"/>
        <v>2.1330369357045145</v>
      </c>
      <c r="BM25" s="4">
        <f t="shared" si="27"/>
        <v>122.26381578794536</v>
      </c>
      <c r="BO25" s="3">
        <v>2.2999999999999998</v>
      </c>
      <c r="BP25" s="8">
        <v>34.005796910000001</v>
      </c>
      <c r="BQ25" s="8">
        <v>2.6036706569999999</v>
      </c>
      <c r="BR25" s="4">
        <f t="shared" si="29"/>
        <v>13.060713657687467</v>
      </c>
      <c r="BS25" s="4">
        <v>97.160147601476041</v>
      </c>
      <c r="BT25" s="5">
        <v>279.27573649999999</v>
      </c>
      <c r="BU25" s="5">
        <v>786.21052629999997</v>
      </c>
      <c r="BV25" s="5">
        <v>173.96125459999999</v>
      </c>
      <c r="BW25" s="7">
        <v>6.44</v>
      </c>
      <c r="BX25" s="4">
        <f t="shared" si="30"/>
        <v>2.3119897127563003</v>
      </c>
      <c r="BY25" s="4">
        <f t="shared" si="31"/>
        <v>0.51156352859604248</v>
      </c>
      <c r="BZ25" s="4">
        <f t="shared" si="32"/>
        <v>3.7316604287204993</v>
      </c>
      <c r="CA25" s="4">
        <f t="shared" si="33"/>
        <v>10.726231282330728</v>
      </c>
      <c r="CB25" s="4">
        <f t="shared" si="34"/>
        <v>1.7904589370689388</v>
      </c>
      <c r="CC25" s="4">
        <f t="shared" si="35"/>
        <v>2.8151766284931092</v>
      </c>
      <c r="CE25" s="1" t="s">
        <v>57</v>
      </c>
      <c r="CF25" s="8">
        <v>28.451366419999999</v>
      </c>
      <c r="CG25" s="8">
        <v>2.077760547</v>
      </c>
      <c r="CH25" s="4">
        <f t="shared" si="36"/>
        <v>13.693284561149191</v>
      </c>
      <c r="CI25" s="4">
        <v>74.364875621890548</v>
      </c>
      <c r="CJ25" s="5">
        <v>33.481481479999999</v>
      </c>
      <c r="CK25" s="5">
        <v>536.42105260000005</v>
      </c>
      <c r="CL25" s="5">
        <v>109.7519403</v>
      </c>
      <c r="CM25" s="8">
        <v>6.64</v>
      </c>
      <c r="CN25" s="4">
        <f t="shared" si="37"/>
        <v>1.8853964504949778</v>
      </c>
      <c r="CO25" s="4">
        <f t="shared" si="38"/>
        <v>0.38575279190404521</v>
      </c>
      <c r="CP25" s="4">
        <f t="shared" si="39"/>
        <v>3.5790878659845178</v>
      </c>
      <c r="CQ25" s="4">
        <f t="shared" si="40"/>
        <v>1.6114215629102517</v>
      </c>
      <c r="CR25" s="4">
        <f t="shared" si="41"/>
        <v>1.4758572428472223</v>
      </c>
      <c r="CS25" s="4">
        <f t="shared" si="42"/>
        <v>16.021425244292985</v>
      </c>
    </row>
    <row r="26" spans="2:97" s="4" customFormat="1">
      <c r="B26" s="14"/>
      <c r="C26" s="1" t="s">
        <v>59</v>
      </c>
      <c r="D26" s="7">
        <v>29.58</v>
      </c>
      <c r="E26" s="7">
        <v>1.91</v>
      </c>
      <c r="F26" s="4">
        <f t="shared" si="0"/>
        <v>15.486910994764397</v>
      </c>
      <c r="G26" s="4">
        <v>35.901851851852001</v>
      </c>
      <c r="H26" s="4">
        <v>5.2</v>
      </c>
      <c r="I26" s="4">
        <v>600.21</v>
      </c>
      <c r="J26" s="5">
        <v>92.456000000000003</v>
      </c>
      <c r="K26" s="5">
        <v>6.98</v>
      </c>
      <c r="L26" s="4">
        <f t="shared" si="1"/>
        <v>2.0291075050709941</v>
      </c>
      <c r="M26" s="4">
        <f t="shared" si="2"/>
        <v>0.31256254225828267</v>
      </c>
      <c r="N26" s="4">
        <f t="shared" si="3"/>
        <v>1.8796781074268065</v>
      </c>
      <c r="O26" s="4">
        <f t="shared" si="4"/>
        <v>0.27225130890052363</v>
      </c>
      <c r="P26" s="4">
        <f t="shared" si="5"/>
        <v>2.5752432042089954</v>
      </c>
      <c r="Q26" s="4">
        <f t="shared" si="6"/>
        <v>115.425</v>
      </c>
      <c r="S26" s="1" t="s">
        <v>59</v>
      </c>
      <c r="T26" s="7">
        <v>26.64</v>
      </c>
      <c r="U26" s="7">
        <v>1.85</v>
      </c>
      <c r="V26" s="4">
        <f t="shared" si="7"/>
        <v>14.4</v>
      </c>
      <c r="W26" s="4">
        <v>205.81070304439982</v>
      </c>
      <c r="X26" s="4">
        <v>12.592160529999999</v>
      </c>
      <c r="Y26" s="4">
        <v>1327.8491750000001</v>
      </c>
      <c r="Z26" s="5">
        <v>321.50311010000001</v>
      </c>
      <c r="AA26" s="7">
        <v>6.33</v>
      </c>
      <c r="AB26" s="4">
        <f t="shared" si="8"/>
        <v>4.9844188250750756</v>
      </c>
      <c r="AC26" s="4">
        <f t="shared" si="9"/>
        <v>1.2068435063813816</v>
      </c>
      <c r="AD26" s="4">
        <f t="shared" si="10"/>
        <v>11.124902867264854</v>
      </c>
      <c r="AE26" s="4">
        <f t="shared" si="11"/>
        <v>0.68065732594594586</v>
      </c>
      <c r="AF26" s="4">
        <f t="shared" si="12"/>
        <v>1.5621301776061749</v>
      </c>
      <c r="AG26" s="4">
        <f t="shared" si="13"/>
        <v>105.45046434537474</v>
      </c>
      <c r="AI26" s="1" t="s">
        <v>59</v>
      </c>
      <c r="AJ26" s="4">
        <v>31.880273818969698</v>
      </c>
      <c r="AK26" s="7">
        <v>2.0099999999999998</v>
      </c>
      <c r="AL26" s="4">
        <f t="shared" si="14"/>
        <v>15.86083274575607</v>
      </c>
      <c r="AM26" s="4">
        <v>105.90185185185196</v>
      </c>
      <c r="AN26" s="4">
        <v>15.1272116750613</v>
      </c>
      <c r="AO26" s="4">
        <v>1611.68029527519</v>
      </c>
      <c r="AP26" s="5">
        <v>229.50717589999999</v>
      </c>
      <c r="AQ26" s="5">
        <v>6.15</v>
      </c>
      <c r="AR26" s="4">
        <f t="shared" si="15"/>
        <v>5.0554154723608207</v>
      </c>
      <c r="AS26" s="4">
        <f t="shared" si="16"/>
        <v>0.71990340234605044</v>
      </c>
      <c r="AT26" s="4">
        <f t="shared" si="17"/>
        <v>5.2687488483508442</v>
      </c>
      <c r="AU26" s="4">
        <f t="shared" si="18"/>
        <v>0.75259759577419416</v>
      </c>
      <c r="AV26" s="4">
        <f t="shared" si="19"/>
        <v>2.1671686744539822</v>
      </c>
      <c r="AW26" s="4">
        <f t="shared" si="20"/>
        <v>106.54179566563505</v>
      </c>
      <c r="AY26" s="2" t="s">
        <v>60</v>
      </c>
      <c r="AZ26" s="8">
        <v>24.163267609999998</v>
      </c>
      <c r="BA26" s="8">
        <v>1.884593368</v>
      </c>
      <c r="BB26" s="4">
        <f t="shared" si="21"/>
        <v>12.821475454751786</v>
      </c>
      <c r="BC26" s="4">
        <v>62</v>
      </c>
      <c r="BD26" s="5">
        <v>12</v>
      </c>
      <c r="BE26" s="4">
        <v>352</v>
      </c>
      <c r="BF26" s="5">
        <v>132</v>
      </c>
      <c r="BG26" s="7">
        <v>6.22</v>
      </c>
      <c r="BH26" s="4">
        <f t="shared" si="22"/>
        <v>1.456756617860427</v>
      </c>
      <c r="BI26" s="4">
        <f t="shared" si="23"/>
        <v>0.54628373169766009</v>
      </c>
      <c r="BJ26" s="4">
        <f t="shared" si="24"/>
        <v>3.2898343511521895</v>
      </c>
      <c r="BK26" s="4">
        <f t="shared" si="25"/>
        <v>0.63674213248106892</v>
      </c>
      <c r="BL26" s="4">
        <f t="shared" si="26"/>
        <v>2.129032258064516</v>
      </c>
      <c r="BM26" s="4">
        <f t="shared" si="27"/>
        <v>29.333333333333332</v>
      </c>
      <c r="BO26" s="3">
        <v>2.4</v>
      </c>
      <c r="BP26" s="8">
        <v>25.072352890000001</v>
      </c>
      <c r="BQ26" s="8">
        <v>1.5256235</v>
      </c>
      <c r="BR26" s="4">
        <f t="shared" si="29"/>
        <v>16.434167990988602</v>
      </c>
      <c r="BS26" s="4">
        <v>104.08584158415843</v>
      </c>
      <c r="BT26" s="5">
        <v>295.95513920000002</v>
      </c>
      <c r="BU26" s="5">
        <v>799.15789470000004</v>
      </c>
      <c r="BV26" s="5">
        <v>178.335396</v>
      </c>
      <c r="BW26" s="7">
        <v>6.5</v>
      </c>
      <c r="BX26" s="4">
        <f t="shared" si="30"/>
        <v>3.1874068548976937</v>
      </c>
      <c r="BY26" s="4">
        <f t="shared" si="31"/>
        <v>0.71128304863293579</v>
      </c>
      <c r="BZ26" s="4">
        <f t="shared" si="32"/>
        <v>6.8225116868059796</v>
      </c>
      <c r="CA26" s="4">
        <f t="shared" si="33"/>
        <v>19.398963060021035</v>
      </c>
      <c r="CB26" s="4">
        <f t="shared" si="34"/>
        <v>1.7133492248876829</v>
      </c>
      <c r="CC26" s="4">
        <f t="shared" si="35"/>
        <v>2.7002669960731671</v>
      </c>
      <c r="CE26" s="1" t="s">
        <v>59</v>
      </c>
      <c r="CF26" s="8">
        <v>22.763788699999999</v>
      </c>
      <c r="CG26" s="8">
        <v>2.237712294</v>
      </c>
      <c r="CH26" s="4">
        <f t="shared" si="36"/>
        <v>10.172795118048361</v>
      </c>
      <c r="CI26" s="4">
        <v>66.910085054677992</v>
      </c>
      <c r="CJ26" s="5">
        <v>20.222222219999999</v>
      </c>
      <c r="CK26" s="5">
        <v>507.26315790000001</v>
      </c>
      <c r="CL26" s="5">
        <v>109.3790522</v>
      </c>
      <c r="CM26" s="8">
        <v>6.73</v>
      </c>
      <c r="CN26" s="4">
        <f t="shared" si="37"/>
        <v>2.2283775543040427</v>
      </c>
      <c r="CO26" s="4">
        <f t="shared" si="38"/>
        <v>0.48049581570751454</v>
      </c>
      <c r="CP26" s="4">
        <f t="shared" si="39"/>
        <v>2.9901111610319462</v>
      </c>
      <c r="CQ26" s="4">
        <f t="shared" si="40"/>
        <v>0.90370072480819108</v>
      </c>
      <c r="CR26" s="4">
        <f t="shared" si="41"/>
        <v>1.6347169804165838</v>
      </c>
      <c r="CS26" s="4">
        <f t="shared" si="42"/>
        <v>25.08444187693236</v>
      </c>
    </row>
    <row r="27" spans="2:97" s="4" customFormat="1">
      <c r="B27" s="14"/>
      <c r="C27" s="1" t="s">
        <v>61</v>
      </c>
      <c r="D27" s="7">
        <v>23.35</v>
      </c>
      <c r="E27" s="7">
        <v>1.6</v>
      </c>
      <c r="F27" s="4">
        <f t="shared" si="0"/>
        <v>14.59375</v>
      </c>
      <c r="G27" s="4">
        <v>32.007862068965999</v>
      </c>
      <c r="H27" s="4">
        <v>5.8</v>
      </c>
      <c r="I27" s="4">
        <v>599.21</v>
      </c>
      <c r="J27" s="5">
        <v>80.230999999999995</v>
      </c>
      <c r="K27" s="5">
        <v>6.92</v>
      </c>
      <c r="L27" s="4">
        <f t="shared" si="1"/>
        <v>2.5662098501070667</v>
      </c>
      <c r="M27" s="4">
        <f t="shared" si="2"/>
        <v>0.34360171306209847</v>
      </c>
      <c r="N27" s="4">
        <f t="shared" si="3"/>
        <v>2.0004913793103749</v>
      </c>
      <c r="O27" s="4">
        <f t="shared" si="4"/>
        <v>0.36249999999999999</v>
      </c>
      <c r="P27" s="4">
        <f t="shared" si="5"/>
        <v>2.5066029035969231</v>
      </c>
      <c r="Q27" s="4">
        <f t="shared" si="6"/>
        <v>103.31206896551726</v>
      </c>
      <c r="S27" s="1" t="s">
        <v>61</v>
      </c>
      <c r="T27" s="7">
        <v>26.62</v>
      </c>
      <c r="U27" s="7">
        <v>1.91</v>
      </c>
      <c r="V27" s="4">
        <f t="shared" si="7"/>
        <v>13.937172774869111</v>
      </c>
      <c r="W27" s="4">
        <v>200.85032683351753</v>
      </c>
      <c r="X27" s="4">
        <v>17.878757159999999</v>
      </c>
      <c r="Y27" s="4">
        <v>1387.0200110000001</v>
      </c>
      <c r="Z27" s="5">
        <v>331.66501799999998</v>
      </c>
      <c r="AA27" s="7">
        <v>6.83</v>
      </c>
      <c r="AB27" s="4">
        <f t="shared" si="8"/>
        <v>5.2104433170548461</v>
      </c>
      <c r="AC27" s="4">
        <f t="shared" si="9"/>
        <v>1.245924184823441</v>
      </c>
      <c r="AD27" s="4">
        <f t="shared" si="10"/>
        <v>10.515723917985213</v>
      </c>
      <c r="AE27" s="4">
        <f t="shared" si="11"/>
        <v>0.93606058429319383</v>
      </c>
      <c r="AF27" s="4">
        <f t="shared" si="12"/>
        <v>1.6513043480129022</v>
      </c>
      <c r="AG27" s="4">
        <f t="shared" si="13"/>
        <v>77.579218655263631</v>
      </c>
      <c r="AI27" s="1" t="s">
        <v>61</v>
      </c>
      <c r="AJ27" s="4">
        <v>29.374403953552203</v>
      </c>
      <c r="AK27" s="7">
        <v>1.82</v>
      </c>
      <c r="AL27" s="4">
        <f t="shared" si="14"/>
        <v>16.139782392061651</v>
      </c>
      <c r="AM27" s="4">
        <v>102.00786206896552</v>
      </c>
      <c r="AN27" s="4">
        <v>77.341638812924103</v>
      </c>
      <c r="AO27" s="4">
        <v>2415.5301060308002</v>
      </c>
      <c r="AP27" s="5">
        <v>154.86227589999999</v>
      </c>
      <c r="AQ27" s="5">
        <v>6.1</v>
      </c>
      <c r="AR27" s="4">
        <f t="shared" si="15"/>
        <v>8.2232480694768064</v>
      </c>
      <c r="AS27" s="4">
        <f t="shared" si="16"/>
        <v>0.5272014238820758</v>
      </c>
      <c r="AT27" s="4">
        <f t="shared" si="17"/>
        <v>5.6048275862068975</v>
      </c>
      <c r="AU27" s="4">
        <f t="shared" si="18"/>
        <v>4.2495405941167093</v>
      </c>
      <c r="AV27" s="4">
        <f t="shared" si="19"/>
        <v>1.518140589941005</v>
      </c>
      <c r="AW27" s="4">
        <f t="shared" si="20"/>
        <v>31.23194883254989</v>
      </c>
      <c r="AY27" s="2" t="s">
        <v>62</v>
      </c>
      <c r="AZ27" s="8">
        <v>20.163267609999998</v>
      </c>
      <c r="BA27" s="8">
        <v>1.4593368</v>
      </c>
      <c r="BB27" s="4">
        <f t="shared" si="21"/>
        <v>13.816733470984902</v>
      </c>
      <c r="BC27" s="4">
        <v>61</v>
      </c>
      <c r="BD27" s="5">
        <v>19</v>
      </c>
      <c r="BE27" s="4">
        <v>332</v>
      </c>
      <c r="BF27" s="5">
        <v>129</v>
      </c>
      <c r="BG27" s="7">
        <v>6.3</v>
      </c>
      <c r="BH27" s="4">
        <f t="shared" si="22"/>
        <v>1.646558516315799</v>
      </c>
      <c r="BI27" s="4">
        <f t="shared" si="23"/>
        <v>0.63977725483354841</v>
      </c>
      <c r="BJ27" s="4">
        <f t="shared" si="24"/>
        <v>4.179980933805</v>
      </c>
      <c r="BK27" s="4">
        <f t="shared" si="25"/>
        <v>1.3019612744638525</v>
      </c>
      <c r="BL27" s="4">
        <f t="shared" si="26"/>
        <v>2.1147540983606556</v>
      </c>
      <c r="BM27" s="4">
        <f t="shared" si="27"/>
        <v>17.473684210526315</v>
      </c>
      <c r="BO27" s="3">
        <v>2.5</v>
      </c>
      <c r="BP27" s="8">
        <v>20.198309420000001</v>
      </c>
      <c r="BQ27" s="8">
        <v>1.27349779</v>
      </c>
      <c r="BR27" s="4">
        <f t="shared" si="29"/>
        <v>15.860498210994148</v>
      </c>
      <c r="BS27" s="4">
        <v>96.943261296660111</v>
      </c>
      <c r="BT27" s="5">
        <v>250.7593282</v>
      </c>
      <c r="BU27" s="5">
        <v>775.57894739999995</v>
      </c>
      <c r="BV27" s="5">
        <v>171.75497050000001</v>
      </c>
      <c r="BW27" s="7">
        <v>6.61</v>
      </c>
      <c r="BX27" s="4">
        <f t="shared" si="30"/>
        <v>3.8398211022157906</v>
      </c>
      <c r="BY27" s="4">
        <f t="shared" si="31"/>
        <v>0.85034329818678456</v>
      </c>
      <c r="BZ27" s="4">
        <f t="shared" si="32"/>
        <v>7.6123619575861303</v>
      </c>
      <c r="CA27" s="4">
        <f t="shared" si="33"/>
        <v>19.69059782977715</v>
      </c>
      <c r="CB27" s="4">
        <f t="shared" si="34"/>
        <v>1.7717061320477498</v>
      </c>
      <c r="CC27" s="4">
        <f t="shared" si="35"/>
        <v>3.092921619176678</v>
      </c>
      <c r="CE27" s="1" t="s">
        <v>61</v>
      </c>
      <c r="CF27" s="8">
        <v>22.678539749999999</v>
      </c>
      <c r="CG27" s="8">
        <v>2.2255712750000001</v>
      </c>
      <c r="CH27" s="4">
        <f t="shared" si="36"/>
        <v>10.189985827346733</v>
      </c>
      <c r="CI27" s="4">
        <v>69.470453172205467</v>
      </c>
      <c r="CJ27" s="5">
        <v>3.703703704</v>
      </c>
      <c r="CK27" s="5">
        <v>491.26315790000001</v>
      </c>
      <c r="CL27" s="5">
        <v>112.3071903</v>
      </c>
      <c r="CM27" s="8">
        <v>6.74</v>
      </c>
      <c r="CN27" s="4">
        <f t="shared" si="37"/>
        <v>2.1662027772312813</v>
      </c>
      <c r="CO27" s="4">
        <f t="shared" si="38"/>
        <v>0.49521349936121883</v>
      </c>
      <c r="CP27" s="4">
        <f t="shared" si="39"/>
        <v>3.1214661131086654</v>
      </c>
      <c r="CQ27" s="4">
        <f t="shared" si="40"/>
        <v>0.16641586569722419</v>
      </c>
      <c r="CR27" s="4">
        <f t="shared" si="41"/>
        <v>1.6166180753364243</v>
      </c>
      <c r="CS27" s="4">
        <f t="shared" si="42"/>
        <v>132.64105262238871</v>
      </c>
    </row>
    <row r="28" spans="2:97" s="4" customFormat="1">
      <c r="B28" s="14"/>
      <c r="C28" s="1" t="s">
        <v>63</v>
      </c>
      <c r="D28" s="7">
        <v>45.53</v>
      </c>
      <c r="E28" s="7">
        <v>3.76</v>
      </c>
      <c r="F28" s="4">
        <f t="shared" si="0"/>
        <v>12.10904255319149</v>
      </c>
      <c r="G28" s="4">
        <v>41.530031023785</v>
      </c>
      <c r="H28" s="4">
        <v>14.6111111111111</v>
      </c>
      <c r="I28" s="4">
        <v>947.14983085577296</v>
      </c>
      <c r="J28" s="5">
        <v>162.13</v>
      </c>
      <c r="K28" s="5">
        <v>5.84</v>
      </c>
      <c r="L28" s="4">
        <f t="shared" si="1"/>
        <v>2.0802763691099777</v>
      </c>
      <c r="M28" s="4">
        <f t="shared" si="2"/>
        <v>0.35609488249505816</v>
      </c>
      <c r="N28" s="4">
        <f t="shared" si="3"/>
        <v>1.1045221016964097</v>
      </c>
      <c r="O28" s="4">
        <f t="shared" si="4"/>
        <v>0.38859338061465698</v>
      </c>
      <c r="P28" s="4">
        <f t="shared" si="5"/>
        <v>3.9039219572734059</v>
      </c>
      <c r="Q28" s="4">
        <f t="shared" si="6"/>
        <v>64.823942796212648</v>
      </c>
      <c r="S28" s="1" t="s">
        <v>63</v>
      </c>
      <c r="T28" s="7">
        <v>57.58</v>
      </c>
      <c r="U28" s="7">
        <v>4.6399999999999997</v>
      </c>
      <c r="V28" s="4">
        <f t="shared" si="7"/>
        <v>12.40948275862069</v>
      </c>
      <c r="W28" s="4">
        <v>226.56113761733488</v>
      </c>
      <c r="X28" s="4">
        <v>64.512372630000002</v>
      </c>
      <c r="Y28" s="4">
        <v>1693.7454290000001</v>
      </c>
      <c r="Z28" s="5">
        <v>590.05672140000001</v>
      </c>
      <c r="AA28" s="7">
        <v>5.83</v>
      </c>
      <c r="AB28" s="4">
        <f t="shared" si="8"/>
        <v>2.9415516307745748</v>
      </c>
      <c r="AC28" s="4">
        <f t="shared" si="9"/>
        <v>1.0247598496005559</v>
      </c>
      <c r="AD28" s="4">
        <f t="shared" si="10"/>
        <v>4.8827831383046307</v>
      </c>
      <c r="AE28" s="4">
        <f t="shared" si="11"/>
        <v>1.3903528584051725</v>
      </c>
      <c r="AF28" s="4">
        <f t="shared" si="12"/>
        <v>2.6044039485563255</v>
      </c>
      <c r="AG28" s="4">
        <f t="shared" si="13"/>
        <v>26.25458280249892</v>
      </c>
      <c r="AI28" s="1" t="s">
        <v>63</v>
      </c>
      <c r="AJ28" s="4">
        <v>59.208760261535602</v>
      </c>
      <c r="AK28" s="7">
        <v>4.32</v>
      </c>
      <c r="AL28" s="4">
        <f t="shared" si="14"/>
        <v>13.705731542022129</v>
      </c>
      <c r="AM28" s="4">
        <v>124.53003102378482</v>
      </c>
      <c r="AN28" s="4">
        <v>48.248763600395598</v>
      </c>
      <c r="AO28" s="4">
        <v>2510.9288007032101</v>
      </c>
      <c r="AP28" s="5">
        <v>304.64041370000001</v>
      </c>
      <c r="AQ28" s="5">
        <v>5.79</v>
      </c>
      <c r="AR28" s="4">
        <f t="shared" si="15"/>
        <v>4.2408062415291115</v>
      </c>
      <c r="AS28" s="4">
        <f t="shared" si="16"/>
        <v>0.51451915620990751</v>
      </c>
      <c r="AT28" s="4">
        <f t="shared" si="17"/>
        <v>2.8826396070320559</v>
      </c>
      <c r="AU28" s="4">
        <f t="shared" si="18"/>
        <v>1.1168695277869352</v>
      </c>
      <c r="AV28" s="4">
        <f t="shared" si="19"/>
        <v>2.446320868914059</v>
      </c>
      <c r="AW28" s="4">
        <f t="shared" si="20"/>
        <v>52.041308695475514</v>
      </c>
      <c r="AY28" s="2" t="s">
        <v>64</v>
      </c>
      <c r="AZ28" s="8">
        <v>39.676339630000001</v>
      </c>
      <c r="BA28" s="8">
        <v>2.5259794000000002</v>
      </c>
      <c r="BB28" s="4">
        <f t="shared" si="21"/>
        <v>15.707309263883941</v>
      </c>
      <c r="BC28" s="4">
        <v>85.885956000000007</v>
      </c>
      <c r="BD28" s="5">
        <v>13.851851849999999</v>
      </c>
      <c r="BE28" s="4">
        <v>444.0526315789474</v>
      </c>
      <c r="BF28" s="5">
        <v>177.562242</v>
      </c>
      <c r="BG28" s="7">
        <v>5.94</v>
      </c>
      <c r="BH28" s="4">
        <f t="shared" si="22"/>
        <v>1.1191874949149572</v>
      </c>
      <c r="BI28" s="4">
        <f t="shared" si="23"/>
        <v>0.4475267720153851</v>
      </c>
      <c r="BJ28" s="4">
        <f t="shared" si="24"/>
        <v>3.4001051631695809</v>
      </c>
      <c r="BK28" s="4">
        <f t="shared" si="25"/>
        <v>0.54837548754356424</v>
      </c>
      <c r="BL28" s="4">
        <f t="shared" si="26"/>
        <v>2.0674188222344521</v>
      </c>
      <c r="BM28" s="4">
        <f t="shared" si="27"/>
        <v>32.057275546081399</v>
      </c>
      <c r="BO28" s="3">
        <v>3.1</v>
      </c>
      <c r="BP28" s="8">
        <v>46.481986050000003</v>
      </c>
      <c r="BQ28" s="8">
        <v>3.8881561160000002</v>
      </c>
      <c r="BR28" s="4">
        <f t="shared" si="29"/>
        <v>11.954763302513443</v>
      </c>
      <c r="BS28" s="4">
        <v>88.368602825745683</v>
      </c>
      <c r="BT28" s="5">
        <v>223.25395459999999</v>
      </c>
      <c r="BU28" s="5">
        <v>776</v>
      </c>
      <c r="BV28" s="5">
        <v>161.79843009999999</v>
      </c>
      <c r="BW28" s="7">
        <v>5.99</v>
      </c>
      <c r="BX28" s="4">
        <f t="shared" si="30"/>
        <v>1.669463949249647</v>
      </c>
      <c r="BY28" s="4">
        <f t="shared" si="31"/>
        <v>0.34808846146538525</v>
      </c>
      <c r="BZ28" s="4">
        <f t="shared" si="32"/>
        <v>2.272763752003256</v>
      </c>
      <c r="CA28" s="4">
        <f t="shared" si="33"/>
        <v>5.7418979058298687</v>
      </c>
      <c r="CB28" s="4">
        <f t="shared" si="34"/>
        <v>1.8309492843182189</v>
      </c>
      <c r="CC28" s="4">
        <f t="shared" si="35"/>
        <v>3.475862281545449</v>
      </c>
      <c r="CE28" s="1" t="s">
        <v>63</v>
      </c>
      <c r="CF28" s="8">
        <v>46.399211880000003</v>
      </c>
      <c r="CG28" s="8">
        <v>1.8176434930000001</v>
      </c>
      <c r="CH28" s="4">
        <f t="shared" si="36"/>
        <v>25.527124575688177</v>
      </c>
      <c r="CI28" s="4">
        <v>75.391199999999984</v>
      </c>
      <c r="CJ28" s="5">
        <v>71.703703700000005</v>
      </c>
      <c r="CK28" s="5">
        <v>638.05263160000004</v>
      </c>
      <c r="CL28" s="5">
        <v>111.75265709999999</v>
      </c>
      <c r="CM28" s="8">
        <v>6.56</v>
      </c>
      <c r="CN28" s="4">
        <f t="shared" si="37"/>
        <v>1.3751367873449321</v>
      </c>
      <c r="CO28" s="4">
        <f t="shared" si="38"/>
        <v>0.24085033467598629</v>
      </c>
      <c r="CP28" s="4">
        <f t="shared" si="39"/>
        <v>4.1477440592911687</v>
      </c>
      <c r="CQ28" s="4">
        <f t="shared" si="40"/>
        <v>3.9448716965753201</v>
      </c>
      <c r="CR28" s="4">
        <f t="shared" si="41"/>
        <v>1.482303731735269</v>
      </c>
      <c r="CS28" s="4">
        <f t="shared" si="42"/>
        <v>8.898461288269548</v>
      </c>
    </row>
    <row r="29" spans="2:97" s="4" customFormat="1">
      <c r="B29" s="14"/>
      <c r="C29" s="1" t="s">
        <v>65</v>
      </c>
      <c r="D29" s="7">
        <v>42.58</v>
      </c>
      <c r="E29" s="7">
        <v>3.56</v>
      </c>
      <c r="F29" s="4">
        <f t="shared" si="0"/>
        <v>11.960674157303369</v>
      </c>
      <c r="G29" s="4">
        <v>39.603681818181997</v>
      </c>
      <c r="H29" s="4">
        <v>9.5185185185185208</v>
      </c>
      <c r="I29" s="4">
        <v>793.10670452072804</v>
      </c>
      <c r="J29" s="5">
        <v>106.98</v>
      </c>
      <c r="K29" s="5">
        <v>5.93</v>
      </c>
      <c r="L29" s="4">
        <f t="shared" si="1"/>
        <v>1.8626273004244438</v>
      </c>
      <c r="M29" s="4">
        <f t="shared" si="2"/>
        <v>0.25124471582902774</v>
      </c>
      <c r="N29" s="4">
        <f t="shared" si="3"/>
        <v>1.1124629724208426</v>
      </c>
      <c r="O29" s="4">
        <f t="shared" si="4"/>
        <v>0.26737411568872249</v>
      </c>
      <c r="P29" s="4">
        <f t="shared" si="5"/>
        <v>2.7012640009365398</v>
      </c>
      <c r="Q29" s="4">
        <f t="shared" si="6"/>
        <v>83.32249424925935</v>
      </c>
      <c r="S29" s="1" t="s">
        <v>65</v>
      </c>
      <c r="T29" s="7">
        <v>46.96</v>
      </c>
      <c r="U29" s="7">
        <v>3.85</v>
      </c>
      <c r="V29" s="4">
        <f t="shared" si="7"/>
        <v>12.197402597402597</v>
      </c>
      <c r="W29" s="4">
        <v>184.26234826015317</v>
      </c>
      <c r="X29" s="4">
        <v>46.817263539999999</v>
      </c>
      <c r="Y29" s="4">
        <v>2118.8353849999999</v>
      </c>
      <c r="Z29" s="5">
        <v>447.7903177</v>
      </c>
      <c r="AA29" s="7">
        <v>6.21</v>
      </c>
      <c r="AB29" s="4">
        <f t="shared" si="8"/>
        <v>4.5120003939522997</v>
      </c>
      <c r="AC29" s="4">
        <f t="shared" si="9"/>
        <v>0.95355689459114135</v>
      </c>
      <c r="AD29" s="4">
        <f t="shared" si="10"/>
        <v>4.7860350197442383</v>
      </c>
      <c r="AE29" s="4">
        <f t="shared" si="11"/>
        <v>1.2160328192207792</v>
      </c>
      <c r="AF29" s="4">
        <f t="shared" si="12"/>
        <v>2.4301780690853971</v>
      </c>
      <c r="AG29" s="4">
        <f t="shared" si="13"/>
        <v>45.257565794927274</v>
      </c>
      <c r="AI29" s="1" t="s">
        <v>65</v>
      </c>
      <c r="AJ29" s="4">
        <v>49.333534240722699</v>
      </c>
      <c r="AK29" s="7">
        <v>3.71</v>
      </c>
      <c r="AL29" s="4">
        <f t="shared" si="14"/>
        <v>13.297448582405041</v>
      </c>
      <c r="AM29" s="4">
        <v>102.60368181818194</v>
      </c>
      <c r="AN29" s="4">
        <v>46.174923010847003</v>
      </c>
      <c r="AO29" s="4">
        <v>1282.0250724029599</v>
      </c>
      <c r="AP29" s="5">
        <v>234.702</v>
      </c>
      <c r="AQ29" s="5">
        <v>6.23</v>
      </c>
      <c r="AR29" s="4">
        <f t="shared" si="15"/>
        <v>2.5986888880641024</v>
      </c>
      <c r="AS29" s="4">
        <f t="shared" si="16"/>
        <v>0.4757453598494949</v>
      </c>
      <c r="AT29" s="4">
        <f t="shared" si="17"/>
        <v>2.7655978926733678</v>
      </c>
      <c r="AU29" s="4">
        <f t="shared" si="18"/>
        <v>1.2446070892411591</v>
      </c>
      <c r="AV29" s="4">
        <f t="shared" si="19"/>
        <v>2.2874617737003029</v>
      </c>
      <c r="AW29" s="4">
        <f t="shared" si="20"/>
        <v>27.764530806078398</v>
      </c>
      <c r="AY29" s="2" t="s">
        <v>66</v>
      </c>
      <c r="AZ29" s="8">
        <v>32.328982349999997</v>
      </c>
      <c r="BA29" s="8">
        <v>2.9408432840000001</v>
      </c>
      <c r="BB29" s="4">
        <f t="shared" si="21"/>
        <v>10.993099335108942</v>
      </c>
      <c r="BC29" s="4">
        <v>75.5625</v>
      </c>
      <c r="BD29" s="5">
        <v>3.3333333330000001</v>
      </c>
      <c r="BE29" s="4">
        <v>392.15789473684202</v>
      </c>
      <c r="BF29" s="5">
        <v>157.14675</v>
      </c>
      <c r="BG29" s="7">
        <v>6.12</v>
      </c>
      <c r="BH29" s="4">
        <f t="shared" si="22"/>
        <v>1.2130227004712448</v>
      </c>
      <c r="BI29" s="4">
        <f t="shared" si="23"/>
        <v>0.48608628721652297</v>
      </c>
      <c r="BJ29" s="4">
        <f t="shared" si="24"/>
        <v>2.5694160722914603</v>
      </c>
      <c r="BK29" s="4">
        <f t="shared" si="25"/>
        <v>0.11334617356645245</v>
      </c>
      <c r="BL29" s="4">
        <f t="shared" si="26"/>
        <v>2.0796923076923077</v>
      </c>
      <c r="BM29" s="4">
        <f t="shared" si="27"/>
        <v>117.64736843281734</v>
      </c>
      <c r="BO29" s="3">
        <v>3.2</v>
      </c>
      <c r="BP29" s="8">
        <v>36.563785080000002</v>
      </c>
      <c r="BQ29" s="8">
        <v>2.987366915</v>
      </c>
      <c r="BR29" s="4">
        <f t="shared" si="29"/>
        <v>12.239469111212275</v>
      </c>
      <c r="BS29" s="4">
        <v>91.111671924290235</v>
      </c>
      <c r="BT29" s="5">
        <v>242.75503860000001</v>
      </c>
      <c r="BU29" s="5">
        <v>658.42105260000005</v>
      </c>
      <c r="BV29" s="5">
        <v>151.22807570000001</v>
      </c>
      <c r="BW29" s="7">
        <v>6.13</v>
      </c>
      <c r="BX29" s="4">
        <f t="shared" si="30"/>
        <v>1.8007464248009413</v>
      </c>
      <c r="BY29" s="4">
        <f t="shared" si="31"/>
        <v>0.41360071275202887</v>
      </c>
      <c r="BZ29" s="4">
        <f t="shared" si="32"/>
        <v>3.0498989416668372</v>
      </c>
      <c r="CA29" s="4">
        <f t="shared" si="33"/>
        <v>8.1260536622097526</v>
      </c>
      <c r="CB29" s="4">
        <f t="shared" si="34"/>
        <v>1.6598101264749465</v>
      </c>
      <c r="CC29" s="4">
        <f t="shared" si="35"/>
        <v>2.7122858351249892</v>
      </c>
      <c r="CE29" s="1" t="s">
        <v>65</v>
      </c>
      <c r="CF29" s="8">
        <v>37.036213869999997</v>
      </c>
      <c r="CG29" s="8">
        <v>2.0125474040000002</v>
      </c>
      <c r="CH29" s="4">
        <f t="shared" si="36"/>
        <v>18.402654166748757</v>
      </c>
      <c r="CI29" s="4">
        <v>77.60986595174262</v>
      </c>
      <c r="CJ29" s="5">
        <v>49.407407409999998</v>
      </c>
      <c r="CK29" s="5">
        <v>581.89473680000003</v>
      </c>
      <c r="CL29" s="5">
        <v>121.92686329999999</v>
      </c>
      <c r="CM29" s="8">
        <v>6.6</v>
      </c>
      <c r="CN29" s="4">
        <f t="shared" si="37"/>
        <v>1.5711507089857943</v>
      </c>
      <c r="CO29" s="4">
        <f t="shared" si="38"/>
        <v>0.32920984776676365</v>
      </c>
      <c r="CP29" s="4">
        <f t="shared" si="39"/>
        <v>3.8563000204363194</v>
      </c>
      <c r="CQ29" s="4">
        <f t="shared" si="40"/>
        <v>2.4549686289029142</v>
      </c>
      <c r="CR29" s="4">
        <f t="shared" si="41"/>
        <v>1.5710227276492583</v>
      </c>
      <c r="CS29" s="4">
        <f t="shared" si="42"/>
        <v>11.777479679741813</v>
      </c>
    </row>
    <row r="30" spans="2:97" s="4" customFormat="1">
      <c r="B30" s="14"/>
      <c r="C30" s="1" t="s">
        <v>67</v>
      </c>
      <c r="D30" s="7">
        <v>31.22</v>
      </c>
      <c r="E30" s="7">
        <v>2.19</v>
      </c>
      <c r="F30" s="4">
        <f t="shared" si="0"/>
        <v>14.255707762557078</v>
      </c>
      <c r="G30" s="4">
        <v>38.103749999999998</v>
      </c>
      <c r="H30" s="4">
        <v>8.4499999999999993</v>
      </c>
      <c r="I30" s="4">
        <v>744.21</v>
      </c>
      <c r="J30" s="5">
        <v>80.323999999999998</v>
      </c>
      <c r="K30" s="5">
        <v>0</v>
      </c>
      <c r="L30" s="4">
        <f t="shared" si="1"/>
        <v>2.3837604099935938</v>
      </c>
      <c r="M30" s="4">
        <f t="shared" si="2"/>
        <v>0.25728379244074312</v>
      </c>
      <c r="N30" s="4">
        <f t="shared" si="3"/>
        <v>1.7398972602739726</v>
      </c>
      <c r="O30" s="4">
        <f t="shared" si="4"/>
        <v>0.38584474885844749</v>
      </c>
      <c r="P30" s="4">
        <f t="shared" si="5"/>
        <v>2.1080339861562183</v>
      </c>
      <c r="Q30" s="4">
        <f t="shared" si="6"/>
        <v>88.072189349112435</v>
      </c>
      <c r="S30" s="1" t="s">
        <v>67</v>
      </c>
      <c r="T30" s="7">
        <v>34.49</v>
      </c>
      <c r="U30" s="7">
        <v>2.54</v>
      </c>
      <c r="V30" s="4">
        <f t="shared" si="7"/>
        <v>13.578740157480315</v>
      </c>
      <c r="W30" s="4">
        <v>200.23185596585611</v>
      </c>
      <c r="X30" s="4">
        <v>9.3992104009999995</v>
      </c>
      <c r="Y30" s="4">
        <v>1299.4420620000001</v>
      </c>
      <c r="Z30" s="5">
        <v>361.28414529999998</v>
      </c>
      <c r="AA30" s="7">
        <v>6.53</v>
      </c>
      <c r="AB30" s="4">
        <f t="shared" si="8"/>
        <v>3.7675907857349955</v>
      </c>
      <c r="AC30" s="4">
        <f t="shared" si="9"/>
        <v>1.0475040455204405</v>
      </c>
      <c r="AD30" s="4">
        <f t="shared" si="10"/>
        <v>7.883143935663627</v>
      </c>
      <c r="AE30" s="4">
        <f t="shared" si="11"/>
        <v>0.37004765358267716</v>
      </c>
      <c r="AF30" s="4">
        <f t="shared" si="12"/>
        <v>1.8043290042799522</v>
      </c>
      <c r="AG30" s="4">
        <f t="shared" si="13"/>
        <v>138.25013023027446</v>
      </c>
      <c r="AI30" s="1" t="s">
        <v>67</v>
      </c>
      <c r="AJ30" s="4">
        <v>40.887131690979004</v>
      </c>
      <c r="AK30" s="7">
        <v>2.91</v>
      </c>
      <c r="AL30" s="4">
        <f t="shared" si="14"/>
        <v>14.050560718549486</v>
      </c>
      <c r="AM30" s="4">
        <v>112.10375000000008</v>
      </c>
      <c r="AN30" s="4">
        <v>24.3306436479639</v>
      </c>
      <c r="AO30" s="4">
        <v>1643.5065486489</v>
      </c>
      <c r="AP30" s="5">
        <v>246.17140090000001</v>
      </c>
      <c r="AQ30" s="5">
        <v>6.16</v>
      </c>
      <c r="AR30" s="4">
        <f t="shared" si="15"/>
        <v>4.019618106426158</v>
      </c>
      <c r="AS30" s="4">
        <f t="shared" si="16"/>
        <v>0.60207549592996568</v>
      </c>
      <c r="AT30" s="4">
        <f t="shared" si="17"/>
        <v>3.852362542955329</v>
      </c>
      <c r="AU30" s="4">
        <f t="shared" si="18"/>
        <v>0.83610459271353599</v>
      </c>
      <c r="AV30" s="4">
        <f t="shared" si="19"/>
        <v>2.1959247652286371</v>
      </c>
      <c r="AW30" s="4">
        <f t="shared" si="20"/>
        <v>67.548831524086552</v>
      </c>
      <c r="AY30" s="2" t="s">
        <v>68</v>
      </c>
      <c r="AZ30" s="8">
        <v>29.186966420000001</v>
      </c>
      <c r="BA30" s="8">
        <v>1.8399207</v>
      </c>
      <c r="BB30" s="4">
        <f t="shared" si="21"/>
        <v>15.863165417944373</v>
      </c>
      <c r="BC30" s="4">
        <v>73.343556000000007</v>
      </c>
      <c r="BD30" s="9">
        <v>3</v>
      </c>
      <c r="BE30" s="4">
        <v>384.63157894736833</v>
      </c>
      <c r="BF30" s="5">
        <v>147.150432</v>
      </c>
      <c r="BG30" s="7">
        <v>6.18</v>
      </c>
      <c r="BH30" s="4">
        <f t="shared" si="22"/>
        <v>1.3178196507733138</v>
      </c>
      <c r="BI30" s="4">
        <f t="shared" si="23"/>
        <v>0.50416487236976781</v>
      </c>
      <c r="BJ30" s="4">
        <f t="shared" si="24"/>
        <v>3.9862346241335294</v>
      </c>
      <c r="BK30" s="4">
        <f t="shared" si="25"/>
        <v>0.16305050538319396</v>
      </c>
      <c r="BL30" s="4">
        <f t="shared" si="26"/>
        <v>2.0063171193935565</v>
      </c>
      <c r="BM30" s="4">
        <f t="shared" si="27"/>
        <v>128.21052631578945</v>
      </c>
      <c r="BO30" s="3">
        <v>3.3</v>
      </c>
      <c r="BP30" s="8">
        <v>32.966158389999997</v>
      </c>
      <c r="BQ30" s="8">
        <v>2.3741322760000001</v>
      </c>
      <c r="BR30" s="4">
        <f t="shared" si="29"/>
        <v>13.885560936622385</v>
      </c>
      <c r="BS30" s="4">
        <v>85.276441515650745</v>
      </c>
      <c r="BT30" s="5">
        <v>275.77448870000001</v>
      </c>
      <c r="BU30" s="5">
        <v>810</v>
      </c>
      <c r="BV30" s="5">
        <v>164.5101153</v>
      </c>
      <c r="BW30" s="7">
        <v>6.22</v>
      </c>
      <c r="BX30" s="4">
        <f t="shared" si="30"/>
        <v>2.4570651830809216</v>
      </c>
      <c r="BY30" s="4">
        <f t="shared" si="31"/>
        <v>0.49902725502254069</v>
      </c>
      <c r="BZ30" s="4">
        <f t="shared" si="32"/>
        <v>3.5918993384533193</v>
      </c>
      <c r="CA30" s="4">
        <f t="shared" si="33"/>
        <v>11.615801338779322</v>
      </c>
      <c r="CB30" s="4">
        <f t="shared" si="34"/>
        <v>1.9291390725984683</v>
      </c>
      <c r="CC30" s="4">
        <f t="shared" si="35"/>
        <v>2.9371824921816998</v>
      </c>
      <c r="CE30" s="1" t="s">
        <v>67</v>
      </c>
      <c r="CF30" s="8">
        <v>30.486941340000001</v>
      </c>
      <c r="CG30" s="8">
        <v>2.207540721</v>
      </c>
      <c r="CH30" s="4">
        <f t="shared" si="36"/>
        <v>13.810364198486738</v>
      </c>
      <c r="CI30" s="4">
        <v>70.305141451414514</v>
      </c>
      <c r="CJ30" s="5">
        <v>24</v>
      </c>
      <c r="CK30" s="5">
        <v>485.15789469999999</v>
      </c>
      <c r="CL30" s="5">
        <v>116.5295941</v>
      </c>
      <c r="CM30" s="8">
        <v>6.65</v>
      </c>
      <c r="CN30" s="4">
        <f t="shared" si="37"/>
        <v>1.591362968457104</v>
      </c>
      <c r="CO30" s="4">
        <f t="shared" si="38"/>
        <v>0.3822278948892418</v>
      </c>
      <c r="CP30" s="4">
        <f t="shared" si="39"/>
        <v>3.1847721214205635</v>
      </c>
      <c r="CQ30" s="4">
        <f t="shared" si="40"/>
        <v>1.0871826631188108</v>
      </c>
      <c r="CR30" s="4">
        <f t="shared" si="41"/>
        <v>1.6574832465208769</v>
      </c>
      <c r="CS30" s="4">
        <f t="shared" si="42"/>
        <v>20.214912279166665</v>
      </c>
    </row>
    <row r="31" spans="2:97" s="4" customFormat="1">
      <c r="B31" s="14"/>
      <c r="C31" s="1" t="s">
        <v>69</v>
      </c>
      <c r="D31" s="7">
        <v>27.68</v>
      </c>
      <c r="E31" s="7">
        <v>1.54</v>
      </c>
      <c r="F31" s="4">
        <f t="shared" si="0"/>
        <v>17.974025974025974</v>
      </c>
      <c r="G31" s="4">
        <v>32.298071942446001</v>
      </c>
      <c r="H31" s="4">
        <v>7.55</v>
      </c>
      <c r="I31" s="4">
        <v>700.21</v>
      </c>
      <c r="J31" s="5">
        <v>76.554000000000002</v>
      </c>
      <c r="K31" s="5">
        <v>6.15</v>
      </c>
      <c r="L31" s="4">
        <f t="shared" si="1"/>
        <v>2.5296604046242774</v>
      </c>
      <c r="M31" s="4">
        <f t="shared" si="2"/>
        <v>0.2765679190751445</v>
      </c>
      <c r="N31" s="4">
        <f t="shared" si="3"/>
        <v>2.0972773988601299</v>
      </c>
      <c r="O31" s="4">
        <f t="shared" si="4"/>
        <v>0.49025974025974023</v>
      </c>
      <c r="P31" s="4">
        <f t="shared" si="5"/>
        <v>2.370234363723521</v>
      </c>
      <c r="Q31" s="4">
        <f t="shared" si="6"/>
        <v>92.743046357615896</v>
      </c>
      <c r="S31" s="1" t="s">
        <v>69</v>
      </c>
      <c r="T31" s="7">
        <v>30.55</v>
      </c>
      <c r="U31" s="7">
        <v>2</v>
      </c>
      <c r="V31" s="4">
        <f t="shared" si="7"/>
        <v>15.275</v>
      </c>
      <c r="W31" s="4">
        <v>203.27293333047746</v>
      </c>
      <c r="X31" s="4">
        <v>1.9502218790000001</v>
      </c>
      <c r="Y31" s="4">
        <v>1384.892147</v>
      </c>
      <c r="Z31" s="5">
        <v>331.71079700000001</v>
      </c>
      <c r="AA31" s="7">
        <v>6.54</v>
      </c>
      <c r="AB31" s="4">
        <f t="shared" si="8"/>
        <v>4.5331985171849425</v>
      </c>
      <c r="AC31" s="4">
        <f t="shared" si="9"/>
        <v>1.0857963895253684</v>
      </c>
      <c r="AD31" s="4">
        <f t="shared" si="10"/>
        <v>10.163646666523872</v>
      </c>
      <c r="AE31" s="4">
        <f t="shared" si="11"/>
        <v>9.7511093950000002E-2</v>
      </c>
      <c r="AF31" s="4">
        <f t="shared" si="12"/>
        <v>1.6318493149341757</v>
      </c>
      <c r="AG31" s="4">
        <f t="shared" si="13"/>
        <v>710.12030062452186</v>
      </c>
      <c r="AI31" s="1" t="s">
        <v>69</v>
      </c>
      <c r="AJ31" s="4">
        <v>31.127870082855196</v>
      </c>
      <c r="AK31" s="7">
        <v>1.75</v>
      </c>
      <c r="AL31" s="4">
        <f t="shared" si="14"/>
        <v>17.787354333060112</v>
      </c>
      <c r="AM31" s="4">
        <v>100.29807194244607</v>
      </c>
      <c r="AN31" s="4">
        <v>15.808283103247099</v>
      </c>
      <c r="AO31" s="4">
        <v>1948.65768130789</v>
      </c>
      <c r="AP31" s="5">
        <v>193.1884317</v>
      </c>
      <c r="AQ31" s="5">
        <v>6.33</v>
      </c>
      <c r="AR31" s="4">
        <f t="shared" si="15"/>
        <v>6.2601703107890572</v>
      </c>
      <c r="AS31" s="4">
        <f t="shared" si="16"/>
        <v>0.62062849525450037</v>
      </c>
      <c r="AT31" s="4">
        <f t="shared" si="17"/>
        <v>5.7313183967112042</v>
      </c>
      <c r="AU31" s="4">
        <f t="shared" si="18"/>
        <v>0.90333046304269138</v>
      </c>
      <c r="AV31" s="4">
        <f t="shared" si="19"/>
        <v>1.9261430250708818</v>
      </c>
      <c r="AW31" s="4">
        <f t="shared" si="20"/>
        <v>123.26814168121939</v>
      </c>
      <c r="AY31" s="2" t="s">
        <v>70</v>
      </c>
      <c r="AZ31" s="8">
        <v>24.529521469999999</v>
      </c>
      <c r="BA31" s="8">
        <v>1.8399207</v>
      </c>
      <c r="BB31" s="4">
        <f t="shared" si="21"/>
        <v>13.331836241638022</v>
      </c>
      <c r="BC31" s="4">
        <v>70</v>
      </c>
      <c r="BD31" s="5">
        <v>11</v>
      </c>
      <c r="BE31" s="4">
        <v>392</v>
      </c>
      <c r="BF31" s="5">
        <v>131</v>
      </c>
      <c r="BG31" s="7">
        <v>6.24</v>
      </c>
      <c r="BH31" s="4">
        <f t="shared" si="22"/>
        <v>1.5980743875473573</v>
      </c>
      <c r="BI31" s="4">
        <f t="shared" si="23"/>
        <v>0.53405036930791794</v>
      </c>
      <c r="BJ31" s="4">
        <f t="shared" si="24"/>
        <v>3.8045117922745257</v>
      </c>
      <c r="BK31" s="4">
        <f t="shared" si="25"/>
        <v>0.59785185307171118</v>
      </c>
      <c r="BL31" s="4">
        <f t="shared" si="26"/>
        <v>1.8714285714285714</v>
      </c>
      <c r="BM31" s="4">
        <f t="shared" si="27"/>
        <v>35.636363636363633</v>
      </c>
      <c r="BO31" s="3">
        <v>3.4</v>
      </c>
      <c r="BP31" s="8">
        <v>25.311837199999999</v>
      </c>
      <c r="BQ31" s="8">
        <v>1.311322302</v>
      </c>
      <c r="BR31" s="4">
        <f t="shared" si="29"/>
        <v>19.302529333478841</v>
      </c>
      <c r="BS31" s="4">
        <v>89.024100946372258</v>
      </c>
      <c r="BT31" s="5">
        <v>230.84400189999999</v>
      </c>
      <c r="BU31" s="5">
        <v>574.84210529999996</v>
      </c>
      <c r="BV31" s="5">
        <v>150.8479495</v>
      </c>
      <c r="BW31" s="7">
        <v>6.35</v>
      </c>
      <c r="BX31" s="4">
        <f t="shared" si="30"/>
        <v>2.2710406232385218</v>
      </c>
      <c r="BY31" s="4">
        <f t="shared" si="31"/>
        <v>0.59595812152268424</v>
      </c>
      <c r="BZ31" s="4">
        <f t="shared" si="32"/>
        <v>6.7888802631202605</v>
      </c>
      <c r="CA31" s="4">
        <f t="shared" si="33"/>
        <v>17.603910308542897</v>
      </c>
      <c r="CB31" s="4">
        <f t="shared" si="34"/>
        <v>1.6944619254382605</v>
      </c>
      <c r="CC31" s="4">
        <f t="shared" si="35"/>
        <v>2.4901756188970312</v>
      </c>
      <c r="CE31" s="1" t="s">
        <v>69</v>
      </c>
      <c r="CF31" s="8">
        <v>13.188092709999999</v>
      </c>
      <c r="CG31" s="8">
        <v>2.3837763070000002</v>
      </c>
      <c r="CH31" s="4">
        <f t="shared" si="36"/>
        <v>5.5324371969269679</v>
      </c>
      <c r="CI31" s="4">
        <v>64.407407407407405</v>
      </c>
      <c r="CJ31" s="5">
        <v>10.148148150000001</v>
      </c>
      <c r="CK31" s="5">
        <v>461.68421050000001</v>
      </c>
      <c r="CL31" s="5">
        <v>104.89206350000001</v>
      </c>
      <c r="CM31" s="8">
        <v>6.75</v>
      </c>
      <c r="CN31" s="4">
        <f t="shared" si="37"/>
        <v>3.5007655818943659</v>
      </c>
      <c r="CO31" s="4">
        <f t="shared" si="38"/>
        <v>0.79535430790886519</v>
      </c>
      <c r="CP31" s="4">
        <f t="shared" si="39"/>
        <v>2.7019065177497548</v>
      </c>
      <c r="CQ31" s="4">
        <f t="shared" si="40"/>
        <v>0.42571730074670971</v>
      </c>
      <c r="CR31" s="4">
        <f t="shared" si="41"/>
        <v>1.6285714286946522</v>
      </c>
      <c r="CS31" s="4">
        <f t="shared" si="42"/>
        <v>45.494429493522908</v>
      </c>
    </row>
    <row r="32" spans="2:97" s="4" customFormat="1">
      <c r="B32" s="14"/>
      <c r="C32" s="1" t="s">
        <v>71</v>
      </c>
      <c r="D32" s="7">
        <v>22.43</v>
      </c>
      <c r="E32" s="7">
        <v>1.23</v>
      </c>
      <c r="F32" s="4">
        <f t="shared" si="0"/>
        <v>18.235772357723576</v>
      </c>
      <c r="G32" s="4">
        <v>30.296216216219999</v>
      </c>
      <c r="H32" s="4">
        <v>6.54</v>
      </c>
      <c r="I32" s="4">
        <v>687.23</v>
      </c>
      <c r="J32" s="5">
        <v>70.123000000000005</v>
      </c>
      <c r="K32" s="5">
        <v>6.28</v>
      </c>
      <c r="L32" s="4">
        <f t="shared" si="1"/>
        <v>3.0638876504681232</v>
      </c>
      <c r="M32" s="4">
        <f t="shared" si="2"/>
        <v>0.31263040570664291</v>
      </c>
      <c r="N32" s="4">
        <f t="shared" si="3"/>
        <v>2.4631070094487804</v>
      </c>
      <c r="O32" s="4">
        <f t="shared" si="4"/>
        <v>0.53170731707317065</v>
      </c>
      <c r="P32" s="4">
        <f t="shared" si="5"/>
        <v>2.3145794675989118</v>
      </c>
      <c r="Q32" s="4">
        <f t="shared" si="6"/>
        <v>105.08103975535168</v>
      </c>
      <c r="S32" s="1" t="s">
        <v>71</v>
      </c>
      <c r="T32" s="7">
        <v>23.32</v>
      </c>
      <c r="U32" s="7">
        <v>1.55</v>
      </c>
      <c r="V32" s="4">
        <f t="shared" si="7"/>
        <v>15.04516129032258</v>
      </c>
      <c r="W32" s="4">
        <v>190.26402558041528</v>
      </c>
      <c r="X32" s="4">
        <v>24.495224950000001</v>
      </c>
      <c r="Y32" s="4">
        <v>1284.8042439999999</v>
      </c>
      <c r="Z32" s="5">
        <v>275.17524359999999</v>
      </c>
      <c r="AA32" s="7">
        <v>6.51</v>
      </c>
      <c r="AB32" s="4">
        <f t="shared" si="8"/>
        <v>5.5094521612349912</v>
      </c>
      <c r="AC32" s="4">
        <f t="shared" si="9"/>
        <v>1.1799967564322471</v>
      </c>
      <c r="AD32" s="4">
        <f t="shared" si="10"/>
        <v>12.275098424542922</v>
      </c>
      <c r="AE32" s="4">
        <f t="shared" si="11"/>
        <v>1.5803370935483871</v>
      </c>
      <c r="AF32" s="4">
        <f t="shared" si="12"/>
        <v>1.4462809916932873</v>
      </c>
      <c r="AG32" s="4">
        <f t="shared" si="13"/>
        <v>52.451212292296169</v>
      </c>
      <c r="AI32" s="1" t="s">
        <v>71</v>
      </c>
      <c r="AJ32" s="4">
        <v>24.900033473968502</v>
      </c>
      <c r="AK32" s="7">
        <v>1.63</v>
      </c>
      <c r="AL32" s="4">
        <f t="shared" si="14"/>
        <v>15.276094155808899</v>
      </c>
      <c r="AM32" s="4">
        <v>100.82962162162164</v>
      </c>
      <c r="AN32" s="4">
        <v>11.6047382939554</v>
      </c>
      <c r="AO32" s="4">
        <v>1308.7487293141501</v>
      </c>
      <c r="AP32" s="5">
        <v>162.47608650000001</v>
      </c>
      <c r="AQ32" s="5">
        <v>6.05</v>
      </c>
      <c r="AR32" s="4">
        <f t="shared" si="15"/>
        <v>5.2560119273830237</v>
      </c>
      <c r="AS32" s="4">
        <f t="shared" si="16"/>
        <v>0.65251352641697868</v>
      </c>
      <c r="AT32" s="4">
        <f t="shared" si="17"/>
        <v>6.185866357154703</v>
      </c>
      <c r="AU32" s="4">
        <f t="shared" si="18"/>
        <v>0.7119471345984909</v>
      </c>
      <c r="AV32" s="4">
        <f t="shared" si="19"/>
        <v>1.6113924051973141</v>
      </c>
      <c r="AW32" s="4">
        <f t="shared" si="20"/>
        <v>112.77709985031223</v>
      </c>
      <c r="AY32" s="2" t="s">
        <v>72</v>
      </c>
      <c r="AZ32" s="8">
        <v>21.90390348</v>
      </c>
      <c r="BA32" s="8">
        <v>2.1428259609999998</v>
      </c>
      <c r="BB32" s="4">
        <f t="shared" si="21"/>
        <v>10.221970369342563</v>
      </c>
      <c r="BC32" s="4">
        <v>69</v>
      </c>
      <c r="BD32" s="5">
        <v>12</v>
      </c>
      <c r="BE32" s="4">
        <v>374</v>
      </c>
      <c r="BF32" s="5">
        <v>130</v>
      </c>
      <c r="BG32" s="7">
        <v>6.26</v>
      </c>
      <c r="BH32" s="4">
        <f t="shared" si="22"/>
        <v>1.7074582178536883</v>
      </c>
      <c r="BI32" s="4">
        <f t="shared" si="23"/>
        <v>0.59350151957481145</v>
      </c>
      <c r="BJ32" s="4">
        <f t="shared" si="24"/>
        <v>3.2200468566191693</v>
      </c>
      <c r="BK32" s="4">
        <f t="shared" si="25"/>
        <v>0.56000814897724682</v>
      </c>
      <c r="BL32" s="4">
        <f t="shared" si="26"/>
        <v>1.8840579710144927</v>
      </c>
      <c r="BM32" s="4">
        <f t="shared" si="27"/>
        <v>31.166666666666668</v>
      </c>
      <c r="BO32" s="3">
        <v>3.5</v>
      </c>
      <c r="BP32" s="8">
        <v>19.835778470000001</v>
      </c>
      <c r="BQ32" s="8">
        <v>1.007524058</v>
      </c>
      <c r="BR32" s="4">
        <f t="shared" si="29"/>
        <v>19.687647468562979</v>
      </c>
      <c r="BS32" s="4">
        <v>92.33315068493151</v>
      </c>
      <c r="BT32" s="5">
        <v>256.84545100000003</v>
      </c>
      <c r="BU32" s="5">
        <v>767.05263160000004</v>
      </c>
      <c r="BV32" s="5">
        <v>162.19931510000001</v>
      </c>
      <c r="BW32" s="7">
        <v>6.35</v>
      </c>
      <c r="BX32" s="4">
        <f t="shared" si="30"/>
        <v>3.8670155182470132</v>
      </c>
      <c r="BY32" s="4">
        <f t="shared" si="31"/>
        <v>0.81771086194228904</v>
      </c>
      <c r="BZ32" s="4">
        <f t="shared" si="32"/>
        <v>9.1643618781886715</v>
      </c>
      <c r="CA32" s="4">
        <f t="shared" si="33"/>
        <v>25.492736273697997</v>
      </c>
      <c r="CB32" s="4">
        <f t="shared" si="34"/>
        <v>1.7566747576227835</v>
      </c>
      <c r="CC32" s="4">
        <f t="shared" si="35"/>
        <v>2.986436507298702</v>
      </c>
      <c r="CE32" s="1" t="s">
        <v>71</v>
      </c>
      <c r="CF32" s="8">
        <v>17.715533969999999</v>
      </c>
      <c r="CG32" s="8">
        <v>2.2504623229999998</v>
      </c>
      <c r="CH32" s="4">
        <f t="shared" si="36"/>
        <v>7.8719531488908201</v>
      </c>
      <c r="CI32" s="4">
        <v>68.102751895991318</v>
      </c>
      <c r="CJ32" s="5">
        <v>7.0370370370000002</v>
      </c>
      <c r="CK32" s="5">
        <v>464.84210530000001</v>
      </c>
      <c r="CL32" s="5">
        <v>104.5355146</v>
      </c>
      <c r="CM32" s="8">
        <v>6.79</v>
      </c>
      <c r="CN32" s="4">
        <f t="shared" si="37"/>
        <v>2.6239237614128776</v>
      </c>
      <c r="CO32" s="4">
        <f t="shared" si="38"/>
        <v>0.59007826000064967</v>
      </c>
      <c r="CP32" s="4">
        <f t="shared" si="39"/>
        <v>3.0261671657406954</v>
      </c>
      <c r="CQ32" s="4">
        <f t="shared" si="40"/>
        <v>0.31269295046980444</v>
      </c>
      <c r="CR32" s="4">
        <f t="shared" si="41"/>
        <v>1.5349675554910021</v>
      </c>
      <c r="CS32" s="4">
        <f t="shared" si="42"/>
        <v>66.056509700873988</v>
      </c>
    </row>
    <row r="33" spans="2:97" s="4" customFormat="1">
      <c r="B33" s="14" t="s">
        <v>73</v>
      </c>
      <c r="C33" s="1" t="s">
        <v>74</v>
      </c>
      <c r="D33" s="7">
        <v>58.05</v>
      </c>
      <c r="E33" s="7">
        <v>5.0999999999999996</v>
      </c>
      <c r="F33" s="4">
        <f t="shared" si="0"/>
        <v>11.382352941176471</v>
      </c>
      <c r="G33" s="4">
        <v>43.238978240302998</v>
      </c>
      <c r="H33" s="4">
        <v>19.537037037036999</v>
      </c>
      <c r="I33" s="4">
        <v>627.35079199540996</v>
      </c>
      <c r="J33" s="5">
        <v>168.52</v>
      </c>
      <c r="K33" s="5">
        <v>5.36</v>
      </c>
      <c r="L33" s="4">
        <f t="shared" si="1"/>
        <v>1.08070765201621</v>
      </c>
      <c r="M33" s="4">
        <f t="shared" si="2"/>
        <v>0.29030146425495262</v>
      </c>
      <c r="N33" s="4">
        <f t="shared" si="3"/>
        <v>0.84782310275103923</v>
      </c>
      <c r="O33" s="4">
        <f t="shared" si="4"/>
        <v>0.38307915758896077</v>
      </c>
      <c r="P33" s="4">
        <f t="shared" si="5"/>
        <v>3.8974093944459289</v>
      </c>
      <c r="Q33" s="4">
        <f t="shared" si="6"/>
        <v>32.110846225357541</v>
      </c>
      <c r="S33" s="1" t="s">
        <v>74</v>
      </c>
      <c r="T33" s="7">
        <v>57.9</v>
      </c>
      <c r="U33" s="7">
        <v>4.9400000000000004</v>
      </c>
      <c r="V33" s="4">
        <f t="shared" si="7"/>
        <v>11.720647773279351</v>
      </c>
      <c r="W33" s="4">
        <v>220.14155770037755</v>
      </c>
      <c r="X33" s="4">
        <v>71.494838549999997</v>
      </c>
      <c r="Y33" s="4">
        <v>2207.1325790000001</v>
      </c>
      <c r="Z33" s="5">
        <v>574.22985800000004</v>
      </c>
      <c r="AA33" s="7">
        <v>5.77</v>
      </c>
      <c r="AB33" s="4">
        <f t="shared" si="8"/>
        <v>3.811973366148532</v>
      </c>
      <c r="AC33" s="4">
        <f t="shared" si="9"/>
        <v>0.99176141278065633</v>
      </c>
      <c r="AD33" s="4">
        <f t="shared" si="10"/>
        <v>4.4563068360400306</v>
      </c>
      <c r="AE33" s="4">
        <f t="shared" si="11"/>
        <v>1.447263938259109</v>
      </c>
      <c r="AF33" s="4">
        <f t="shared" si="12"/>
        <v>2.6084573217272879</v>
      </c>
      <c r="AG33" s="4">
        <f t="shared" si="13"/>
        <v>30.87121565365085</v>
      </c>
      <c r="AI33" s="1" t="s">
        <v>74</v>
      </c>
      <c r="AJ33" s="4">
        <v>57.048268318176298</v>
      </c>
      <c r="AK33" s="7">
        <v>4.7699999999999996</v>
      </c>
      <c r="AL33" s="4">
        <f t="shared" si="14"/>
        <v>11.959804678862957</v>
      </c>
      <c r="AM33" s="4">
        <v>113.2389782403027</v>
      </c>
      <c r="AN33" s="4">
        <v>23.008003367506799</v>
      </c>
      <c r="AO33" s="4">
        <v>1585.59727043045</v>
      </c>
      <c r="AP33" s="5">
        <v>247.2939451</v>
      </c>
      <c r="AQ33" s="5">
        <v>5.83</v>
      </c>
      <c r="AR33" s="4">
        <f t="shared" si="15"/>
        <v>2.7793959697200115</v>
      </c>
      <c r="AS33" s="4">
        <f t="shared" si="16"/>
        <v>0.43348194851553284</v>
      </c>
      <c r="AT33" s="4">
        <f t="shared" si="17"/>
        <v>2.3739827723333899</v>
      </c>
      <c r="AU33" s="4">
        <f t="shared" si="18"/>
        <v>0.48234807898337106</v>
      </c>
      <c r="AV33" s="4">
        <f t="shared" si="19"/>
        <v>2.1838235291669741</v>
      </c>
      <c r="AW33" s="4">
        <f t="shared" si="20"/>
        <v>68.915031222123332</v>
      </c>
      <c r="AY33" s="2" t="s">
        <v>75</v>
      </c>
      <c r="AZ33" s="8">
        <v>59.229021070000002</v>
      </c>
      <c r="BA33" s="8">
        <v>3.5555449129999999</v>
      </c>
      <c r="BB33" s="4">
        <f t="shared" si="21"/>
        <v>16.658212037610113</v>
      </c>
      <c r="BC33" s="4">
        <v>72.501956000000007</v>
      </c>
      <c r="BD33" s="5">
        <v>40.74074074</v>
      </c>
      <c r="BE33" s="4">
        <v>146.78947368421052</v>
      </c>
      <c r="BF33" s="5">
        <v>147.109106</v>
      </c>
      <c r="BG33" s="7">
        <v>5.88</v>
      </c>
      <c r="BH33" s="4">
        <f t="shared" si="22"/>
        <v>0.24783369880573736</v>
      </c>
      <c r="BI33" s="4">
        <f t="shared" si="23"/>
        <v>0.24837335370803892</v>
      </c>
      <c r="BJ33" s="4">
        <f t="shared" si="24"/>
        <v>2.0391236160430415</v>
      </c>
      <c r="BK33" s="4">
        <f t="shared" si="25"/>
        <v>1.1458367630525836</v>
      </c>
      <c r="BL33" s="4">
        <f t="shared" si="26"/>
        <v>2.0290363752393104</v>
      </c>
      <c r="BM33" s="4">
        <f t="shared" si="27"/>
        <v>3.6030143541324948</v>
      </c>
      <c r="BO33" s="3">
        <v>9.1</v>
      </c>
      <c r="BP33" s="8">
        <v>60</v>
      </c>
      <c r="BQ33" s="8">
        <v>5.5248856540000002</v>
      </c>
      <c r="BR33" s="4">
        <f t="shared" si="29"/>
        <v>10.859953265559476</v>
      </c>
      <c r="BS33" s="4">
        <v>67.568176254589986</v>
      </c>
      <c r="BT33" s="5">
        <v>180.6538462</v>
      </c>
      <c r="BU33" s="5">
        <v>453.47368419999998</v>
      </c>
      <c r="BV33" s="5">
        <v>125.7165239</v>
      </c>
      <c r="BW33" s="7">
        <v>6.19</v>
      </c>
      <c r="BX33" s="4">
        <f t="shared" si="30"/>
        <v>0.7557894736666666</v>
      </c>
      <c r="BY33" s="4">
        <f t="shared" si="31"/>
        <v>0.20952753983333333</v>
      </c>
      <c r="BZ33" s="4">
        <f t="shared" si="32"/>
        <v>1.2229787272732211</v>
      </c>
      <c r="CA33" s="4">
        <f t="shared" si="33"/>
        <v>3.2698205449592819</v>
      </c>
      <c r="CB33" s="4">
        <f t="shared" si="34"/>
        <v>1.8605877924884784</v>
      </c>
      <c r="CC33" s="4">
        <f t="shared" si="35"/>
        <v>2.5101800694459833</v>
      </c>
      <c r="CE33" s="1" t="s">
        <v>74</v>
      </c>
      <c r="CF33" s="8">
        <v>57.228412630000001</v>
      </c>
      <c r="CG33" s="8">
        <v>4.2685410380000004</v>
      </c>
      <c r="CH33" s="4">
        <f t="shared" si="36"/>
        <v>13.407019429011752</v>
      </c>
      <c r="CI33" s="4">
        <v>89.225068493150701</v>
      </c>
      <c r="CJ33" s="5">
        <v>69.851851850000003</v>
      </c>
      <c r="CK33" s="5">
        <v>685.05263160000004</v>
      </c>
      <c r="CL33" s="5">
        <v>141.6694521</v>
      </c>
      <c r="CM33" s="8">
        <v>6.64</v>
      </c>
      <c r="CN33" s="4">
        <f t="shared" si="37"/>
        <v>1.1970498570859975</v>
      </c>
      <c r="CO33" s="4">
        <f t="shared" si="38"/>
        <v>0.24755090275863204</v>
      </c>
      <c r="CP33" s="4">
        <f t="shared" si="39"/>
        <v>2.0902942644533313</v>
      </c>
      <c r="CQ33" s="4">
        <f t="shared" si="40"/>
        <v>1.636433882868997</v>
      </c>
      <c r="CR33" s="4">
        <f t="shared" si="41"/>
        <v>1.5877763334065151</v>
      </c>
      <c r="CS33" s="4">
        <f t="shared" si="42"/>
        <v>9.8072221917764377</v>
      </c>
    </row>
    <row r="34" spans="2:97" s="4" customFormat="1">
      <c r="B34" s="14"/>
      <c r="C34" s="1" t="s">
        <v>76</v>
      </c>
      <c r="D34" s="7">
        <v>47.42</v>
      </c>
      <c r="E34" s="7">
        <v>3.99</v>
      </c>
      <c r="F34" s="4">
        <f t="shared" si="0"/>
        <v>11.884711779448621</v>
      </c>
      <c r="G34" s="4">
        <v>40.938664243520002</v>
      </c>
      <c r="H34" s="4">
        <v>13.4444444444444</v>
      </c>
      <c r="I34" s="4">
        <v>559.62085337864903</v>
      </c>
      <c r="J34" s="5">
        <v>133.72999999999999</v>
      </c>
      <c r="K34" s="5">
        <v>5.72</v>
      </c>
      <c r="L34" s="4">
        <f t="shared" si="1"/>
        <v>1.1801367637677118</v>
      </c>
      <c r="M34" s="4">
        <f t="shared" si="2"/>
        <v>0.28201180936313786</v>
      </c>
      <c r="N34" s="4">
        <f t="shared" si="3"/>
        <v>1.026031685301253</v>
      </c>
      <c r="O34" s="4">
        <f t="shared" si="4"/>
        <v>0.33695349484823056</v>
      </c>
      <c r="P34" s="4">
        <f t="shared" si="5"/>
        <v>3.2665941224784225</v>
      </c>
      <c r="Q34" s="4">
        <f t="shared" si="6"/>
        <v>41.624691573618662</v>
      </c>
      <c r="S34" s="1" t="s">
        <v>76</v>
      </c>
      <c r="T34" s="7">
        <v>46.41</v>
      </c>
      <c r="U34" s="7">
        <v>3.94</v>
      </c>
      <c r="V34" s="4">
        <f t="shared" si="7"/>
        <v>11.779187817258883</v>
      </c>
      <c r="W34" s="4">
        <v>198.14936539466052</v>
      </c>
      <c r="X34" s="4">
        <v>47.909477860000003</v>
      </c>
      <c r="Y34" s="4">
        <v>2028.285136</v>
      </c>
      <c r="Z34" s="5">
        <v>395.77956210000002</v>
      </c>
      <c r="AA34" s="7">
        <v>6.28</v>
      </c>
      <c r="AB34" s="4">
        <f t="shared" si="8"/>
        <v>4.3703622839905192</v>
      </c>
      <c r="AC34" s="4">
        <f t="shared" si="9"/>
        <v>0.85278940336134468</v>
      </c>
      <c r="AD34" s="4">
        <f t="shared" si="10"/>
        <v>5.0291717105243787</v>
      </c>
      <c r="AE34" s="4">
        <f t="shared" si="11"/>
        <v>1.2159765954314723</v>
      </c>
      <c r="AF34" s="4">
        <f t="shared" si="12"/>
        <v>1.9973799124297624</v>
      </c>
      <c r="AG34" s="4">
        <f t="shared" si="13"/>
        <v>42.335780446762726</v>
      </c>
      <c r="AI34" s="1" t="s">
        <v>76</v>
      </c>
      <c r="AJ34" s="4">
        <v>45.476646423339801</v>
      </c>
      <c r="AK34" s="7">
        <v>3.92</v>
      </c>
      <c r="AL34" s="4">
        <f t="shared" si="14"/>
        <v>11.601185312076479</v>
      </c>
      <c r="AM34" s="4">
        <v>97.58938664243523</v>
      </c>
      <c r="AN34" s="4">
        <v>17.759010707283998</v>
      </c>
      <c r="AO34" s="4">
        <v>1312.85823365532</v>
      </c>
      <c r="AP34" s="5">
        <v>217.65001359999999</v>
      </c>
      <c r="AQ34" s="5">
        <v>6.18</v>
      </c>
      <c r="AR34" s="4">
        <f t="shared" si="15"/>
        <v>2.8868844492929164</v>
      </c>
      <c r="AS34" s="4">
        <f t="shared" si="16"/>
        <v>0.47859732569967239</v>
      </c>
      <c r="AT34" s="4">
        <f t="shared" si="17"/>
        <v>2.4895251694498781</v>
      </c>
      <c r="AU34" s="4">
        <f t="shared" si="18"/>
        <v>0.45303598743071422</v>
      </c>
      <c r="AV34" s="4">
        <f t="shared" si="19"/>
        <v>2.2302631575856044</v>
      </c>
      <c r="AW34" s="4">
        <f t="shared" si="20"/>
        <v>73.926315789473605</v>
      </c>
      <c r="AY34" s="2" t="s">
        <v>77</v>
      </c>
      <c r="AZ34" s="8">
        <v>46.805591579999998</v>
      </c>
      <c r="BA34" s="8">
        <v>3.0215260389999998</v>
      </c>
      <c r="BB34" s="4">
        <f t="shared" si="21"/>
        <v>15.490712631915862</v>
      </c>
      <c r="BC34" s="4">
        <v>94.37936400000001</v>
      </c>
      <c r="BD34" s="9">
        <v>20</v>
      </c>
      <c r="BE34" s="4">
        <v>79.210526315789451</v>
      </c>
      <c r="BF34" s="5">
        <v>152.821786</v>
      </c>
      <c r="BG34" s="7">
        <v>5.97</v>
      </c>
      <c r="BH34" s="4">
        <f t="shared" si="22"/>
        <v>0.16923304169845396</v>
      </c>
      <c r="BI34" s="4">
        <f t="shared" si="23"/>
        <v>0.32650326775337812</v>
      </c>
      <c r="BJ34" s="4">
        <f t="shared" si="24"/>
        <v>3.1235661312134737</v>
      </c>
      <c r="BK34" s="4">
        <f t="shared" si="25"/>
        <v>0.6619171816443844</v>
      </c>
      <c r="BL34" s="4">
        <f t="shared" si="26"/>
        <v>1.6192288178589547</v>
      </c>
      <c r="BM34" s="4">
        <f t="shared" si="27"/>
        <v>3.9605263157894726</v>
      </c>
      <c r="BO34" s="3">
        <v>9.1999999999999993</v>
      </c>
      <c r="BP34" s="8">
        <v>50.97555637</v>
      </c>
      <c r="BQ34" s="8">
        <v>4.065804183</v>
      </c>
      <c r="BR34" s="4">
        <f t="shared" si="29"/>
        <v>12.537631935925429</v>
      </c>
      <c r="BS34" s="4">
        <v>104.48987910189985</v>
      </c>
      <c r="BT34" s="5">
        <v>297.16655359999999</v>
      </c>
      <c r="BU34" s="5">
        <v>620.63157890000002</v>
      </c>
      <c r="BV34" s="5">
        <v>192.04110539999999</v>
      </c>
      <c r="BW34" s="7">
        <v>6.21</v>
      </c>
      <c r="BX34" s="4">
        <f t="shared" si="30"/>
        <v>1.217508200195442</v>
      </c>
      <c r="BY34" s="4">
        <f t="shared" si="31"/>
        <v>0.37673174963720363</v>
      </c>
      <c r="BZ34" s="4">
        <f t="shared" si="32"/>
        <v>2.5699683112825369</v>
      </c>
      <c r="CA34" s="4">
        <f t="shared" si="33"/>
        <v>7.3089243904691008</v>
      </c>
      <c r="CB34" s="4">
        <f t="shared" si="34"/>
        <v>1.8378919283916397</v>
      </c>
      <c r="CC34" s="4">
        <f t="shared" si="35"/>
        <v>2.0884974146027182</v>
      </c>
      <c r="CE34" s="1" t="s">
        <v>76</v>
      </c>
      <c r="CF34" s="8">
        <v>42.174859050000002</v>
      </c>
      <c r="CG34" s="8">
        <v>3.1764277820000002</v>
      </c>
      <c r="CH34" s="4">
        <f t="shared" si="36"/>
        <v>13.277449369066121</v>
      </c>
      <c r="CI34" s="4">
        <v>76.965517241379303</v>
      </c>
      <c r="CJ34" s="5">
        <v>39.481481479999999</v>
      </c>
      <c r="CK34" s="5">
        <v>560.57894739999995</v>
      </c>
      <c r="CL34" s="5">
        <v>120.2482759</v>
      </c>
      <c r="CM34" s="8">
        <v>6.7</v>
      </c>
      <c r="CN34" s="4">
        <f t="shared" si="37"/>
        <v>1.3291779985213725</v>
      </c>
      <c r="CO34" s="4">
        <f t="shared" si="38"/>
        <v>0.28511838239326609</v>
      </c>
      <c r="CP34" s="4">
        <f t="shared" si="39"/>
        <v>2.4230211584699988</v>
      </c>
      <c r="CQ34" s="4">
        <f t="shared" si="40"/>
        <v>1.2429522781450095</v>
      </c>
      <c r="CR34" s="4">
        <f t="shared" si="41"/>
        <v>1.5623655918906811</v>
      </c>
      <c r="CS34" s="4">
        <f t="shared" si="42"/>
        <v>14.198528687024334</v>
      </c>
    </row>
    <row r="35" spans="2:97" s="4" customFormat="1">
      <c r="B35" s="14"/>
      <c r="C35" s="1" t="s">
        <v>78</v>
      </c>
      <c r="D35" s="7">
        <v>40.950000000000003</v>
      </c>
      <c r="E35" s="7">
        <v>3.14</v>
      </c>
      <c r="F35" s="4">
        <f t="shared" ref="F35:F66" si="63">D35/E35</f>
        <v>13.04140127388535</v>
      </c>
      <c r="G35" s="4">
        <v>34.125584905659998</v>
      </c>
      <c r="H35" s="4">
        <v>11.43</v>
      </c>
      <c r="I35" s="4">
        <v>523.21</v>
      </c>
      <c r="J35" s="5">
        <v>112.87</v>
      </c>
      <c r="K35" s="5">
        <v>6</v>
      </c>
      <c r="L35" s="4">
        <f t="shared" ref="L35:L62" si="64">I35/(10*D35)</f>
        <v>1.2776800976800977</v>
      </c>
      <c r="M35" s="4">
        <f t="shared" ref="M35:M62" si="65">J35/(10*D35)</f>
        <v>0.27562881562881564</v>
      </c>
      <c r="N35" s="4">
        <f t="shared" ref="N35:N62" si="66">G35/(10*E35)</f>
        <v>1.0868020670592355</v>
      </c>
      <c r="O35" s="4">
        <f t="shared" ref="O35:O62" si="67">H35/(E35*10)</f>
        <v>0.36401273885350316</v>
      </c>
      <c r="P35" s="4">
        <f t="shared" ref="P35:P62" si="68">J35/G35</f>
        <v>3.3074890968763913</v>
      </c>
      <c r="Q35" s="4">
        <f t="shared" ref="Q35:Q62" si="69">I35/H35</f>
        <v>45.775153105861769</v>
      </c>
      <c r="S35" s="1" t="s">
        <v>78</v>
      </c>
      <c r="T35" s="7">
        <v>44.82</v>
      </c>
      <c r="U35" s="7">
        <v>3.71</v>
      </c>
      <c r="V35" s="4">
        <f t="shared" ref="V35:V66" si="70">T35/U35</f>
        <v>12.080862533692722</v>
      </c>
      <c r="W35" s="4">
        <v>211.07948780296351</v>
      </c>
      <c r="X35" s="4">
        <v>27.874072460000001</v>
      </c>
      <c r="Y35" s="4">
        <v>1628.064556</v>
      </c>
      <c r="Z35" s="5">
        <v>423.37507140000002</v>
      </c>
      <c r="AA35" s="7">
        <v>6.08</v>
      </c>
      <c r="AB35" s="4">
        <f t="shared" ref="AB35:AB62" si="71">Y35/(10*T35)</f>
        <v>3.6324510397144132</v>
      </c>
      <c r="AC35" s="4">
        <f t="shared" ref="AC35:AC62" si="72">Z35/(10*T35)</f>
        <v>0.94461193975903623</v>
      </c>
      <c r="AD35" s="4">
        <f t="shared" ref="AD35:AD62" si="73">W35/(10*U35)</f>
        <v>5.6894740647699056</v>
      </c>
      <c r="AE35" s="4">
        <f t="shared" ref="AE35:AE62" si="74">X35/(U35*10)</f>
        <v>0.75132270781671162</v>
      </c>
      <c r="AF35" s="4">
        <f t="shared" ref="AF35:AF62" si="75">Z35/W35</f>
        <v>2.0057613167756414</v>
      </c>
      <c r="AG35" s="4">
        <f t="shared" ref="AG35:AG62" si="76">Y35/X35</f>
        <v>58.407846874055231</v>
      </c>
      <c r="AI35" s="1" t="s">
        <v>78</v>
      </c>
      <c r="AJ35" s="4">
        <v>41.959433555602999</v>
      </c>
      <c r="AK35" s="7">
        <v>3.66</v>
      </c>
      <c r="AL35" s="4">
        <f t="shared" ref="AL35:AL66" si="77">AJ35/AK35</f>
        <v>11.464326108088251</v>
      </c>
      <c r="AM35" s="4">
        <v>134.12558490566045</v>
      </c>
      <c r="AN35" s="4">
        <v>51.130783017330799</v>
      </c>
      <c r="AO35" s="4">
        <v>2786.4852731504602</v>
      </c>
      <c r="AP35" s="5">
        <v>177.86218869999999</v>
      </c>
      <c r="AQ35" s="5">
        <v>6.31</v>
      </c>
      <c r="AR35" s="4">
        <f t="shared" ref="AR35:AR62" si="78">AO35/(10*AJ35)</f>
        <v>6.6409029794406518</v>
      </c>
      <c r="AS35" s="4">
        <f t="shared" ref="AS35:AS62" si="79">AP35/(10*AJ35)</f>
        <v>0.42389082413208456</v>
      </c>
      <c r="AT35" s="4">
        <f t="shared" ref="AT35:AT62" si="80">AM35/(10*AK35)</f>
        <v>3.6646334673677714</v>
      </c>
      <c r="AU35" s="4">
        <f t="shared" ref="AU35:AU62" si="81">AN35/(AK35*10)</f>
        <v>1.3970159294352678</v>
      </c>
      <c r="AV35" s="4">
        <f t="shared" ref="AV35:AV62" si="82">AP35/AM35</f>
        <v>1.3260869566764792</v>
      </c>
      <c r="AW35" s="4">
        <f t="shared" ref="AW35:AW62" si="83">AO35/AN35</f>
        <v>54.497214959645348</v>
      </c>
      <c r="AY35" s="2" t="s">
        <v>79</v>
      </c>
      <c r="AZ35" s="8">
        <v>40.028319359999998</v>
      </c>
      <c r="BA35" s="8">
        <v>2.5557774310000001</v>
      </c>
      <c r="BB35" s="4">
        <f t="shared" ref="BB35:BB66" si="84">AZ35/BA35</f>
        <v>15.661895623023049</v>
      </c>
      <c r="BC35" s="4">
        <v>69.156035999999986</v>
      </c>
      <c r="BD35" s="5">
        <v>8.8148148150000001</v>
      </c>
      <c r="BE35" s="4">
        <v>33.63157894736846</v>
      </c>
      <c r="BF35" s="5">
        <v>140.93475599999999</v>
      </c>
      <c r="BG35" s="7">
        <v>6.03</v>
      </c>
      <c r="BH35" s="4">
        <f t="shared" ref="BH35:BH62" si="85">BE35/(10*AZ35)</f>
        <v>8.4019462932976005E-2</v>
      </c>
      <c r="BI35" s="4">
        <f t="shared" ref="BI35:BI62" si="86">BF35/(10*AZ35)</f>
        <v>0.35208761760014096</v>
      </c>
      <c r="BJ35" s="4">
        <f t="shared" ref="BJ35:BJ62" si="87">BC35/(10*BA35)</f>
        <v>2.7058708305809431</v>
      </c>
      <c r="BK35" s="4">
        <f t="shared" ref="BK35:BK62" si="88">BD35/(BA35*10)</f>
        <v>0.34489759194528236</v>
      </c>
      <c r="BL35" s="4">
        <f t="shared" ref="BL35:BL62" si="89">BF35/BC35</f>
        <v>2.0379241516966071</v>
      </c>
      <c r="BM35" s="4">
        <f t="shared" ref="BM35:BM62" si="90">BE35/BD35</f>
        <v>3.8153471914280321</v>
      </c>
      <c r="BO35" s="3">
        <v>9.3000000000000007</v>
      </c>
      <c r="BP35" s="8">
        <v>44.101243019999998</v>
      </c>
      <c r="BQ35" s="8">
        <v>3.4313857560000001</v>
      </c>
      <c r="BR35" s="4">
        <f t="shared" ref="BR35:BR66" si="91">BP35/BQ35</f>
        <v>12.852312784386344</v>
      </c>
      <c r="BS35" s="4">
        <v>78.878032786885271</v>
      </c>
      <c r="BT35" s="5">
        <v>237.07683990000001</v>
      </c>
      <c r="BU35" s="5">
        <v>580.31578950000005</v>
      </c>
      <c r="BV35" s="5">
        <v>144.95568309999999</v>
      </c>
      <c r="BW35" s="7">
        <v>6.26</v>
      </c>
      <c r="BX35" s="4">
        <f t="shared" ref="BX35:BX62" si="92">BU35/(10*BP35)</f>
        <v>1.3158717300481206</v>
      </c>
      <c r="BY35" s="4">
        <f t="shared" ref="BY35:BY62" si="93">BV35/(10*BP35)</f>
        <v>0.32868842956254612</v>
      </c>
      <c r="BZ35" s="4">
        <f t="shared" ref="BZ35:BZ62" si="94">BS35/(10*BQ35)</f>
        <v>2.2987223936848813</v>
      </c>
      <c r="CA35" s="4">
        <f t="shared" ref="CA35:CA62" si="95">BT35/(BQ35*10)</f>
        <v>6.9090698848258549</v>
      </c>
      <c r="CB35" s="4">
        <f t="shared" ref="CB35:CB62" si="96">BV35/BS35</f>
        <v>1.8377192987513398</v>
      </c>
      <c r="CC35" s="4">
        <f t="shared" ref="CC35:CC62" si="97">BU35/BT35</f>
        <v>2.4477962071064372</v>
      </c>
      <c r="CE35" s="1" t="s">
        <v>78</v>
      </c>
      <c r="CF35" s="8">
        <v>44.199504849999997</v>
      </c>
      <c r="CG35" s="8">
        <v>3.3621752260000002</v>
      </c>
      <c r="CH35" s="4">
        <f t="shared" ref="CH35:CH66" si="98">CF35/CG35</f>
        <v>13.146103899701982</v>
      </c>
      <c r="CI35" s="4">
        <v>73.550283224400872</v>
      </c>
      <c r="CJ35" s="5">
        <v>17.185185189999999</v>
      </c>
      <c r="CK35" s="5">
        <v>485.84210530000001</v>
      </c>
      <c r="CL35" s="5">
        <v>118.4917865</v>
      </c>
      <c r="CM35" s="8">
        <v>6.75</v>
      </c>
      <c r="CN35" s="4">
        <f t="shared" ref="CN35:CN62" si="99">CK35/(10*CF35)</f>
        <v>1.0992025972888249</v>
      </c>
      <c r="CO35" s="4">
        <f t="shared" ref="CO35:CO62" si="100">CL35/(10*CF35)</f>
        <v>0.26808396813974722</v>
      </c>
      <c r="CP35" s="4">
        <f t="shared" ref="CP35:CP62" si="101">CI35/(10*CG35)</f>
        <v>2.1875803097836779</v>
      </c>
      <c r="CQ35" s="4">
        <f t="shared" ref="CQ35:CQ62" si="102">CJ35/(CG35*10)</f>
        <v>0.51113294325368386</v>
      </c>
      <c r="CR35" s="4">
        <f t="shared" ref="CR35:CR62" si="103">CL35/CI35</f>
        <v>1.6110310022666159</v>
      </c>
      <c r="CS35" s="4">
        <f t="shared" ref="CS35:CS62" si="104">CK35/CJ35</f>
        <v>28.270984567725804</v>
      </c>
    </row>
    <row r="36" spans="2:97" s="4" customFormat="1">
      <c r="B36" s="14"/>
      <c r="C36" s="1" t="s">
        <v>80</v>
      </c>
      <c r="D36" s="7">
        <v>37.119999999999997</v>
      </c>
      <c r="E36" s="7">
        <v>2.77</v>
      </c>
      <c r="F36" s="4">
        <f t="shared" si="63"/>
        <v>13.400722021660648</v>
      </c>
      <c r="G36" s="4">
        <v>33.989972144847002</v>
      </c>
      <c r="H36" s="4">
        <v>7.22</v>
      </c>
      <c r="I36" s="4">
        <v>490.21</v>
      </c>
      <c r="J36" s="5">
        <v>100.794</v>
      </c>
      <c r="K36" s="5">
        <v>5.81</v>
      </c>
      <c r="L36" s="4">
        <f t="shared" si="64"/>
        <v>1.3206088362068966</v>
      </c>
      <c r="M36" s="4">
        <f t="shared" si="65"/>
        <v>0.27153556034482756</v>
      </c>
      <c r="N36" s="4">
        <f t="shared" si="66"/>
        <v>1.2270748066731769</v>
      </c>
      <c r="O36" s="4">
        <f t="shared" si="67"/>
        <v>0.26064981949458482</v>
      </c>
      <c r="P36" s="4">
        <f t="shared" si="68"/>
        <v>2.9654040188815136</v>
      </c>
      <c r="Q36" s="4">
        <f t="shared" si="69"/>
        <v>67.896121883656505</v>
      </c>
      <c r="S36" s="1" t="s">
        <v>80</v>
      </c>
      <c r="T36" s="7">
        <v>36.409999999999997</v>
      </c>
      <c r="U36" s="7">
        <v>2.76</v>
      </c>
      <c r="V36" s="4">
        <f t="shared" si="70"/>
        <v>13.192028985507246</v>
      </c>
      <c r="W36" s="4">
        <v>195.15915940883994</v>
      </c>
      <c r="X36" s="4">
        <v>21.039652109999999</v>
      </c>
      <c r="Y36" s="4">
        <v>1372.871431</v>
      </c>
      <c r="Z36" s="5">
        <v>339.04325820000003</v>
      </c>
      <c r="AA36" s="7">
        <v>6.3</v>
      </c>
      <c r="AB36" s="4">
        <f t="shared" si="71"/>
        <v>3.7705889343586931</v>
      </c>
      <c r="AC36" s="4">
        <f t="shared" si="72"/>
        <v>0.93118170337819295</v>
      </c>
      <c r="AD36" s="4">
        <f t="shared" si="73"/>
        <v>7.0709840365521721</v>
      </c>
      <c r="AE36" s="4">
        <f t="shared" si="74"/>
        <v>0.76230623586956525</v>
      </c>
      <c r="AF36" s="4">
        <f t="shared" si="75"/>
        <v>1.7372654157099361</v>
      </c>
      <c r="AG36" s="4">
        <f t="shared" si="76"/>
        <v>65.251622214204005</v>
      </c>
      <c r="AI36" s="1" t="s">
        <v>80</v>
      </c>
      <c r="AJ36" s="4">
        <v>35.798528194427497</v>
      </c>
      <c r="AK36" s="7">
        <v>2.77</v>
      </c>
      <c r="AL36" s="4">
        <f t="shared" si="77"/>
        <v>12.923656387879962</v>
      </c>
      <c r="AM36" s="4">
        <v>98.298997214484672</v>
      </c>
      <c r="AN36" s="4">
        <v>47.1323819978046</v>
      </c>
      <c r="AO36" s="4">
        <v>2270.2614131376699</v>
      </c>
      <c r="AP36" s="5">
        <v>192.73580319999999</v>
      </c>
      <c r="AQ36" s="5">
        <v>6.4</v>
      </c>
      <c r="AR36" s="4">
        <f t="shared" si="78"/>
        <v>6.3417730494603557</v>
      </c>
      <c r="AS36" s="4">
        <f t="shared" si="79"/>
        <v>0.53839029960455698</v>
      </c>
      <c r="AT36" s="4">
        <f t="shared" si="80"/>
        <v>3.5487002604507101</v>
      </c>
      <c r="AU36" s="4">
        <f t="shared" si="81"/>
        <v>1.7015300360218268</v>
      </c>
      <c r="AV36" s="4">
        <f t="shared" si="82"/>
        <v>1.9607097596271283</v>
      </c>
      <c r="AW36" s="4">
        <f t="shared" si="83"/>
        <v>48.167763157894662</v>
      </c>
      <c r="AY36" s="2" t="s">
        <v>81</v>
      </c>
      <c r="AZ36" s="8">
        <v>29.504401680000001</v>
      </c>
      <c r="BA36" s="8">
        <v>2.0624370870000002</v>
      </c>
      <c r="BB36" s="4">
        <f t="shared" si="84"/>
        <v>14.305600818552385</v>
      </c>
      <c r="BC36" s="4">
        <v>63</v>
      </c>
      <c r="BD36" s="5">
        <v>22</v>
      </c>
      <c r="BE36" s="4">
        <v>63</v>
      </c>
      <c r="BF36" s="5">
        <v>130</v>
      </c>
      <c r="BG36" s="7">
        <v>6.12</v>
      </c>
      <c r="BH36" s="4">
        <f t="shared" si="85"/>
        <v>0.21352746170990985</v>
      </c>
      <c r="BI36" s="4">
        <f t="shared" si="86"/>
        <v>0.44061222257600446</v>
      </c>
      <c r="BJ36" s="4">
        <f t="shared" si="87"/>
        <v>3.0546386310206999</v>
      </c>
      <c r="BK36" s="4">
        <f t="shared" si="88"/>
        <v>1.0666992044834189</v>
      </c>
      <c r="BL36" s="4">
        <f t="shared" si="89"/>
        <v>2.0634920634920637</v>
      </c>
      <c r="BM36" s="4">
        <f t="shared" si="90"/>
        <v>2.8636363636363638</v>
      </c>
      <c r="BO36" s="3">
        <v>9.4</v>
      </c>
      <c r="BP36" s="8">
        <v>40.683021549999999</v>
      </c>
      <c r="BQ36" s="8">
        <v>3.0343204739999998</v>
      </c>
      <c r="BR36" s="4">
        <f t="shared" si="91"/>
        <v>13.407621870727951</v>
      </c>
      <c r="BS36" s="4">
        <v>72.3352748885587</v>
      </c>
      <c r="BT36" s="5">
        <v>209.62998049999999</v>
      </c>
      <c r="BU36" s="5">
        <v>556.42105260000005</v>
      </c>
      <c r="BV36" s="5">
        <v>130.61563150000001</v>
      </c>
      <c r="BW36" s="7">
        <v>6.31</v>
      </c>
      <c r="BX36" s="4">
        <f t="shared" si="92"/>
        <v>1.3676984437258448</v>
      </c>
      <c r="BY36" s="4">
        <f t="shared" si="93"/>
        <v>0.32105685989786076</v>
      </c>
      <c r="BZ36" s="4">
        <f t="shared" si="94"/>
        <v>2.3839035958256103</v>
      </c>
      <c r="CA36" s="4">
        <f t="shared" si="95"/>
        <v>6.9086301956646921</v>
      </c>
      <c r="CB36" s="4">
        <f t="shared" si="96"/>
        <v>1.8056975894711023</v>
      </c>
      <c r="CC36" s="4">
        <f t="shared" si="97"/>
        <v>2.6543009319222834</v>
      </c>
      <c r="CE36" s="1" t="s">
        <v>80</v>
      </c>
      <c r="CF36" s="8">
        <v>40.25827408</v>
      </c>
      <c r="CG36" s="8">
        <v>2.8604984280000001</v>
      </c>
      <c r="CH36" s="4">
        <f t="shared" si="98"/>
        <v>14.07386687786007</v>
      </c>
      <c r="CI36" s="4">
        <v>74.529634300126091</v>
      </c>
      <c r="CJ36" s="5">
        <v>9.4814814809999994</v>
      </c>
      <c r="CK36" s="5">
        <v>531.73684209999999</v>
      </c>
      <c r="CL36" s="5">
        <v>107.8623707</v>
      </c>
      <c r="CM36" s="8">
        <v>6.83</v>
      </c>
      <c r="CN36" s="4">
        <f t="shared" si="99"/>
        <v>1.3208138059851968</v>
      </c>
      <c r="CO36" s="4">
        <f t="shared" si="100"/>
        <v>0.26792596842492361</v>
      </c>
      <c r="CP36" s="4">
        <f t="shared" si="101"/>
        <v>2.6054771983299299</v>
      </c>
      <c r="CQ36" s="4">
        <f t="shared" si="102"/>
        <v>0.33146256569101668</v>
      </c>
      <c r="CR36" s="4">
        <f t="shared" si="103"/>
        <v>1.4472413787198406</v>
      </c>
      <c r="CS36" s="4">
        <f t="shared" si="104"/>
        <v>56.081620068082273</v>
      </c>
    </row>
    <row r="37" spans="2:97" s="4" customFormat="1">
      <c r="B37" s="14"/>
      <c r="C37" s="1" t="s">
        <v>82</v>
      </c>
      <c r="D37" s="7">
        <v>25.22</v>
      </c>
      <c r="E37" s="7">
        <v>1.75</v>
      </c>
      <c r="F37" s="4">
        <f t="shared" si="63"/>
        <v>14.411428571428571</v>
      </c>
      <c r="G37" s="4">
        <v>34.851494565217003</v>
      </c>
      <c r="H37" s="4">
        <v>4.32</v>
      </c>
      <c r="I37" s="4">
        <v>454.2</v>
      </c>
      <c r="J37" s="5">
        <v>81.233999999999995</v>
      </c>
      <c r="K37" s="5">
        <v>5.89</v>
      </c>
      <c r="L37" s="4">
        <f t="shared" si="64"/>
        <v>1.8009516256938938</v>
      </c>
      <c r="M37" s="4">
        <f t="shared" si="65"/>
        <v>0.322101506740682</v>
      </c>
      <c r="N37" s="4">
        <f t="shared" si="66"/>
        <v>1.9915139751552573</v>
      </c>
      <c r="O37" s="4">
        <f t="shared" si="67"/>
        <v>0.24685714285714289</v>
      </c>
      <c r="P37" s="4">
        <f t="shared" si="68"/>
        <v>2.3308613020307698</v>
      </c>
      <c r="Q37" s="4">
        <f t="shared" si="69"/>
        <v>105.13888888888889</v>
      </c>
      <c r="S37" s="1" t="s">
        <v>82</v>
      </c>
      <c r="T37" s="7">
        <v>35.770000000000003</v>
      </c>
      <c r="U37" s="7">
        <v>2.85</v>
      </c>
      <c r="V37" s="4">
        <f t="shared" si="70"/>
        <v>12.550877192982457</v>
      </c>
      <c r="W37" s="4">
        <v>214.83206782906331</v>
      </c>
      <c r="X37" s="4">
        <v>18.28133077</v>
      </c>
      <c r="Y37" s="4">
        <v>1846.0347389999999</v>
      </c>
      <c r="Z37" s="5">
        <v>335.11701529999999</v>
      </c>
      <c r="AA37" s="7">
        <v>6.33</v>
      </c>
      <c r="AB37" s="4">
        <f t="shared" si="71"/>
        <v>5.1608463488957215</v>
      </c>
      <c r="AC37" s="4">
        <f t="shared" si="72"/>
        <v>0.93686613167458754</v>
      </c>
      <c r="AD37" s="4">
        <f t="shared" si="73"/>
        <v>7.5379672922478349</v>
      </c>
      <c r="AE37" s="4">
        <f t="shared" si="74"/>
        <v>0.64145020245614037</v>
      </c>
      <c r="AF37" s="4">
        <f t="shared" si="75"/>
        <v>1.5599022002927632</v>
      </c>
      <c r="AG37" s="4">
        <f t="shared" si="76"/>
        <v>100.97923188553521</v>
      </c>
      <c r="AI37" s="1" t="s">
        <v>82</v>
      </c>
      <c r="AJ37" s="4">
        <v>27.765557765960697</v>
      </c>
      <c r="AK37" s="7">
        <v>2.0299999999999998</v>
      </c>
      <c r="AL37" s="4">
        <f t="shared" si="77"/>
        <v>13.677614663034827</v>
      </c>
      <c r="AM37" s="4">
        <v>86.485149456521683</v>
      </c>
      <c r="AN37" s="4">
        <v>42.8380812696264</v>
      </c>
      <c r="AO37" s="4">
        <v>3030.6686677770799</v>
      </c>
      <c r="AP37" s="5">
        <v>141.09468749999999</v>
      </c>
      <c r="AQ37" s="5">
        <v>6.4</v>
      </c>
      <c r="AR37" s="4">
        <f t="shared" si="78"/>
        <v>10.915209027396312</v>
      </c>
      <c r="AS37" s="4">
        <f t="shared" si="79"/>
        <v>0.50816442691086727</v>
      </c>
      <c r="AT37" s="4">
        <f t="shared" si="80"/>
        <v>4.2603521899764383</v>
      </c>
      <c r="AU37" s="4">
        <f t="shared" si="81"/>
        <v>2.1102503088485913</v>
      </c>
      <c r="AV37" s="4">
        <f t="shared" si="82"/>
        <v>1.63143254520167</v>
      </c>
      <c r="AW37" s="4">
        <f t="shared" si="83"/>
        <v>70.747068448322949</v>
      </c>
      <c r="AY37" s="2" t="s">
        <v>83</v>
      </c>
      <c r="AZ37" s="8">
        <v>11.67779326</v>
      </c>
      <c r="BA37" s="8">
        <v>1.3076476749999999</v>
      </c>
      <c r="BB37" s="4">
        <f t="shared" si="84"/>
        <v>8.9303820006409609</v>
      </c>
      <c r="BC37" s="4">
        <v>57</v>
      </c>
      <c r="BD37" s="5">
        <v>43</v>
      </c>
      <c r="BE37" s="4">
        <v>42</v>
      </c>
      <c r="BF37" s="5">
        <v>121</v>
      </c>
      <c r="BG37" s="7">
        <v>6.23</v>
      </c>
      <c r="BH37" s="4">
        <f t="shared" si="85"/>
        <v>0.35965699224923597</v>
      </c>
      <c r="BI37" s="4">
        <f t="shared" si="86"/>
        <v>1.0361546681466083</v>
      </c>
      <c r="BJ37" s="4">
        <f t="shared" si="87"/>
        <v>4.3589723049826858</v>
      </c>
      <c r="BK37" s="4">
        <f t="shared" si="88"/>
        <v>3.2883475283202719</v>
      </c>
      <c r="BL37" s="4">
        <f t="shared" si="89"/>
        <v>2.1228070175438596</v>
      </c>
      <c r="BM37" s="4">
        <f t="shared" si="90"/>
        <v>0.97674418604651159</v>
      </c>
      <c r="BO37" s="3">
        <v>9.5</v>
      </c>
      <c r="BP37" s="8">
        <v>25.339660640000002</v>
      </c>
      <c r="BQ37" s="8">
        <v>1.7499217389999999</v>
      </c>
      <c r="BR37" s="4">
        <f t="shared" si="91"/>
        <v>14.480453654161961</v>
      </c>
      <c r="BS37" s="4">
        <v>66.703169705469818</v>
      </c>
      <c r="BT37" s="5">
        <v>168.21166310000001</v>
      </c>
      <c r="BU37" s="5">
        <v>487.47368419999998</v>
      </c>
      <c r="BV37" s="5">
        <v>120.60078540000001</v>
      </c>
      <c r="BW37" s="7">
        <v>6.45</v>
      </c>
      <c r="BX37" s="4">
        <f t="shared" si="92"/>
        <v>1.9237577453207753</v>
      </c>
      <c r="BY37" s="4">
        <f t="shared" si="93"/>
        <v>0.47593686084976705</v>
      </c>
      <c r="BZ37" s="4">
        <f t="shared" si="94"/>
        <v>3.8117801624424432</v>
      </c>
      <c r="CA37" s="4">
        <f t="shared" si="95"/>
        <v>9.6125249118926472</v>
      </c>
      <c r="CB37" s="4">
        <f t="shared" si="96"/>
        <v>1.8080218066475251</v>
      </c>
      <c r="CC37" s="4">
        <f t="shared" si="97"/>
        <v>2.8979779119727396</v>
      </c>
      <c r="CE37" s="1" t="s">
        <v>82</v>
      </c>
      <c r="CF37" s="8">
        <v>38.542258740000001</v>
      </c>
      <c r="CG37" s="8">
        <v>2.7235245699999999</v>
      </c>
      <c r="CH37" s="4">
        <f t="shared" si="98"/>
        <v>14.151610440584349</v>
      </c>
      <c r="CI37" s="4">
        <v>67.192599118942738</v>
      </c>
      <c r="CJ37" s="5">
        <v>16.814814810000001</v>
      </c>
      <c r="CK37" s="5">
        <v>468.84210530000001</v>
      </c>
      <c r="CL37" s="5">
        <v>106.77251099999999</v>
      </c>
      <c r="CM37" s="8">
        <v>6.83</v>
      </c>
      <c r="CN37" s="4">
        <f t="shared" si="99"/>
        <v>1.2164365053504906</v>
      </c>
      <c r="CO37" s="4">
        <f t="shared" si="100"/>
        <v>0.2770271242281635</v>
      </c>
      <c r="CP37" s="4">
        <f t="shared" si="101"/>
        <v>2.4671192563885236</v>
      </c>
      <c r="CQ37" s="4">
        <f t="shared" si="102"/>
        <v>0.6173917061449532</v>
      </c>
      <c r="CR37" s="4">
        <f t="shared" si="103"/>
        <v>1.5890516574748632</v>
      </c>
      <c r="CS37" s="4">
        <f t="shared" si="104"/>
        <v>27.882680279129399</v>
      </c>
    </row>
    <row r="38" spans="2:97" s="4" customFormat="1">
      <c r="B38" s="14"/>
      <c r="C38" s="1" t="s">
        <v>84</v>
      </c>
      <c r="D38" s="7">
        <v>55.88</v>
      </c>
      <c r="E38" s="7">
        <v>5.09</v>
      </c>
      <c r="F38" s="4">
        <f t="shared" si="63"/>
        <v>10.978388998035363</v>
      </c>
      <c r="G38" s="4">
        <v>42.302345159349997</v>
      </c>
      <c r="H38" s="4">
        <v>17.925925925925899</v>
      </c>
      <c r="I38" s="4">
        <v>736.02274527202496</v>
      </c>
      <c r="J38" s="5">
        <v>168.24</v>
      </c>
      <c r="K38" s="5">
        <v>5.73</v>
      </c>
      <c r="L38" s="4">
        <f t="shared" si="64"/>
        <v>1.3171487925412042</v>
      </c>
      <c r="M38" s="4">
        <f t="shared" si="65"/>
        <v>0.30107372942018612</v>
      </c>
      <c r="N38" s="4">
        <f t="shared" si="66"/>
        <v>0.83108733122495082</v>
      </c>
      <c r="O38" s="4">
        <f t="shared" si="67"/>
        <v>0.35217929127555797</v>
      </c>
      <c r="P38" s="4">
        <f t="shared" si="68"/>
        <v>3.9770844705240718</v>
      </c>
      <c r="Q38" s="4">
        <f t="shared" si="69"/>
        <v>41.059120087489056</v>
      </c>
      <c r="S38" s="1" t="s">
        <v>84</v>
      </c>
      <c r="T38" s="7">
        <v>58.31</v>
      </c>
      <c r="U38" s="7">
        <v>5.19</v>
      </c>
      <c r="V38" s="4">
        <f t="shared" si="70"/>
        <v>11.235067437379575</v>
      </c>
      <c r="W38" s="4">
        <v>210.38902005618337</v>
      </c>
      <c r="X38" s="4">
        <v>70.064658919999999</v>
      </c>
      <c r="Y38" s="4">
        <v>2403.4275550000002</v>
      </c>
      <c r="Z38" s="5">
        <v>497.1733974</v>
      </c>
      <c r="AA38" s="7">
        <v>5.68</v>
      </c>
      <c r="AB38" s="4">
        <f t="shared" si="71"/>
        <v>4.121810246955925</v>
      </c>
      <c r="AC38" s="4">
        <f t="shared" si="72"/>
        <v>0.85263830800891782</v>
      </c>
      <c r="AD38" s="4">
        <f t="shared" si="73"/>
        <v>4.0537383440497754</v>
      </c>
      <c r="AE38" s="4">
        <f t="shared" si="74"/>
        <v>1.3499934281310211</v>
      </c>
      <c r="AF38" s="4">
        <f t="shared" si="75"/>
        <v>2.3631147541218276</v>
      </c>
      <c r="AG38" s="4">
        <f t="shared" si="76"/>
        <v>34.30299372104615</v>
      </c>
      <c r="AI38" s="1" t="s">
        <v>84</v>
      </c>
      <c r="AJ38" s="4">
        <v>59.243307113647496</v>
      </c>
      <c r="AK38" s="7">
        <v>5.41</v>
      </c>
      <c r="AL38" s="4">
        <f t="shared" si="77"/>
        <v>10.950703717864602</v>
      </c>
      <c r="AM38" s="4">
        <v>119.43023451593503</v>
      </c>
      <c r="AN38" s="4">
        <v>47.931766646052402</v>
      </c>
      <c r="AO38" s="4">
        <v>1496.6877843960499</v>
      </c>
      <c r="AP38" s="5">
        <v>238.1818882</v>
      </c>
      <c r="AQ38" s="5">
        <v>6.16</v>
      </c>
      <c r="AR38" s="4">
        <f t="shared" si="78"/>
        <v>2.5263407080312499</v>
      </c>
      <c r="AS38" s="4">
        <f t="shared" si="79"/>
        <v>0.40204016251674041</v>
      </c>
      <c r="AT38" s="4">
        <f t="shared" si="80"/>
        <v>2.2075828930856751</v>
      </c>
      <c r="AU38" s="4">
        <f t="shared" si="81"/>
        <v>0.88598459604533086</v>
      </c>
      <c r="AV38" s="4">
        <f t="shared" si="82"/>
        <v>1.994318182203858</v>
      </c>
      <c r="AW38" s="4">
        <f t="shared" si="83"/>
        <v>31.225383271353198</v>
      </c>
      <c r="AY38" s="2" t="s">
        <v>85</v>
      </c>
      <c r="AZ38" s="8">
        <v>58.82576942</v>
      </c>
      <c r="BA38" s="8">
        <v>3.6278223989999998</v>
      </c>
      <c r="BB38" s="4">
        <f t="shared" si="84"/>
        <v>16.21517344294891</v>
      </c>
      <c r="BC38" s="4">
        <v>83.873599999999996</v>
      </c>
      <c r="BD38" s="5">
        <v>16.88888889</v>
      </c>
      <c r="BE38" s="4">
        <v>129.00000000000003</v>
      </c>
      <c r="BF38" s="5">
        <v>160.01952</v>
      </c>
      <c r="BG38" s="7">
        <v>5.88</v>
      </c>
      <c r="BH38" s="4">
        <f t="shared" si="85"/>
        <v>0.21929164934329221</v>
      </c>
      <c r="BI38" s="4">
        <f t="shared" si="86"/>
        <v>0.27202282533272809</v>
      </c>
      <c r="BJ38" s="4">
        <f t="shared" si="87"/>
        <v>2.3119544116360142</v>
      </c>
      <c r="BK38" s="4">
        <f t="shared" si="88"/>
        <v>0.46553791868795397</v>
      </c>
      <c r="BL38" s="4">
        <f t="shared" si="89"/>
        <v>1.907865168539326</v>
      </c>
      <c r="BM38" s="4">
        <f t="shared" si="90"/>
        <v>7.6381578942343333</v>
      </c>
      <c r="BO38" s="3">
        <v>11.1</v>
      </c>
      <c r="BP38" s="8">
        <v>70.567731859999995</v>
      </c>
      <c r="BQ38" s="8">
        <v>6.2538528439999999</v>
      </c>
      <c r="BR38" s="4">
        <f t="shared" si="91"/>
        <v>11.283881092229933</v>
      </c>
      <c r="BS38" s="4">
        <v>66.075101253616182</v>
      </c>
      <c r="BT38" s="9">
        <v>258.2236944</v>
      </c>
      <c r="BU38" s="5">
        <v>475.15789469999999</v>
      </c>
      <c r="BV38" s="5">
        <v>121.17905500000001</v>
      </c>
      <c r="BW38" s="7">
        <v>6.07</v>
      </c>
      <c r="BX38" s="4">
        <f t="shared" si="92"/>
        <v>0.6733359315595836</v>
      </c>
      <c r="BY38" s="4">
        <f t="shared" si="93"/>
        <v>0.17172020668087831</v>
      </c>
      <c r="BZ38" s="4">
        <f t="shared" si="94"/>
        <v>1.0565503042977611</v>
      </c>
      <c r="CA38" s="4">
        <f t="shared" si="95"/>
        <v>4.1290337467364946</v>
      </c>
      <c r="CB38" s="4">
        <f t="shared" si="96"/>
        <v>1.8339594295115527</v>
      </c>
      <c r="CC38" s="4">
        <f t="shared" si="97"/>
        <v>1.8401018380751661</v>
      </c>
      <c r="CE38" s="1" t="s">
        <v>84</v>
      </c>
      <c r="CF38" s="8">
        <v>73.117733000000001</v>
      </c>
      <c r="CG38" s="8">
        <v>6.447230577</v>
      </c>
      <c r="CH38" s="4">
        <f t="shared" si="98"/>
        <v>11.340952076515132</v>
      </c>
      <c r="CI38" s="4">
        <v>89.223398692810449</v>
      </c>
      <c r="CJ38" s="5">
        <v>92.444444439999998</v>
      </c>
      <c r="CK38" s="5">
        <v>613.78947370000003</v>
      </c>
      <c r="CL38" s="5">
        <v>141.33771239999999</v>
      </c>
      <c r="CM38" s="8">
        <v>6.54</v>
      </c>
      <c r="CN38" s="4">
        <f t="shared" si="99"/>
        <v>0.83945364348208118</v>
      </c>
      <c r="CO38" s="4">
        <f t="shared" si="100"/>
        <v>0.19330155162223095</v>
      </c>
      <c r="CP38" s="4">
        <f t="shared" si="101"/>
        <v>1.3839027102754486</v>
      </c>
      <c r="CQ38" s="4">
        <f t="shared" si="102"/>
        <v>1.4338628553132324</v>
      </c>
      <c r="CR38" s="4">
        <f t="shared" si="103"/>
        <v>1.5840879687470242</v>
      </c>
      <c r="CS38" s="4">
        <f t="shared" si="104"/>
        <v>6.6395495956317099</v>
      </c>
    </row>
    <row r="39" spans="2:97" s="4" customFormat="1">
      <c r="B39" s="14"/>
      <c r="C39" s="1" t="s">
        <v>86</v>
      </c>
      <c r="D39" s="7">
        <v>49.55</v>
      </c>
      <c r="E39" s="7">
        <v>4.43</v>
      </c>
      <c r="F39" s="4">
        <f t="shared" si="63"/>
        <v>11.18510158013544</v>
      </c>
      <c r="G39" s="4">
        <v>39.207201309328902</v>
      </c>
      <c r="H39" s="4">
        <v>10.4444444444444</v>
      </c>
      <c r="I39" s="4">
        <v>649.98205258203802</v>
      </c>
      <c r="J39" s="5">
        <v>81.03</v>
      </c>
      <c r="K39" s="5">
        <v>5.74</v>
      </c>
      <c r="L39" s="4">
        <f t="shared" si="64"/>
        <v>1.311770035483427</v>
      </c>
      <c r="M39" s="4">
        <f t="shared" si="65"/>
        <v>0.16353178607467206</v>
      </c>
      <c r="N39" s="4">
        <f t="shared" si="66"/>
        <v>0.88503840427379021</v>
      </c>
      <c r="O39" s="4">
        <f t="shared" si="67"/>
        <v>0.23576624028091198</v>
      </c>
      <c r="P39" s="4">
        <f t="shared" si="68"/>
        <v>2.0667121675098969</v>
      </c>
      <c r="Q39" s="4">
        <f t="shared" si="69"/>
        <v>62.232324183386879</v>
      </c>
      <c r="S39" s="1" t="s">
        <v>86</v>
      </c>
      <c r="T39" s="7">
        <v>46.31</v>
      </c>
      <c r="U39" s="7">
        <v>4.21</v>
      </c>
      <c r="V39" s="4">
        <f t="shared" si="70"/>
        <v>11</v>
      </c>
      <c r="W39" s="4">
        <v>218.81997469670165</v>
      </c>
      <c r="X39" s="4">
        <v>37.206332609999997</v>
      </c>
      <c r="Y39" s="4">
        <v>1961.688834</v>
      </c>
      <c r="Z39" s="5">
        <v>426.90669109999999</v>
      </c>
      <c r="AA39" s="7">
        <v>6.15</v>
      </c>
      <c r="AB39" s="4">
        <f t="shared" si="71"/>
        <v>4.2359940272079459</v>
      </c>
      <c r="AC39" s="4">
        <f t="shared" si="72"/>
        <v>0.92184558648240111</v>
      </c>
      <c r="AD39" s="4">
        <f t="shared" si="73"/>
        <v>5.1976241020594216</v>
      </c>
      <c r="AE39" s="4">
        <f t="shared" si="74"/>
        <v>0.88376086959619937</v>
      </c>
      <c r="AF39" s="4">
        <f t="shared" si="75"/>
        <v>1.9509493669018092</v>
      </c>
      <c r="AG39" s="4">
        <f t="shared" si="76"/>
        <v>52.724595422037225</v>
      </c>
      <c r="AI39" s="1" t="s">
        <v>86</v>
      </c>
      <c r="AJ39" s="4">
        <v>52.1429252624512</v>
      </c>
      <c r="AK39" s="7">
        <v>4.45</v>
      </c>
      <c r="AL39" s="4">
        <f t="shared" si="77"/>
        <v>11.717511294932853</v>
      </c>
      <c r="AM39" s="4">
        <v>79.207201309328909</v>
      </c>
      <c r="AN39" s="4">
        <v>40.158267878680903</v>
      </c>
      <c r="AO39" s="4">
        <v>1634.4617699928899</v>
      </c>
      <c r="AP39" s="5">
        <v>161.1076923</v>
      </c>
      <c r="AQ39" s="5">
        <v>6.43</v>
      </c>
      <c r="AR39" s="4">
        <f t="shared" si="78"/>
        <v>3.1345801213993019</v>
      </c>
      <c r="AS39" s="4">
        <f t="shared" si="79"/>
        <v>0.30897325282211535</v>
      </c>
      <c r="AT39" s="4">
        <f t="shared" si="80"/>
        <v>1.779937108074807</v>
      </c>
      <c r="AU39" s="4">
        <f t="shared" si="81"/>
        <v>0.90243298603777311</v>
      </c>
      <c r="AV39" s="4">
        <f t="shared" si="82"/>
        <v>2.0340030910929934</v>
      </c>
      <c r="AW39" s="4">
        <f t="shared" si="83"/>
        <v>40.700504686373385</v>
      </c>
      <c r="AY39" s="2" t="s">
        <v>87</v>
      </c>
      <c r="AZ39" s="8">
        <v>55.422635079999999</v>
      </c>
      <c r="BA39" s="8">
        <v>3.6133414510000001</v>
      </c>
      <c r="BB39" s="4">
        <f t="shared" si="84"/>
        <v>15.338333183170848</v>
      </c>
      <c r="BC39" s="4">
        <v>68.740099999999998</v>
      </c>
      <c r="BD39" s="5">
        <v>17.555555559999998</v>
      </c>
      <c r="BE39" s="4">
        <v>105.10526315789477</v>
      </c>
      <c r="BF39" s="5">
        <v>141.08963</v>
      </c>
      <c r="BG39" s="7">
        <v>5.94</v>
      </c>
      <c r="BH39" s="4">
        <f t="shared" si="85"/>
        <v>0.18964320806143592</v>
      </c>
      <c r="BI39" s="4">
        <f t="shared" si="86"/>
        <v>0.25457041116205259</v>
      </c>
      <c r="BJ39" s="4">
        <f t="shared" si="87"/>
        <v>1.9023970176130469</v>
      </c>
      <c r="BK39" s="4">
        <f t="shared" si="88"/>
        <v>0.4858537671589675</v>
      </c>
      <c r="BL39" s="4">
        <f t="shared" si="89"/>
        <v>2.0525083612040134</v>
      </c>
      <c r="BM39" s="4">
        <f t="shared" si="90"/>
        <v>5.9870086593770422</v>
      </c>
      <c r="BO39" s="3">
        <v>11.2</v>
      </c>
      <c r="BP39" s="8">
        <v>49.630670549999998</v>
      </c>
      <c r="BQ39" s="8">
        <v>4.3923801180000002</v>
      </c>
      <c r="BR39" s="4">
        <f t="shared" si="91"/>
        <v>11.299265823240846</v>
      </c>
      <c r="BS39" s="4">
        <v>93.868196721311492</v>
      </c>
      <c r="BT39" s="5">
        <v>256.20724960000001</v>
      </c>
      <c r="BU39" s="5">
        <v>629.36842109999998</v>
      </c>
      <c r="BV39" s="5">
        <v>191.02262300000001</v>
      </c>
      <c r="BW39" s="7">
        <v>6.15</v>
      </c>
      <c r="BX39" s="4">
        <f t="shared" si="92"/>
        <v>1.268103803808067</v>
      </c>
      <c r="BY39" s="4">
        <f t="shared" si="93"/>
        <v>0.38488825736810445</v>
      </c>
      <c r="BZ39" s="4">
        <f t="shared" si="94"/>
        <v>2.137069065052887</v>
      </c>
      <c r="CA39" s="4">
        <f t="shared" si="95"/>
        <v>5.8329935642423383</v>
      </c>
      <c r="CB39" s="4">
        <f t="shared" si="96"/>
        <v>2.0350089771846114</v>
      </c>
      <c r="CC39" s="4">
        <f t="shared" si="97"/>
        <v>2.4564817040992892</v>
      </c>
      <c r="CE39" s="1" t="s">
        <v>86</v>
      </c>
      <c r="CF39" s="8">
        <v>59.842233659999998</v>
      </c>
      <c r="CG39" s="8">
        <v>5.2379304170000003</v>
      </c>
      <c r="CH39" s="4">
        <f t="shared" si="98"/>
        <v>11.424785916548</v>
      </c>
      <c r="CI39" s="4">
        <v>80.344166666666652</v>
      </c>
      <c r="CJ39" s="5">
        <v>71.851851850000003</v>
      </c>
      <c r="CK39" s="5">
        <v>537.94736839999996</v>
      </c>
      <c r="CL39" s="5">
        <v>128.1095833</v>
      </c>
      <c r="CM39" s="8">
        <v>6.55</v>
      </c>
      <c r="CN39" s="4">
        <f t="shared" si="99"/>
        <v>0.89894266222815977</v>
      </c>
      <c r="CO39" s="4">
        <f t="shared" si="100"/>
        <v>0.21407887952155694</v>
      </c>
      <c r="CP39" s="4">
        <f t="shared" si="101"/>
        <v>1.5338914470093969</v>
      </c>
      <c r="CQ39" s="4">
        <f t="shared" si="102"/>
        <v>1.3717603352805288</v>
      </c>
      <c r="CR39" s="4">
        <f t="shared" si="103"/>
        <v>1.594510076027092</v>
      </c>
      <c r="CS39" s="4">
        <f t="shared" si="104"/>
        <v>7.486896364522857</v>
      </c>
    </row>
    <row r="40" spans="2:97" s="4" customFormat="1">
      <c r="B40" s="14"/>
      <c r="C40" s="1" t="s">
        <v>88</v>
      </c>
      <c r="D40" s="7">
        <v>38.729999999999997</v>
      </c>
      <c r="E40" s="7">
        <v>3.11</v>
      </c>
      <c r="F40" s="4">
        <f t="shared" si="63"/>
        <v>12.45337620578778</v>
      </c>
      <c r="G40" s="4">
        <v>37.836070563818701</v>
      </c>
      <c r="H40" s="4">
        <v>10.54</v>
      </c>
      <c r="I40" s="4">
        <v>534.21</v>
      </c>
      <c r="J40" s="5">
        <v>94.2</v>
      </c>
      <c r="K40" s="5">
        <v>5.92</v>
      </c>
      <c r="L40" s="4">
        <f t="shared" si="64"/>
        <v>1.3793183578621226</v>
      </c>
      <c r="M40" s="4">
        <f t="shared" si="65"/>
        <v>0.24322230828814875</v>
      </c>
      <c r="N40" s="4">
        <f t="shared" si="66"/>
        <v>1.2165939088044599</v>
      </c>
      <c r="O40" s="4">
        <f t="shared" si="67"/>
        <v>0.33890675241157558</v>
      </c>
      <c r="P40" s="4">
        <f t="shared" si="68"/>
        <v>2.4896877132394435</v>
      </c>
      <c r="Q40" s="4">
        <f t="shared" si="69"/>
        <v>50.684060721062629</v>
      </c>
      <c r="S40" s="1" t="s">
        <v>88</v>
      </c>
      <c r="T40" s="7">
        <v>42.85</v>
      </c>
      <c r="U40" s="7">
        <v>3.7</v>
      </c>
      <c r="V40" s="4">
        <f t="shared" si="70"/>
        <v>11.581081081081081</v>
      </c>
      <c r="W40" s="4">
        <v>226.44745948001972</v>
      </c>
      <c r="X40" s="4">
        <v>41.160719049999997</v>
      </c>
      <c r="Y40" s="4">
        <v>1559.147232</v>
      </c>
      <c r="Z40" s="5">
        <v>485.04593970000002</v>
      </c>
      <c r="AA40" s="7">
        <v>6.44</v>
      </c>
      <c r="AB40" s="4">
        <f t="shared" si="71"/>
        <v>3.6386166441073513</v>
      </c>
      <c r="AC40" s="4">
        <f t="shared" si="72"/>
        <v>1.1319625197199534</v>
      </c>
      <c r="AD40" s="4">
        <f t="shared" si="73"/>
        <v>6.1202016075681005</v>
      </c>
      <c r="AE40" s="4">
        <f t="shared" si="74"/>
        <v>1.1124518662162162</v>
      </c>
      <c r="AF40" s="4">
        <f t="shared" si="75"/>
        <v>2.1419800461166023</v>
      </c>
      <c r="AG40" s="4">
        <f t="shared" si="76"/>
        <v>37.879494527440727</v>
      </c>
      <c r="AI40" s="1" t="s">
        <v>88</v>
      </c>
      <c r="AJ40" s="4">
        <v>34.543249607086196</v>
      </c>
      <c r="AK40" s="7">
        <v>2.5499999999999998</v>
      </c>
      <c r="AL40" s="4">
        <f t="shared" si="77"/>
        <v>13.546372394935764</v>
      </c>
      <c r="AM40" s="4">
        <v>97.836070563818708</v>
      </c>
      <c r="AN40" s="4">
        <v>28.473983945923099</v>
      </c>
      <c r="AO40" s="4">
        <v>2680.41051831099</v>
      </c>
      <c r="AP40" s="5">
        <v>187.68285019999999</v>
      </c>
      <c r="AQ40" s="5">
        <v>6.51</v>
      </c>
      <c r="AR40" s="4">
        <f t="shared" si="78"/>
        <v>7.7595783511958043</v>
      </c>
      <c r="AS40" s="4">
        <f t="shared" si="79"/>
        <v>0.54332714013535888</v>
      </c>
      <c r="AT40" s="4">
        <f t="shared" si="80"/>
        <v>3.8367086495615181</v>
      </c>
      <c r="AU40" s="4">
        <f t="shared" si="81"/>
        <v>1.1166268214087489</v>
      </c>
      <c r="AV40" s="4">
        <f t="shared" si="82"/>
        <v>1.9183400265199122</v>
      </c>
      <c r="AW40" s="4">
        <f t="shared" si="83"/>
        <v>94.135422826729908</v>
      </c>
      <c r="AY40" s="2" t="s">
        <v>89</v>
      </c>
      <c r="AZ40" s="8">
        <v>47.904419900000001</v>
      </c>
      <c r="BA40" s="8">
        <v>3.1107938289999999</v>
      </c>
      <c r="BB40" s="4">
        <f t="shared" si="84"/>
        <v>15.399419740844548</v>
      </c>
      <c r="BC40" s="4">
        <v>75.721536</v>
      </c>
      <c r="BD40" s="9">
        <v>13</v>
      </c>
      <c r="BE40" s="4">
        <v>28.7368421052632</v>
      </c>
      <c r="BF40" s="5">
        <v>158.32684800000001</v>
      </c>
      <c r="BG40" s="7">
        <v>6.01</v>
      </c>
      <c r="BH40" s="4">
        <f t="shared" si="85"/>
        <v>5.9987872027781719E-2</v>
      </c>
      <c r="BI40" s="4">
        <f t="shared" si="86"/>
        <v>0.33050572020390967</v>
      </c>
      <c r="BJ40" s="4">
        <f t="shared" si="87"/>
        <v>2.4341547579944103</v>
      </c>
      <c r="BK40" s="4">
        <f t="shared" si="88"/>
        <v>0.41789976175242055</v>
      </c>
      <c r="BL40" s="4">
        <f t="shared" si="89"/>
        <v>2.0909090909090913</v>
      </c>
      <c r="BM40" s="4">
        <f t="shared" si="90"/>
        <v>2.210526315789477</v>
      </c>
      <c r="BO40" s="3">
        <v>11.3</v>
      </c>
      <c r="BP40" s="8">
        <v>44.210443499999997</v>
      </c>
      <c r="BQ40" s="8">
        <v>3.8162705300000002</v>
      </c>
      <c r="BR40" s="4">
        <f t="shared" si="91"/>
        <v>11.584724707658498</v>
      </c>
      <c r="BS40" s="4">
        <v>82.514103585657381</v>
      </c>
      <c r="BT40" s="5">
        <v>221.31453629999999</v>
      </c>
      <c r="BU40" s="5">
        <v>533.57894739999995</v>
      </c>
      <c r="BV40" s="5">
        <v>151.8559363</v>
      </c>
      <c r="BW40" s="7">
        <v>6.23</v>
      </c>
      <c r="BX40" s="4">
        <f t="shared" si="92"/>
        <v>1.2069070227716669</v>
      </c>
      <c r="BY40" s="4">
        <f t="shared" si="93"/>
        <v>0.34348430886019049</v>
      </c>
      <c r="BZ40" s="4">
        <f t="shared" si="94"/>
        <v>2.1621659926099994</v>
      </c>
      <c r="CA40" s="4">
        <f t="shared" si="95"/>
        <v>5.7992360489181562</v>
      </c>
      <c r="CB40" s="4">
        <f t="shared" si="96"/>
        <v>1.8403634009349601</v>
      </c>
      <c r="CC40" s="4">
        <f t="shared" si="97"/>
        <v>2.4109530097775145</v>
      </c>
      <c r="CE40" s="1" t="s">
        <v>88</v>
      </c>
      <c r="CF40" s="8">
        <v>50.601339340000003</v>
      </c>
      <c r="CG40" s="8">
        <v>4.1624784469999998</v>
      </c>
      <c r="CH40" s="4">
        <f t="shared" si="98"/>
        <v>12.15654086484691</v>
      </c>
      <c r="CI40" s="4">
        <v>72.612622222222242</v>
      </c>
      <c r="CJ40" s="5">
        <v>48.962962959999999</v>
      </c>
      <c r="CK40" s="5">
        <v>472</v>
      </c>
      <c r="CL40" s="5">
        <v>118.18583700000001</v>
      </c>
      <c r="CM40" s="8">
        <v>6.68</v>
      </c>
      <c r="CN40" s="4">
        <f t="shared" si="99"/>
        <v>0.93278163415506143</v>
      </c>
      <c r="CO40" s="4">
        <f t="shared" si="100"/>
        <v>0.23356266561619432</v>
      </c>
      <c r="CP40" s="4">
        <f t="shared" si="101"/>
        <v>1.7444564133312437</v>
      </c>
      <c r="CQ40" s="4">
        <f t="shared" si="102"/>
        <v>1.1762934891660235</v>
      </c>
      <c r="CR40" s="4">
        <f t="shared" si="103"/>
        <v>1.6276211130112668</v>
      </c>
      <c r="CS40" s="4">
        <f t="shared" si="104"/>
        <v>9.6399394862111922</v>
      </c>
    </row>
    <row r="41" spans="2:97" s="4" customFormat="1">
      <c r="B41" s="14"/>
      <c r="C41" s="1" t="s">
        <v>90</v>
      </c>
      <c r="D41" s="7">
        <v>31.47</v>
      </c>
      <c r="E41" s="7">
        <v>2.1</v>
      </c>
      <c r="F41" s="4">
        <f t="shared" si="63"/>
        <v>14.985714285714284</v>
      </c>
      <c r="G41" s="4">
        <v>35.0168674698796</v>
      </c>
      <c r="H41" s="4">
        <v>9.43</v>
      </c>
      <c r="I41" s="4">
        <v>512.22</v>
      </c>
      <c r="J41" s="5">
        <v>82.1</v>
      </c>
      <c r="K41" s="5">
        <v>6.17</v>
      </c>
      <c r="L41" s="4">
        <f t="shared" si="64"/>
        <v>1.6276453765490946</v>
      </c>
      <c r="M41" s="4">
        <f t="shared" si="65"/>
        <v>0.26088338099777564</v>
      </c>
      <c r="N41" s="4">
        <f t="shared" si="66"/>
        <v>1.6674698795180762</v>
      </c>
      <c r="O41" s="4">
        <f t="shared" si="67"/>
        <v>0.44904761904761903</v>
      </c>
      <c r="P41" s="4">
        <f t="shared" si="68"/>
        <v>2.3445843655381173</v>
      </c>
      <c r="Q41" s="4">
        <f t="shared" si="69"/>
        <v>54.318133616118772</v>
      </c>
      <c r="S41" s="1" t="s">
        <v>90</v>
      </c>
      <c r="T41" s="7">
        <v>32.54</v>
      </c>
      <c r="U41" s="7">
        <v>2.57</v>
      </c>
      <c r="V41" s="4">
        <f t="shared" si="70"/>
        <v>12.661478599221791</v>
      </c>
      <c r="W41" s="4">
        <v>196.44958853077381</v>
      </c>
      <c r="X41" s="4">
        <v>17.102429180000001</v>
      </c>
      <c r="Y41" s="4">
        <v>1424.491348</v>
      </c>
      <c r="Z41" s="5">
        <v>361.14622400000002</v>
      </c>
      <c r="AA41" s="7">
        <v>6.6</v>
      </c>
      <c r="AB41" s="4">
        <f t="shared" si="71"/>
        <v>4.3776624093423484</v>
      </c>
      <c r="AC41" s="4">
        <f t="shared" si="72"/>
        <v>1.1098531776275355</v>
      </c>
      <c r="AD41" s="4">
        <f t="shared" si="73"/>
        <v>7.6439528611196037</v>
      </c>
      <c r="AE41" s="4">
        <f t="shared" si="74"/>
        <v>0.66546417042801564</v>
      </c>
      <c r="AF41" s="4">
        <f t="shared" si="75"/>
        <v>1.8383658968235839</v>
      </c>
      <c r="AG41" s="4">
        <f t="shared" si="76"/>
        <v>83.291755399626794</v>
      </c>
      <c r="AI41" s="1" t="s">
        <v>90</v>
      </c>
      <c r="AJ41" s="4">
        <v>28.2978630065918</v>
      </c>
      <c r="AK41" s="7">
        <v>2.5299999999999998</v>
      </c>
      <c r="AL41" s="4">
        <f t="shared" si="77"/>
        <v>11.184926089561978</v>
      </c>
      <c r="AM41" s="4">
        <v>95.016867469879557</v>
      </c>
      <c r="AN41" s="4">
        <v>37.996886813431203</v>
      </c>
      <c r="AO41" s="4">
        <v>2190.5897498917402</v>
      </c>
      <c r="AP41" s="5">
        <v>219.17224100000001</v>
      </c>
      <c r="AQ41" s="5">
        <v>6.63</v>
      </c>
      <c r="AR41" s="4">
        <f t="shared" si="78"/>
        <v>7.7411843762953287</v>
      </c>
      <c r="AS41" s="4">
        <f t="shared" si="79"/>
        <v>0.77451870110808463</v>
      </c>
      <c r="AT41" s="4">
        <f t="shared" si="80"/>
        <v>3.7556074098766628</v>
      </c>
      <c r="AU41" s="4">
        <f t="shared" si="81"/>
        <v>1.5018532337324588</v>
      </c>
      <c r="AV41" s="4">
        <f t="shared" si="82"/>
        <v>2.3066666670470677</v>
      </c>
      <c r="AW41" s="4">
        <f t="shared" si="83"/>
        <v>57.651821862348122</v>
      </c>
      <c r="AY41" s="2" t="s">
        <v>91</v>
      </c>
      <c r="AZ41" s="8">
        <v>31.60125017</v>
      </c>
      <c r="BA41" s="8">
        <v>2.2114953399999999</v>
      </c>
      <c r="BB41" s="4">
        <f t="shared" si="84"/>
        <v>14.289539570090165</v>
      </c>
      <c r="BC41" s="4">
        <v>69</v>
      </c>
      <c r="BD41" s="5">
        <v>11</v>
      </c>
      <c r="BE41" s="4">
        <v>21</v>
      </c>
      <c r="BF41" s="5">
        <v>143</v>
      </c>
      <c r="BG41" s="7">
        <v>6.05</v>
      </c>
      <c r="BH41" s="4">
        <f t="shared" si="85"/>
        <v>6.6453067163576712E-2</v>
      </c>
      <c r="BI41" s="4">
        <f t="shared" si="86"/>
        <v>0.45251374306626041</v>
      </c>
      <c r="BJ41" s="4">
        <f t="shared" si="87"/>
        <v>3.1200608363027347</v>
      </c>
      <c r="BK41" s="4">
        <f t="shared" si="88"/>
        <v>0.49740100288884176</v>
      </c>
      <c r="BL41" s="4">
        <f t="shared" si="89"/>
        <v>2.0724637681159419</v>
      </c>
      <c r="BM41" s="4">
        <f t="shared" si="90"/>
        <v>1.9090909090909092</v>
      </c>
      <c r="BO41" s="3">
        <v>11.4</v>
      </c>
      <c r="BP41" s="8">
        <v>37.297785279999999</v>
      </c>
      <c r="BQ41" s="8">
        <v>2.7478328350000001</v>
      </c>
      <c r="BR41" s="4">
        <f t="shared" si="91"/>
        <v>13.573527765199733</v>
      </c>
      <c r="BS41" s="4">
        <v>80.512262958280658</v>
      </c>
      <c r="BT41" s="5">
        <v>172.4013458</v>
      </c>
      <c r="BU41" s="5">
        <v>465.89473679999998</v>
      </c>
      <c r="BV41" s="5">
        <v>135.69140329999999</v>
      </c>
      <c r="BW41" s="7">
        <v>6.37</v>
      </c>
      <c r="BX41" s="4">
        <f t="shared" si="92"/>
        <v>1.2491217194330955</v>
      </c>
      <c r="BY41" s="4">
        <f t="shared" si="93"/>
        <v>0.36380552432629587</v>
      </c>
      <c r="BZ41" s="4">
        <f t="shared" si="94"/>
        <v>2.9300276906502813</v>
      </c>
      <c r="CA41" s="4">
        <f t="shared" si="95"/>
        <v>6.2740842020690097</v>
      </c>
      <c r="CB41" s="4">
        <f t="shared" si="96"/>
        <v>1.6853507566954331</v>
      </c>
      <c r="CC41" s="4">
        <f t="shared" si="97"/>
        <v>2.7023845703645311</v>
      </c>
      <c r="CE41" s="1" t="s">
        <v>90</v>
      </c>
      <c r="CF41" s="8">
        <v>31.997735500000001</v>
      </c>
      <c r="CG41" s="8">
        <v>2.09841013</v>
      </c>
      <c r="CH41" s="4">
        <f t="shared" si="98"/>
        <v>15.248561300073405</v>
      </c>
      <c r="CI41" s="4">
        <v>69.845360824742272</v>
      </c>
      <c r="CJ41" s="5">
        <v>40.814814810000001</v>
      </c>
      <c r="CK41" s="5">
        <v>444.63157890000002</v>
      </c>
      <c r="CL41" s="5">
        <v>117.83505150000001</v>
      </c>
      <c r="CM41" s="8">
        <v>6.76</v>
      </c>
      <c r="CN41" s="4">
        <f t="shared" si="99"/>
        <v>1.3895720179948361</v>
      </c>
      <c r="CO41" s="4">
        <f t="shared" si="100"/>
        <v>0.36826059612874795</v>
      </c>
      <c r="CP41" s="4">
        <f t="shared" si="101"/>
        <v>3.328489499082921</v>
      </c>
      <c r="CQ41" s="4">
        <f t="shared" si="102"/>
        <v>1.9450351590706438</v>
      </c>
      <c r="CR41" s="4">
        <f t="shared" si="103"/>
        <v>1.6870848701845018</v>
      </c>
      <c r="CS41" s="4">
        <f t="shared" si="104"/>
        <v>10.893877161266973</v>
      </c>
    </row>
    <row r="42" spans="2:97" s="4" customFormat="1">
      <c r="B42" s="14"/>
      <c r="C42" s="1" t="s">
        <v>92</v>
      </c>
      <c r="D42" s="7">
        <v>20.18</v>
      </c>
      <c r="E42" s="7">
        <v>1.1000000000000001</v>
      </c>
      <c r="F42" s="4">
        <f t="shared" si="63"/>
        <v>18.345454545454544</v>
      </c>
      <c r="G42" s="4">
        <v>30.249606594231</v>
      </c>
      <c r="H42" s="4">
        <v>4.33</v>
      </c>
      <c r="I42" s="4">
        <v>499.32</v>
      </c>
      <c r="J42" s="5">
        <v>59.331000000000003</v>
      </c>
      <c r="K42" s="5">
        <v>6.83</v>
      </c>
      <c r="L42" s="4">
        <f t="shared" si="64"/>
        <v>2.4743310208126856</v>
      </c>
      <c r="M42" s="4">
        <f t="shared" si="65"/>
        <v>0.29400891972249754</v>
      </c>
      <c r="N42" s="4">
        <f t="shared" si="66"/>
        <v>2.7499642358391818</v>
      </c>
      <c r="O42" s="4">
        <f t="shared" si="67"/>
        <v>0.39363636363636362</v>
      </c>
      <c r="P42" s="4">
        <f t="shared" si="68"/>
        <v>1.9613808799521779</v>
      </c>
      <c r="Q42" s="4">
        <f t="shared" si="69"/>
        <v>115.31639722863741</v>
      </c>
      <c r="S42" s="1" t="s">
        <v>92</v>
      </c>
      <c r="T42" s="7">
        <v>31.27</v>
      </c>
      <c r="U42" s="7">
        <v>2.2400000000000002</v>
      </c>
      <c r="V42" s="4">
        <f t="shared" si="70"/>
        <v>13.959821428571427</v>
      </c>
      <c r="W42" s="4">
        <v>194.2408522435322</v>
      </c>
      <c r="X42" s="4">
        <v>17.973224040000002</v>
      </c>
      <c r="Y42" s="4">
        <v>1480.273512</v>
      </c>
      <c r="Z42" s="5">
        <v>320.52367859999998</v>
      </c>
      <c r="AA42" s="7">
        <v>6.8</v>
      </c>
      <c r="AB42" s="4">
        <f t="shared" si="71"/>
        <v>4.7338455772305723</v>
      </c>
      <c r="AC42" s="4">
        <f t="shared" si="72"/>
        <v>1.0250197588743204</v>
      </c>
      <c r="AD42" s="4">
        <f t="shared" si="73"/>
        <v>8.6714666180148292</v>
      </c>
      <c r="AE42" s="4">
        <f t="shared" si="74"/>
        <v>0.80237607321428572</v>
      </c>
      <c r="AF42" s="4">
        <f t="shared" si="75"/>
        <v>1.6501352568106471</v>
      </c>
      <c r="AG42" s="4">
        <f t="shared" si="76"/>
        <v>82.359932124898819</v>
      </c>
      <c r="AI42" s="1" t="s">
        <v>92</v>
      </c>
      <c r="AJ42" s="4">
        <v>27.0628952980042</v>
      </c>
      <c r="AK42" s="7">
        <v>2.04</v>
      </c>
      <c r="AL42" s="4">
        <f t="shared" si="77"/>
        <v>13.266125146080491</v>
      </c>
      <c r="AM42" s="4">
        <v>90.924960659423078</v>
      </c>
      <c r="AN42" s="4">
        <v>21.8698664651046</v>
      </c>
      <c r="AO42" s="4">
        <v>2224.8444813331998</v>
      </c>
      <c r="AP42" s="5">
        <v>144.87742230000001</v>
      </c>
      <c r="AQ42" s="5">
        <v>6.44</v>
      </c>
      <c r="AR42" s="4">
        <f t="shared" si="78"/>
        <v>8.2210142589483937</v>
      </c>
      <c r="AS42" s="4">
        <f t="shared" si="79"/>
        <v>0.53533600416613303</v>
      </c>
      <c r="AT42" s="4">
        <f t="shared" si="80"/>
        <v>4.4571059146776024</v>
      </c>
      <c r="AU42" s="4">
        <f t="shared" si="81"/>
        <v>1.072052277701206</v>
      </c>
      <c r="AV42" s="4">
        <f t="shared" si="82"/>
        <v>1.5933734944650264</v>
      </c>
      <c r="AW42" s="4">
        <f t="shared" si="83"/>
        <v>101.73105011332125</v>
      </c>
      <c r="AY42" s="2" t="s">
        <v>93</v>
      </c>
      <c r="AZ42" s="8">
        <v>20.918843750000001</v>
      </c>
      <c r="BA42" s="8">
        <v>1.7050607499999999</v>
      </c>
      <c r="BB42" s="4">
        <f t="shared" si="84"/>
        <v>12.268679429750526</v>
      </c>
      <c r="BC42" s="4">
        <v>66</v>
      </c>
      <c r="BD42" s="5">
        <v>14</v>
      </c>
      <c r="BE42" s="4">
        <v>20</v>
      </c>
      <c r="BF42" s="5">
        <v>139</v>
      </c>
      <c r="BG42" s="7">
        <v>6.1</v>
      </c>
      <c r="BH42" s="4">
        <f t="shared" si="85"/>
        <v>9.5607578693253537E-2</v>
      </c>
      <c r="BI42" s="4">
        <f t="shared" si="86"/>
        <v>0.66447267191811199</v>
      </c>
      <c r="BJ42" s="4">
        <f t="shared" si="87"/>
        <v>3.8708298223391751</v>
      </c>
      <c r="BK42" s="4">
        <f t="shared" si="88"/>
        <v>0.82108511382952198</v>
      </c>
      <c r="BL42" s="4">
        <f t="shared" si="89"/>
        <v>2.106060606060606</v>
      </c>
      <c r="BM42" s="4">
        <f t="shared" si="90"/>
        <v>1.4285714285714286</v>
      </c>
      <c r="BO42" s="3">
        <v>11.5</v>
      </c>
      <c r="BP42" s="8">
        <v>29.982120989999999</v>
      </c>
      <c r="BQ42" s="8">
        <v>2.1243245900000001</v>
      </c>
      <c r="BR42" s="4">
        <f t="shared" si="91"/>
        <v>14.113719311604823</v>
      </c>
      <c r="BS42" s="4">
        <v>71.742234185733551</v>
      </c>
      <c r="BT42" s="5">
        <v>169.1366688</v>
      </c>
      <c r="BU42" s="5">
        <v>412</v>
      </c>
      <c r="BV42" s="5">
        <v>130.8733244</v>
      </c>
      <c r="BW42" s="7">
        <v>6.44</v>
      </c>
      <c r="BX42" s="4">
        <f t="shared" si="92"/>
        <v>1.3741522827468251</v>
      </c>
      <c r="BY42" s="4">
        <f t="shared" si="93"/>
        <v>0.43650455697797519</v>
      </c>
      <c r="BZ42" s="4">
        <f t="shared" si="94"/>
        <v>3.3771785405795045</v>
      </c>
      <c r="CA42" s="4">
        <f t="shared" si="95"/>
        <v>7.9619032607441591</v>
      </c>
      <c r="CB42" s="4">
        <f t="shared" si="96"/>
        <v>1.8242159013501296</v>
      </c>
      <c r="CC42" s="4">
        <f t="shared" si="97"/>
        <v>2.435899931830749</v>
      </c>
      <c r="CE42" s="1" t="s">
        <v>92</v>
      </c>
      <c r="CF42" s="8">
        <v>34.831938739999998</v>
      </c>
      <c r="CG42" s="8">
        <v>2.5801283119999998</v>
      </c>
      <c r="CH42" s="4">
        <f t="shared" si="98"/>
        <v>13.500080045631467</v>
      </c>
      <c r="CI42" s="4">
        <v>68.036298507462689</v>
      </c>
      <c r="CJ42" s="5">
        <v>39.703703699999998</v>
      </c>
      <c r="CK42" s="5">
        <v>414.84210530000001</v>
      </c>
      <c r="CL42" s="5">
        <v>120.1329552</v>
      </c>
      <c r="CM42" s="8">
        <v>6.75</v>
      </c>
      <c r="CN42" s="4">
        <f t="shared" si="99"/>
        <v>1.1909819559472503</v>
      </c>
      <c r="CO42" s="4">
        <f t="shared" si="100"/>
        <v>0.34489310542465662</v>
      </c>
      <c r="CP42" s="4">
        <f t="shared" si="101"/>
        <v>2.6369346900706656</v>
      </c>
      <c r="CQ42" s="4">
        <f t="shared" si="102"/>
        <v>1.5388267132041766</v>
      </c>
      <c r="CR42" s="4">
        <f t="shared" si="103"/>
        <v>1.7657185625232534</v>
      </c>
      <c r="CS42" s="4">
        <f t="shared" si="104"/>
        <v>10.448448548642579</v>
      </c>
    </row>
    <row r="43" spans="2:97" s="4" customFormat="1">
      <c r="B43" s="14"/>
      <c r="C43" s="1" t="s">
        <v>94</v>
      </c>
      <c r="D43" s="7">
        <v>52.41</v>
      </c>
      <c r="E43" s="7">
        <v>4.83</v>
      </c>
      <c r="F43" s="4">
        <f t="shared" si="63"/>
        <v>10.850931677018632</v>
      </c>
      <c r="G43" s="4">
        <v>44.6</v>
      </c>
      <c r="H43" s="4">
        <v>13.092592592592601</v>
      </c>
      <c r="I43" s="4">
        <v>1148.4216298587901</v>
      </c>
      <c r="J43" s="5">
        <v>174.04</v>
      </c>
      <c r="K43" s="5">
        <v>5.32</v>
      </c>
      <c r="L43" s="4">
        <f t="shared" si="64"/>
        <v>2.1912261588605042</v>
      </c>
      <c r="M43" s="4">
        <f t="shared" si="65"/>
        <v>0.33207403167334482</v>
      </c>
      <c r="N43" s="4">
        <f t="shared" si="66"/>
        <v>0.92339544513457561</v>
      </c>
      <c r="O43" s="4">
        <f t="shared" si="67"/>
        <v>0.27106816961889446</v>
      </c>
      <c r="P43" s="4">
        <f t="shared" si="68"/>
        <v>3.9022421524663673</v>
      </c>
      <c r="Q43" s="4">
        <f t="shared" si="69"/>
        <v>87.715372011845304</v>
      </c>
      <c r="S43" s="1" t="s">
        <v>94</v>
      </c>
      <c r="T43" s="7">
        <v>58.16</v>
      </c>
      <c r="U43" s="7">
        <v>5.0999999999999996</v>
      </c>
      <c r="V43" s="4">
        <f t="shared" si="70"/>
        <v>11.403921568627451</v>
      </c>
      <c r="W43" s="4">
        <v>200.69336676909276</v>
      </c>
      <c r="X43" s="4">
        <v>57.349190479999997</v>
      </c>
      <c r="Y43" s="4">
        <v>2197.3814609999999</v>
      </c>
      <c r="Z43" s="5">
        <v>471.8447481</v>
      </c>
      <c r="AA43" s="7">
        <v>5.77</v>
      </c>
      <c r="AB43" s="4">
        <f t="shared" si="71"/>
        <v>3.7781661984181572</v>
      </c>
      <c r="AC43" s="4">
        <f t="shared" si="72"/>
        <v>0.81128739356946367</v>
      </c>
      <c r="AD43" s="4">
        <f t="shared" si="73"/>
        <v>3.9351640542959365</v>
      </c>
      <c r="AE43" s="4">
        <f t="shared" si="74"/>
        <v>1.1244939309803921</v>
      </c>
      <c r="AF43" s="4">
        <f t="shared" si="75"/>
        <v>2.3510729611850092</v>
      </c>
      <c r="AG43" s="4">
        <f t="shared" si="76"/>
        <v>38.315823512213598</v>
      </c>
      <c r="AI43" s="1" t="s">
        <v>94</v>
      </c>
      <c r="AJ43" s="4">
        <v>58.123221397399902</v>
      </c>
      <c r="AK43" s="7">
        <v>4.25</v>
      </c>
      <c r="AL43" s="4">
        <f t="shared" si="77"/>
        <v>13.676052093505859</v>
      </c>
      <c r="AM43" s="4">
        <v>124.6</v>
      </c>
      <c r="AN43" s="4">
        <v>47.482926829268401</v>
      </c>
      <c r="AO43" s="4">
        <v>1382.8944801027001</v>
      </c>
      <c r="AP43" s="5">
        <v>254.4178378</v>
      </c>
      <c r="AQ43" s="5">
        <v>5.88</v>
      </c>
      <c r="AR43" s="4">
        <f t="shared" si="78"/>
        <v>2.3792461031152738</v>
      </c>
      <c r="AS43" s="4">
        <f t="shared" si="79"/>
        <v>0.43772150215228983</v>
      </c>
      <c r="AT43" s="4">
        <f t="shared" si="80"/>
        <v>2.9317647058823528</v>
      </c>
      <c r="AU43" s="4">
        <f t="shared" si="81"/>
        <v>1.1172453371592566</v>
      </c>
      <c r="AV43" s="4">
        <f t="shared" si="82"/>
        <v>2.0418767078651685</v>
      </c>
      <c r="AW43" s="4">
        <f t="shared" si="83"/>
        <v>29.124036205162614</v>
      </c>
      <c r="AY43" s="2" t="s">
        <v>95</v>
      </c>
      <c r="AZ43" s="8">
        <v>59.812622070000003</v>
      </c>
      <c r="BA43" s="8">
        <v>3.5481020810000001</v>
      </c>
      <c r="BB43" s="4">
        <f t="shared" si="84"/>
        <v>16.857638451355481</v>
      </c>
      <c r="BC43" s="4">
        <v>75.827600000000004</v>
      </c>
      <c r="BD43" s="5">
        <v>40.592592590000002</v>
      </c>
      <c r="BE43" s="4">
        <v>485.8947368421052</v>
      </c>
      <c r="BF43" s="5">
        <v>157.88888</v>
      </c>
      <c r="BG43" s="7">
        <v>5.95</v>
      </c>
      <c r="BH43" s="4">
        <f t="shared" si="85"/>
        <v>0.81236153846165138</v>
      </c>
      <c r="BI43" s="4">
        <f t="shared" si="86"/>
        <v>0.26397251037618658</v>
      </c>
      <c r="BJ43" s="4">
        <f t="shared" si="87"/>
        <v>2.1371312963641871</v>
      </c>
      <c r="BK43" s="4">
        <f t="shared" si="88"/>
        <v>1.1440649582032134</v>
      </c>
      <c r="BL43" s="4">
        <f t="shared" si="89"/>
        <v>2.0822085889570552</v>
      </c>
      <c r="BM43" s="4">
        <f t="shared" si="90"/>
        <v>11.970034576254326</v>
      </c>
      <c r="BO43" s="3">
        <v>7.1</v>
      </c>
      <c r="BP43" s="8">
        <v>49.124779699999998</v>
      </c>
      <c r="BQ43" s="8">
        <v>3.9060702919999999</v>
      </c>
      <c r="BR43" s="4">
        <f t="shared" si="91"/>
        <v>12.576522189222292</v>
      </c>
      <c r="BS43" s="4">
        <v>77.05232954545454</v>
      </c>
      <c r="BT43" s="5">
        <v>270.5350785</v>
      </c>
      <c r="BU43" s="5">
        <v>806.94736839999996</v>
      </c>
      <c r="BV43" s="5">
        <v>145.04602270000001</v>
      </c>
      <c r="BW43" s="7">
        <v>6.15</v>
      </c>
      <c r="BX43" s="4">
        <f t="shared" si="92"/>
        <v>1.6426483199068675</v>
      </c>
      <c r="BY43" s="4">
        <f t="shared" si="93"/>
        <v>0.29526040337642473</v>
      </c>
      <c r="BZ43" s="4">
        <f t="shared" si="94"/>
        <v>1.9726303877138356</v>
      </c>
      <c r="CA43" s="4">
        <f t="shared" si="95"/>
        <v>6.926016642713301</v>
      </c>
      <c r="CB43" s="4">
        <f t="shared" si="96"/>
        <v>1.8824352690652237</v>
      </c>
      <c r="CC43" s="4">
        <f t="shared" si="97"/>
        <v>2.9827827610163316</v>
      </c>
      <c r="CE43" s="1" t="s">
        <v>94</v>
      </c>
      <c r="CF43" s="8">
        <v>66.483068470000006</v>
      </c>
      <c r="CG43" s="8">
        <v>5.3082978729999999</v>
      </c>
      <c r="CH43" s="4">
        <f t="shared" si="98"/>
        <v>12.524366578627379</v>
      </c>
      <c r="CI43" s="4">
        <v>88.296599634369258</v>
      </c>
      <c r="CJ43" s="5">
        <v>97.407407410000005</v>
      </c>
      <c r="CK43" s="5">
        <v>694.31578950000005</v>
      </c>
      <c r="CL43" s="5">
        <v>144.3615356</v>
      </c>
      <c r="CM43" s="8">
        <v>6.34</v>
      </c>
      <c r="CN43" s="4">
        <f t="shared" si="99"/>
        <v>1.0443497953366951</v>
      </c>
      <c r="CO43" s="4">
        <f t="shared" si="100"/>
        <v>0.21714030191783651</v>
      </c>
      <c r="CP43" s="4">
        <f t="shared" si="101"/>
        <v>1.6633693463865127</v>
      </c>
      <c r="CQ43" s="4">
        <f t="shared" si="102"/>
        <v>1.8350026645160724</v>
      </c>
      <c r="CR43" s="4">
        <f t="shared" si="103"/>
        <v>1.6349614390338039</v>
      </c>
      <c r="CS43" s="4">
        <f t="shared" si="104"/>
        <v>7.1279567741448835</v>
      </c>
    </row>
    <row r="44" spans="2:97" s="4" customFormat="1">
      <c r="B44" s="14"/>
      <c r="C44" s="1" t="s">
        <v>96</v>
      </c>
      <c r="D44" s="7">
        <v>49.36</v>
      </c>
      <c r="E44" s="7">
        <v>3.29</v>
      </c>
      <c r="F44" s="4">
        <f t="shared" si="63"/>
        <v>15.003039513677811</v>
      </c>
      <c r="G44" s="4">
        <v>42.734406130267999</v>
      </c>
      <c r="H44" s="4">
        <v>11.648148148148101</v>
      </c>
      <c r="I44" s="4">
        <v>659.09601703258102</v>
      </c>
      <c r="J44" s="5">
        <v>133.68</v>
      </c>
      <c r="K44" s="5">
        <v>5.82</v>
      </c>
      <c r="L44" s="4">
        <f t="shared" si="64"/>
        <v>1.3352836649768658</v>
      </c>
      <c r="M44" s="4">
        <f t="shared" si="65"/>
        <v>0.27082658022690437</v>
      </c>
      <c r="N44" s="4">
        <f t="shared" si="66"/>
        <v>1.2989181194610335</v>
      </c>
      <c r="O44" s="4">
        <f t="shared" si="67"/>
        <v>0.35404705617471433</v>
      </c>
      <c r="P44" s="4">
        <f t="shared" si="68"/>
        <v>3.1281585987763827</v>
      </c>
      <c r="Q44" s="4">
        <f t="shared" si="69"/>
        <v>56.583759808838664</v>
      </c>
      <c r="S44" s="1" t="s">
        <v>96</v>
      </c>
      <c r="T44" s="7">
        <v>43.76</v>
      </c>
      <c r="U44" s="7">
        <v>3.68</v>
      </c>
      <c r="V44" s="4">
        <f t="shared" si="70"/>
        <v>11.891304347826086</v>
      </c>
      <c r="W44" s="4">
        <v>196.280809631132</v>
      </c>
      <c r="X44" s="4">
        <v>38.815737409999997</v>
      </c>
      <c r="Y44" s="4">
        <v>2047.785515</v>
      </c>
      <c r="Z44" s="5">
        <v>469.8634007</v>
      </c>
      <c r="AA44" s="7">
        <v>6.28</v>
      </c>
      <c r="AB44" s="4">
        <f t="shared" si="71"/>
        <v>4.6795829867458867</v>
      </c>
      <c r="AC44" s="4">
        <f t="shared" si="72"/>
        <v>1.0737280637568556</v>
      </c>
      <c r="AD44" s="4">
        <f t="shared" si="73"/>
        <v>5.3337176530198906</v>
      </c>
      <c r="AE44" s="4">
        <f t="shared" si="74"/>
        <v>1.0547754730978258</v>
      </c>
      <c r="AF44" s="4">
        <f t="shared" si="75"/>
        <v>2.3938325992388569</v>
      </c>
      <c r="AG44" s="4">
        <f t="shared" si="76"/>
        <v>52.756578945539609</v>
      </c>
      <c r="AI44" s="1" t="s">
        <v>96</v>
      </c>
      <c r="AJ44" s="4">
        <v>42.670331001281703</v>
      </c>
      <c r="AK44" s="7">
        <v>3.07</v>
      </c>
      <c r="AL44" s="4">
        <f t="shared" si="77"/>
        <v>13.899130619310002</v>
      </c>
      <c r="AM44" s="4">
        <v>112.73440613026817</v>
      </c>
      <c r="AN44" s="4">
        <v>45.508510717337202</v>
      </c>
      <c r="AO44" s="4">
        <v>1823.3053687377901</v>
      </c>
      <c r="AP44" s="5">
        <v>210.56160919999999</v>
      </c>
      <c r="AQ44" s="5">
        <v>6.41</v>
      </c>
      <c r="AR44" s="4">
        <f t="shared" si="78"/>
        <v>4.2730049801653118</v>
      </c>
      <c r="AS44" s="4">
        <f t="shared" si="79"/>
        <v>0.49346139169549746</v>
      </c>
      <c r="AT44" s="4">
        <f t="shared" si="80"/>
        <v>3.6721304928426113</v>
      </c>
      <c r="AU44" s="4">
        <f t="shared" si="81"/>
        <v>1.482361912616847</v>
      </c>
      <c r="AV44" s="4">
        <f t="shared" si="82"/>
        <v>1.8677670502534018</v>
      </c>
      <c r="AW44" s="4">
        <f t="shared" si="83"/>
        <v>40.065151330983291</v>
      </c>
      <c r="AY44" s="2" t="s">
        <v>97</v>
      </c>
      <c r="AZ44" s="8">
        <v>43.41916561</v>
      </c>
      <c r="BA44" s="8">
        <v>2.8672283890000001</v>
      </c>
      <c r="BB44" s="4">
        <f t="shared" si="84"/>
        <v>15.143253246436798</v>
      </c>
      <c r="BC44" s="4">
        <v>70.041600000000003</v>
      </c>
      <c r="BD44" s="5">
        <v>15.777777779999999</v>
      </c>
      <c r="BE44" s="4">
        <v>459.57894736842098</v>
      </c>
      <c r="BF44" s="5">
        <v>134.50752</v>
      </c>
      <c r="BG44" s="7">
        <v>6.09</v>
      </c>
      <c r="BH44" s="4">
        <f t="shared" si="85"/>
        <v>1.0584702421425021</v>
      </c>
      <c r="BI44" s="4">
        <f t="shared" si="86"/>
        <v>0.30978835753817702</v>
      </c>
      <c r="BJ44" s="4">
        <f t="shared" si="87"/>
        <v>2.4428329556414696</v>
      </c>
      <c r="BK44" s="4">
        <f t="shared" si="88"/>
        <v>0.55027976984780047</v>
      </c>
      <c r="BL44" s="4">
        <f t="shared" si="89"/>
        <v>1.9203947368421053</v>
      </c>
      <c r="BM44" s="4">
        <f t="shared" si="90"/>
        <v>29.128243138966369</v>
      </c>
      <c r="BO44" s="3">
        <v>7.2</v>
      </c>
      <c r="BP44" s="8">
        <v>40.475506780000003</v>
      </c>
      <c r="BQ44" s="8">
        <v>3.2711261509999998</v>
      </c>
      <c r="BR44" s="4">
        <f t="shared" si="91"/>
        <v>12.373569502242045</v>
      </c>
      <c r="BS44" s="4">
        <v>96.153648393194715</v>
      </c>
      <c r="BT44" s="5">
        <v>308.6601344</v>
      </c>
      <c r="BU44" s="5">
        <v>783.57894739999995</v>
      </c>
      <c r="BV44" s="5">
        <v>168.42525520000001</v>
      </c>
      <c r="BW44" s="7">
        <v>6.2</v>
      </c>
      <c r="BX44" s="4">
        <f t="shared" si="92"/>
        <v>1.935933629340465</v>
      </c>
      <c r="BY44" s="4">
        <f t="shared" si="93"/>
        <v>0.41611648277921826</v>
      </c>
      <c r="BZ44" s="4">
        <f t="shared" si="94"/>
        <v>2.9394662252264423</v>
      </c>
      <c r="CA44" s="4">
        <f t="shared" si="95"/>
        <v>9.435898224397155</v>
      </c>
      <c r="CB44" s="4">
        <f t="shared" si="96"/>
        <v>1.7516262566685958</v>
      </c>
      <c r="CC44" s="4">
        <f t="shared" si="97"/>
        <v>2.5386464271558351</v>
      </c>
      <c r="CE44" s="1" t="s">
        <v>96</v>
      </c>
      <c r="CF44" s="8">
        <v>47.5428772</v>
      </c>
      <c r="CG44" s="8">
        <v>4.0031453969999999</v>
      </c>
      <c r="CH44" s="4">
        <f t="shared" si="98"/>
        <v>11.87638031724482</v>
      </c>
      <c r="CI44" s="4">
        <v>78.133412816691504</v>
      </c>
      <c r="CJ44" s="5">
        <v>63.481481479999999</v>
      </c>
      <c r="CK44" s="5">
        <v>619.89473680000003</v>
      </c>
      <c r="CL44" s="5">
        <v>124.4523398</v>
      </c>
      <c r="CM44" s="8">
        <v>6.49</v>
      </c>
      <c r="CN44" s="4">
        <f t="shared" si="99"/>
        <v>1.3038645814225145</v>
      </c>
      <c r="CO44" s="4">
        <f t="shared" si="100"/>
        <v>0.26176863313606946</v>
      </c>
      <c r="CP44" s="4">
        <f t="shared" si="101"/>
        <v>1.9518005235394527</v>
      </c>
      <c r="CQ44" s="4">
        <f t="shared" si="102"/>
        <v>1.5857900521818094</v>
      </c>
      <c r="CR44" s="4">
        <f t="shared" si="103"/>
        <v>1.5928184282949109</v>
      </c>
      <c r="CS44" s="4">
        <f t="shared" si="104"/>
        <v>9.7649695997611428</v>
      </c>
    </row>
    <row r="45" spans="2:97" s="4" customFormat="1">
      <c r="B45" s="14"/>
      <c r="C45" s="1" t="s">
        <v>98</v>
      </c>
      <c r="D45" s="7">
        <v>34.119999999999997</v>
      </c>
      <c r="E45" s="7">
        <v>2.83</v>
      </c>
      <c r="F45" s="4">
        <f t="shared" si="63"/>
        <v>12.056537102473497</v>
      </c>
      <c r="G45" s="4">
        <v>31.349029126213999</v>
      </c>
      <c r="H45" s="4">
        <v>10.14</v>
      </c>
      <c r="I45" s="4">
        <v>621.23</v>
      </c>
      <c r="J45" s="5">
        <v>120.23099999999999</v>
      </c>
      <c r="K45" s="5">
        <v>5.87</v>
      </c>
      <c r="L45" s="4">
        <f t="shared" si="64"/>
        <v>1.8207209847596719</v>
      </c>
      <c r="M45" s="4">
        <f t="shared" si="65"/>
        <v>0.35237690504103164</v>
      </c>
      <c r="N45" s="4">
        <f t="shared" si="66"/>
        <v>1.1077395450959009</v>
      </c>
      <c r="O45" s="4">
        <f t="shared" si="67"/>
        <v>0.35830388692579507</v>
      </c>
      <c r="P45" s="4">
        <f t="shared" si="68"/>
        <v>3.835238390188711</v>
      </c>
      <c r="Q45" s="4">
        <f t="shared" si="69"/>
        <v>61.265285996055226</v>
      </c>
      <c r="S45" s="1" t="s">
        <v>98</v>
      </c>
      <c r="T45" s="7">
        <v>40.75</v>
      </c>
      <c r="U45" s="7">
        <v>3.44</v>
      </c>
      <c r="V45" s="4">
        <f t="shared" si="70"/>
        <v>11.845930232558139</v>
      </c>
      <c r="W45" s="4">
        <v>212.66667359701538</v>
      </c>
      <c r="X45" s="4">
        <v>37.62086197</v>
      </c>
      <c r="Y45" s="4">
        <v>1486.052782</v>
      </c>
      <c r="Z45" s="5">
        <v>443.56191919999998</v>
      </c>
      <c r="AA45" s="7">
        <v>6.08</v>
      </c>
      <c r="AB45" s="4">
        <f t="shared" si="71"/>
        <v>3.6467552932515335</v>
      </c>
      <c r="AC45" s="4">
        <f t="shared" si="72"/>
        <v>1.0884955072392637</v>
      </c>
      <c r="AD45" s="4">
        <f t="shared" si="73"/>
        <v>6.1821707440992846</v>
      </c>
      <c r="AE45" s="4">
        <f t="shared" si="74"/>
        <v>1.0936297084302327</v>
      </c>
      <c r="AF45" s="4">
        <f t="shared" si="75"/>
        <v>2.0857142856360782</v>
      </c>
      <c r="AG45" s="4">
        <f t="shared" si="76"/>
        <v>39.500763783270649</v>
      </c>
      <c r="AI45" s="1" t="s">
        <v>98</v>
      </c>
      <c r="AJ45" s="4">
        <v>39.346263408660903</v>
      </c>
      <c r="AK45" s="7">
        <v>2.7</v>
      </c>
      <c r="AL45" s="4">
        <f t="shared" si="77"/>
        <v>14.572690151355889</v>
      </c>
      <c r="AM45" s="4">
        <v>101.34902912621401</v>
      </c>
      <c r="AN45" s="4">
        <v>2.2341294565593701</v>
      </c>
      <c r="AO45" s="4">
        <v>1451.0229873749799</v>
      </c>
      <c r="AP45" s="5">
        <v>184.14242719999999</v>
      </c>
      <c r="AQ45" s="5">
        <v>6.49</v>
      </c>
      <c r="AR45" s="4">
        <f t="shared" si="78"/>
        <v>3.6878291905492118</v>
      </c>
      <c r="AS45" s="4">
        <f t="shared" si="79"/>
        <v>0.46800486563983751</v>
      </c>
      <c r="AT45" s="4">
        <f t="shared" si="80"/>
        <v>3.7536677454153335</v>
      </c>
      <c r="AU45" s="4">
        <f t="shared" si="81"/>
        <v>8.2745535428124822E-2</v>
      </c>
      <c r="AV45" s="4">
        <f t="shared" si="82"/>
        <v>1.8169135786261952</v>
      </c>
      <c r="AW45" s="4">
        <f t="shared" si="83"/>
        <v>649.48026315789286</v>
      </c>
      <c r="AY45" s="2" t="s">
        <v>99</v>
      </c>
      <c r="AZ45" s="8">
        <v>38.727173809999996</v>
      </c>
      <c r="BA45" s="8">
        <v>2.5335770850000001</v>
      </c>
      <c r="BB45" s="4">
        <f t="shared" si="84"/>
        <v>15.285571549917927</v>
      </c>
      <c r="BC45" s="4">
        <v>74.239999999999995</v>
      </c>
      <c r="BD45" s="5">
        <v>8.6666666669999994</v>
      </c>
      <c r="BE45" s="4">
        <v>410.26315789473688</v>
      </c>
      <c r="BF45" s="5">
        <v>155.55600000000001</v>
      </c>
      <c r="BG45" s="7">
        <v>6</v>
      </c>
      <c r="BH45" s="4">
        <f t="shared" si="85"/>
        <v>1.0593676675389108</v>
      </c>
      <c r="BI45" s="4">
        <f t="shared" si="86"/>
        <v>0.40167144848517933</v>
      </c>
      <c r="BJ45" s="4">
        <f t="shared" si="87"/>
        <v>2.9302443742302788</v>
      </c>
      <c r="BK45" s="4">
        <f t="shared" si="88"/>
        <v>0.34207234973472295</v>
      </c>
      <c r="BL45" s="4">
        <f t="shared" si="89"/>
        <v>2.0953125000000004</v>
      </c>
      <c r="BM45" s="4">
        <f t="shared" si="90"/>
        <v>47.338056678341253</v>
      </c>
      <c r="BO45" s="3">
        <v>7.3</v>
      </c>
      <c r="BP45" s="8">
        <v>40.078501699999997</v>
      </c>
      <c r="BQ45" s="8">
        <v>3.1426128750000002</v>
      </c>
      <c r="BR45" s="4">
        <f t="shared" si="91"/>
        <v>12.753241743146615</v>
      </c>
      <c r="BS45" s="4">
        <v>98.643373493975929</v>
      </c>
      <c r="BT45" s="5">
        <v>307.7342438</v>
      </c>
      <c r="BU45" s="5">
        <v>754.21052629999997</v>
      </c>
      <c r="BV45" s="5">
        <v>174.85962129999999</v>
      </c>
      <c r="BW45" s="7">
        <v>6.29</v>
      </c>
      <c r="BX45" s="4">
        <f t="shared" si="92"/>
        <v>1.8818331382382989</v>
      </c>
      <c r="BY45" s="4">
        <f t="shared" si="93"/>
        <v>0.43629281006779752</v>
      </c>
      <c r="BZ45" s="4">
        <f t="shared" si="94"/>
        <v>3.1388967530394885</v>
      </c>
      <c r="CA45" s="4">
        <f t="shared" si="95"/>
        <v>9.7923051944474704</v>
      </c>
      <c r="CB45" s="4">
        <f t="shared" si="96"/>
        <v>1.7726443764687196</v>
      </c>
      <c r="CC45" s="4">
        <f t="shared" si="97"/>
        <v>2.4508501783446954</v>
      </c>
      <c r="CE45" s="1" t="s">
        <v>98</v>
      </c>
      <c r="CF45" s="8">
        <v>40.114879610000003</v>
      </c>
      <c r="CG45" s="8">
        <v>3.3135846259999999</v>
      </c>
      <c r="CH45" s="4">
        <f t="shared" si="98"/>
        <v>12.106188354218904</v>
      </c>
      <c r="CI45" s="4">
        <v>77.739701492537293</v>
      </c>
      <c r="CJ45" s="5">
        <v>49.333333330000002</v>
      </c>
      <c r="CK45" s="5">
        <v>578.42105260000005</v>
      </c>
      <c r="CL45" s="5">
        <v>118.6169154</v>
      </c>
      <c r="CM45" s="8">
        <v>6.58</v>
      </c>
      <c r="CN45" s="4">
        <f t="shared" si="99"/>
        <v>1.441911475800139</v>
      </c>
      <c r="CO45" s="4">
        <f t="shared" si="100"/>
        <v>0.29569306091206787</v>
      </c>
      <c r="CP45" s="4">
        <f t="shared" si="101"/>
        <v>2.3460907224929071</v>
      </c>
      <c r="CQ45" s="4">
        <f t="shared" si="102"/>
        <v>1.4888206850945234</v>
      </c>
      <c r="CR45" s="4">
        <f t="shared" si="103"/>
        <v>1.5258215959497445</v>
      </c>
      <c r="CS45" s="4">
        <f t="shared" si="104"/>
        <v>11.72475106700843</v>
      </c>
    </row>
    <row r="46" spans="2:97" s="4" customFormat="1">
      <c r="B46" s="14"/>
      <c r="C46" s="1" t="s">
        <v>100</v>
      </c>
      <c r="D46" s="7">
        <v>29.47</v>
      </c>
      <c r="E46" s="7">
        <v>2.2400000000000002</v>
      </c>
      <c r="F46" s="4">
        <f t="shared" si="63"/>
        <v>13.156249999999998</v>
      </c>
      <c r="G46" s="4">
        <v>30.777391304348001</v>
      </c>
      <c r="H46" s="4">
        <v>9.5399999999999991</v>
      </c>
      <c r="I46" s="4">
        <v>590.32000000000005</v>
      </c>
      <c r="J46" s="5">
        <v>76.543000000000006</v>
      </c>
      <c r="K46" s="5">
        <v>5.97</v>
      </c>
      <c r="L46" s="4">
        <f t="shared" si="64"/>
        <v>2.0031218187987787</v>
      </c>
      <c r="M46" s="4">
        <f t="shared" si="65"/>
        <v>0.25973193077706147</v>
      </c>
      <c r="N46" s="4">
        <f t="shared" si="66"/>
        <v>1.3739906832298214</v>
      </c>
      <c r="O46" s="4">
        <f t="shared" si="67"/>
        <v>0.42589285714285707</v>
      </c>
      <c r="P46" s="4">
        <f t="shared" si="68"/>
        <v>2.4869879075549388</v>
      </c>
      <c r="Q46" s="4">
        <f t="shared" si="69"/>
        <v>61.878406708595399</v>
      </c>
      <c r="S46" s="1" t="s">
        <v>100</v>
      </c>
      <c r="T46" s="7">
        <v>38.700000000000003</v>
      </c>
      <c r="U46" s="7">
        <v>3.03</v>
      </c>
      <c r="V46" s="4">
        <f t="shared" si="70"/>
        <v>12.772277227722775</v>
      </c>
      <c r="W46" s="4">
        <v>202.16652384602369</v>
      </c>
      <c r="X46" s="4">
        <v>28.282484839999999</v>
      </c>
      <c r="Y46" s="4">
        <v>1433.566863</v>
      </c>
      <c r="Z46" s="5">
        <v>335.64439590000001</v>
      </c>
      <c r="AA46" s="7">
        <v>6.3</v>
      </c>
      <c r="AB46" s="4">
        <f t="shared" si="71"/>
        <v>3.7043071395348837</v>
      </c>
      <c r="AC46" s="4">
        <f t="shared" si="72"/>
        <v>0.86729818062015507</v>
      </c>
      <c r="AD46" s="4">
        <f t="shared" si="73"/>
        <v>6.6721625031690994</v>
      </c>
      <c r="AE46" s="4">
        <f t="shared" si="74"/>
        <v>0.93341534125412551</v>
      </c>
      <c r="AF46" s="4">
        <f t="shared" si="75"/>
        <v>1.6602372614154319</v>
      </c>
      <c r="AG46" s="4">
        <f t="shared" si="76"/>
        <v>50.687443875953299</v>
      </c>
      <c r="AI46" s="1" t="s">
        <v>100</v>
      </c>
      <c r="AJ46" s="4">
        <v>27.884154319763201</v>
      </c>
      <c r="AK46" s="7">
        <v>2.12</v>
      </c>
      <c r="AL46" s="4">
        <f t="shared" si="77"/>
        <v>13.152902981020377</v>
      </c>
      <c r="AM46" s="4">
        <v>95.777391304348001</v>
      </c>
      <c r="AN46" s="4">
        <v>13.9746031746032</v>
      </c>
      <c r="AO46" s="4">
        <v>1936.07819548872</v>
      </c>
      <c r="AP46" s="5">
        <v>154.7617391</v>
      </c>
      <c r="AQ46" s="5">
        <v>6.77</v>
      </c>
      <c r="AR46" s="4">
        <f t="shared" si="78"/>
        <v>6.9432917824461446</v>
      </c>
      <c r="AS46" s="4">
        <f t="shared" si="79"/>
        <v>0.55501679314086605</v>
      </c>
      <c r="AT46" s="4">
        <f t="shared" si="80"/>
        <v>4.5178014766201882</v>
      </c>
      <c r="AU46" s="4">
        <f t="shared" si="81"/>
        <v>0.65917939502845269</v>
      </c>
      <c r="AV46" s="4">
        <f t="shared" si="82"/>
        <v>1.6158483436682858</v>
      </c>
      <c r="AW46" s="4">
        <f t="shared" si="83"/>
        <v>138.54262416604854</v>
      </c>
      <c r="AY46" s="2" t="s">
        <v>101</v>
      </c>
      <c r="AZ46" s="8">
        <v>25.202634329999999</v>
      </c>
      <c r="BA46" s="8">
        <v>1.869826019</v>
      </c>
      <c r="BB46" s="4">
        <f t="shared" si="84"/>
        <v>13.478598582919815</v>
      </c>
      <c r="BC46" s="4">
        <v>68</v>
      </c>
      <c r="BD46" s="5">
        <v>18</v>
      </c>
      <c r="BE46" s="4">
        <v>392</v>
      </c>
      <c r="BF46" s="5">
        <v>132</v>
      </c>
      <c r="BG46" s="7">
        <v>6.2</v>
      </c>
      <c r="BH46" s="4">
        <f t="shared" si="85"/>
        <v>1.5553929595898717</v>
      </c>
      <c r="BI46" s="4">
        <f t="shared" si="86"/>
        <v>0.52375477210679355</v>
      </c>
      <c r="BJ46" s="4">
        <f t="shared" si="87"/>
        <v>3.636701987726485</v>
      </c>
      <c r="BK46" s="4">
        <f t="shared" si="88"/>
        <v>0.96265640851583423</v>
      </c>
      <c r="BL46" s="4">
        <f t="shared" si="89"/>
        <v>1.9411764705882353</v>
      </c>
      <c r="BM46" s="4">
        <f t="shared" si="90"/>
        <v>21.777777777777779</v>
      </c>
      <c r="BO46" s="3">
        <v>7.4</v>
      </c>
      <c r="BP46" s="8">
        <v>33.790895939999999</v>
      </c>
      <c r="BQ46" s="8">
        <v>2.4194337429999999</v>
      </c>
      <c r="BR46" s="4">
        <f t="shared" si="91"/>
        <v>13.966448156625548</v>
      </c>
      <c r="BS46" s="4">
        <v>105.11220293724968</v>
      </c>
      <c r="BT46" s="5">
        <v>329.14337920000003</v>
      </c>
      <c r="BU46" s="5">
        <v>847.57894739999995</v>
      </c>
      <c r="BV46" s="5">
        <v>185.94005340000001</v>
      </c>
      <c r="BW46" s="7">
        <v>6.36</v>
      </c>
      <c r="BX46" s="4">
        <f t="shared" si="92"/>
        <v>2.5083056362429201</v>
      </c>
      <c r="BY46" s="4">
        <f t="shared" si="93"/>
        <v>0.55026671601179222</v>
      </c>
      <c r="BZ46" s="4">
        <f t="shared" si="94"/>
        <v>4.3444960309975178</v>
      </c>
      <c r="CA46" s="4">
        <f t="shared" si="95"/>
        <v>13.60414932429088</v>
      </c>
      <c r="CB46" s="4">
        <f t="shared" si="96"/>
        <v>1.7689673339926411</v>
      </c>
      <c r="CC46" s="4">
        <f t="shared" si="97"/>
        <v>2.575105564815201</v>
      </c>
      <c r="CE46" s="1" t="s">
        <v>100</v>
      </c>
      <c r="CF46" s="8">
        <v>32.982993129999997</v>
      </c>
      <c r="CG46" s="8">
        <v>2.385630012</v>
      </c>
      <c r="CH46" s="4">
        <f t="shared" si="98"/>
        <v>13.82569508435577</v>
      </c>
      <c r="CI46" s="4">
        <v>67.983384615384637</v>
      </c>
      <c r="CJ46" s="5">
        <v>21.037037040000001</v>
      </c>
      <c r="CK46" s="5">
        <v>546.42105260000005</v>
      </c>
      <c r="CL46" s="5">
        <v>106.4443077</v>
      </c>
      <c r="CM46" s="8">
        <v>6.77</v>
      </c>
      <c r="CN46" s="4">
        <f t="shared" si="99"/>
        <v>1.6566751551210721</v>
      </c>
      <c r="CO46" s="4">
        <f t="shared" si="100"/>
        <v>0.32272482755114951</v>
      </c>
      <c r="CP46" s="4">
        <f t="shared" si="101"/>
        <v>2.849703611767969</v>
      </c>
      <c r="CQ46" s="4">
        <f t="shared" si="102"/>
        <v>0.88182312153105158</v>
      </c>
      <c r="CR46" s="4">
        <f t="shared" si="103"/>
        <v>1.5657400451920374</v>
      </c>
      <c r="CS46" s="4">
        <f t="shared" si="104"/>
        <v>25.974240172750108</v>
      </c>
    </row>
    <row r="47" spans="2:97" s="4" customFormat="1">
      <c r="B47" s="14"/>
      <c r="C47" s="1" t="s">
        <v>102</v>
      </c>
      <c r="D47" s="10">
        <v>16.93</v>
      </c>
      <c r="E47" s="7">
        <v>1.01</v>
      </c>
      <c r="F47" s="4">
        <f t="shared" si="63"/>
        <v>16.762376237623762</v>
      </c>
      <c r="G47" s="4">
        <v>30.372193144120899</v>
      </c>
      <c r="H47" s="4">
        <v>8.43</v>
      </c>
      <c r="I47" s="4">
        <v>565.21</v>
      </c>
      <c r="J47" s="5">
        <v>70.320999999999998</v>
      </c>
      <c r="K47" s="5">
        <v>6.08</v>
      </c>
      <c r="L47" s="4">
        <f t="shared" si="64"/>
        <v>3.3385115180153573</v>
      </c>
      <c r="M47" s="4">
        <f t="shared" si="65"/>
        <v>0.4153632604843473</v>
      </c>
      <c r="N47" s="4">
        <f t="shared" si="66"/>
        <v>3.0071478360515744</v>
      </c>
      <c r="O47" s="4">
        <f t="shared" si="67"/>
        <v>0.83465346534653462</v>
      </c>
      <c r="P47" s="4">
        <f t="shared" si="68"/>
        <v>2.3153086004133994</v>
      </c>
      <c r="Q47" s="4">
        <f t="shared" si="69"/>
        <v>67.047449584816135</v>
      </c>
      <c r="S47" s="1" t="s">
        <v>102</v>
      </c>
      <c r="T47" s="7">
        <v>31.7</v>
      </c>
      <c r="U47" s="7">
        <v>2.5099999999999998</v>
      </c>
      <c r="V47" s="4">
        <f t="shared" si="70"/>
        <v>12.629482071713149</v>
      </c>
      <c r="W47" s="4">
        <v>211.35507451386164</v>
      </c>
      <c r="X47" s="4">
        <v>13.4686018</v>
      </c>
      <c r="Y47" s="4">
        <v>1310.3047320000001</v>
      </c>
      <c r="Z47" s="5">
        <v>347.12621510000002</v>
      </c>
      <c r="AA47" s="7">
        <v>6.33</v>
      </c>
      <c r="AB47" s="4">
        <f t="shared" si="71"/>
        <v>4.1334534132492111</v>
      </c>
      <c r="AC47" s="4">
        <f t="shared" si="72"/>
        <v>1.0950353788643534</v>
      </c>
      <c r="AD47" s="4">
        <f t="shared" si="73"/>
        <v>8.4205208969666003</v>
      </c>
      <c r="AE47" s="4">
        <f t="shared" si="74"/>
        <v>0.53659768127490048</v>
      </c>
      <c r="AF47" s="4">
        <f t="shared" si="75"/>
        <v>1.6423841059810178</v>
      </c>
      <c r="AG47" s="4">
        <f t="shared" si="76"/>
        <v>97.285876548818905</v>
      </c>
      <c r="AI47" s="1" t="s">
        <v>102</v>
      </c>
      <c r="AJ47" s="4">
        <v>32.574782371521003</v>
      </c>
      <c r="AK47" s="7">
        <v>1.68</v>
      </c>
      <c r="AL47" s="4">
        <f t="shared" si="77"/>
        <v>19.389751411619645</v>
      </c>
      <c r="AM47" s="4">
        <v>98.372193144120914</v>
      </c>
      <c r="AN47" s="4">
        <v>69.835990131891094</v>
      </c>
      <c r="AO47" s="4">
        <v>2920.2008854330502</v>
      </c>
      <c r="AP47" s="5">
        <v>148.0951124</v>
      </c>
      <c r="AQ47" s="5">
        <v>6.63</v>
      </c>
      <c r="AR47" s="4">
        <f t="shared" si="78"/>
        <v>8.9646059707403598</v>
      </c>
      <c r="AS47" s="4">
        <f t="shared" si="79"/>
        <v>0.45463116441101509</v>
      </c>
      <c r="AT47" s="4">
        <f t="shared" si="80"/>
        <v>5.8554876871500543</v>
      </c>
      <c r="AU47" s="4">
        <f t="shared" si="81"/>
        <v>4.1569041745173267</v>
      </c>
      <c r="AV47" s="4">
        <f t="shared" si="82"/>
        <v>1.5054570571892421</v>
      </c>
      <c r="AW47" s="4">
        <f t="shared" si="83"/>
        <v>41.81512827294361</v>
      </c>
      <c r="AY47" s="2" t="s">
        <v>103</v>
      </c>
      <c r="AZ47" s="8">
        <v>20.833671089999999</v>
      </c>
      <c r="BA47" s="8">
        <v>1.6371804480000001</v>
      </c>
      <c r="BB47" s="4">
        <f t="shared" si="84"/>
        <v>12.725335875743367</v>
      </c>
      <c r="BC47" s="4">
        <v>64</v>
      </c>
      <c r="BD47" s="5">
        <v>22</v>
      </c>
      <c r="BE47" s="4">
        <v>330</v>
      </c>
      <c r="BF47" s="5">
        <v>129</v>
      </c>
      <c r="BG47" s="7">
        <v>6.24</v>
      </c>
      <c r="BH47" s="4">
        <f t="shared" si="85"/>
        <v>1.5839743201014509</v>
      </c>
      <c r="BI47" s="4">
        <f t="shared" si="86"/>
        <v>0.61918996149420347</v>
      </c>
      <c r="BJ47" s="4">
        <f t="shared" si="87"/>
        <v>3.9091598044786808</v>
      </c>
      <c r="BK47" s="4">
        <f t="shared" si="88"/>
        <v>1.3437736827895466</v>
      </c>
      <c r="BL47" s="4">
        <f t="shared" si="89"/>
        <v>2.015625</v>
      </c>
      <c r="BM47" s="4">
        <f t="shared" si="90"/>
        <v>15</v>
      </c>
      <c r="BO47" s="3">
        <v>7.5</v>
      </c>
      <c r="BP47" s="8">
        <v>33.974740509999997</v>
      </c>
      <c r="BQ47" s="8">
        <v>2.3856778439999999</v>
      </c>
      <c r="BR47" s="4">
        <f t="shared" si="91"/>
        <v>14.24112672859278</v>
      </c>
      <c r="BS47" s="4">
        <v>99.161305637982224</v>
      </c>
      <c r="BT47" s="5">
        <v>308.76759800000002</v>
      </c>
      <c r="BU47" s="5">
        <v>844.84210529999996</v>
      </c>
      <c r="BV47" s="5">
        <v>175.42148370000001</v>
      </c>
      <c r="BW47" s="7">
        <v>6.39</v>
      </c>
      <c r="BX47" s="4">
        <f t="shared" si="92"/>
        <v>2.4866771390095894</v>
      </c>
      <c r="BY47" s="4">
        <f t="shared" si="93"/>
        <v>0.51632913472397857</v>
      </c>
      <c r="BZ47" s="4">
        <f t="shared" si="94"/>
        <v>4.1565254037704102</v>
      </c>
      <c r="CA47" s="4">
        <f t="shared" si="95"/>
        <v>12.942552104281521</v>
      </c>
      <c r="CB47" s="4">
        <f t="shared" si="96"/>
        <v>1.7690517744938554</v>
      </c>
      <c r="CC47" s="4">
        <f t="shared" si="97"/>
        <v>2.7361747501109228</v>
      </c>
      <c r="CE47" s="1" t="s">
        <v>102</v>
      </c>
      <c r="CF47" s="8">
        <v>28.196647169999999</v>
      </c>
      <c r="CG47" s="8">
        <v>1.91536963</v>
      </c>
      <c r="CH47" s="4">
        <f t="shared" si="98"/>
        <v>14.721256267386885</v>
      </c>
      <c r="CI47" s="4">
        <v>68.377885714285711</v>
      </c>
      <c r="CJ47" s="5">
        <v>16.222222219999999</v>
      </c>
      <c r="CK47" s="5">
        <v>542.21052629999997</v>
      </c>
      <c r="CL47" s="5">
        <v>106.6145143</v>
      </c>
      <c r="CM47" s="8">
        <v>6.77</v>
      </c>
      <c r="CN47" s="4">
        <f t="shared" si="99"/>
        <v>1.9229609925994615</v>
      </c>
      <c r="CO47" s="4">
        <f t="shared" si="100"/>
        <v>0.37811060888626924</v>
      </c>
      <c r="CP47" s="4">
        <f t="shared" si="101"/>
        <v>3.5699577065073185</v>
      </c>
      <c r="CQ47" s="4">
        <f t="shared" si="102"/>
        <v>0.84694995503296144</v>
      </c>
      <c r="CR47" s="4">
        <f t="shared" si="103"/>
        <v>1.5591958304397495</v>
      </c>
      <c r="CS47" s="4">
        <f t="shared" si="104"/>
        <v>33.423936557318349</v>
      </c>
    </row>
    <row r="48" spans="2:97" s="4" customFormat="1">
      <c r="B48" s="14" t="s">
        <v>104</v>
      </c>
      <c r="C48" s="1" t="s">
        <v>105</v>
      </c>
      <c r="D48" s="7">
        <v>54.23</v>
      </c>
      <c r="E48" s="7">
        <v>4.5</v>
      </c>
      <c r="F48" s="4">
        <f t="shared" si="63"/>
        <v>12.05111111111111</v>
      </c>
      <c r="G48" s="4">
        <v>42.202175226590001</v>
      </c>
      <c r="H48" s="4">
        <v>7.1481481481481497</v>
      </c>
      <c r="I48" s="4">
        <v>509.64434262346998</v>
      </c>
      <c r="J48" s="5">
        <v>130.13</v>
      </c>
      <c r="K48" s="5">
        <v>5.69</v>
      </c>
      <c r="L48" s="4">
        <f t="shared" si="64"/>
        <v>0.93978304005803071</v>
      </c>
      <c r="M48" s="4">
        <f t="shared" si="65"/>
        <v>0.23995943204868156</v>
      </c>
      <c r="N48" s="4">
        <f t="shared" si="66"/>
        <v>0.93782611614644451</v>
      </c>
      <c r="O48" s="4">
        <f t="shared" si="67"/>
        <v>0.15884773662551444</v>
      </c>
      <c r="P48" s="4">
        <f t="shared" si="68"/>
        <v>3.083490348573549</v>
      </c>
      <c r="Q48" s="4">
        <f t="shared" si="69"/>
        <v>71.297395082039827</v>
      </c>
      <c r="S48" s="1" t="s">
        <v>105</v>
      </c>
      <c r="T48" s="7">
        <v>54.86</v>
      </c>
      <c r="U48" s="7">
        <v>4.57</v>
      </c>
      <c r="V48" s="4">
        <f t="shared" si="70"/>
        <v>12.00437636761488</v>
      </c>
      <c r="W48" s="4">
        <v>208.57105831944307</v>
      </c>
      <c r="X48" s="4">
        <v>67.948215500000003</v>
      </c>
      <c r="Y48" s="4">
        <v>2103.545826</v>
      </c>
      <c r="Z48" s="5">
        <v>515.57664250000005</v>
      </c>
      <c r="AA48" s="7">
        <v>5.93</v>
      </c>
      <c r="AB48" s="4">
        <f t="shared" si="71"/>
        <v>3.8343890375501277</v>
      </c>
      <c r="AC48" s="4">
        <f t="shared" si="72"/>
        <v>0.9398043064163325</v>
      </c>
      <c r="AD48" s="4">
        <f t="shared" si="73"/>
        <v>4.5639181251519272</v>
      </c>
      <c r="AE48" s="4">
        <f t="shared" si="74"/>
        <v>1.4868318490153172</v>
      </c>
      <c r="AF48" s="4">
        <f t="shared" si="75"/>
        <v>2.4719471946599305</v>
      </c>
      <c r="AG48" s="4">
        <f t="shared" si="76"/>
        <v>30.958073152046207</v>
      </c>
      <c r="AI48" s="1" t="s">
        <v>105</v>
      </c>
      <c r="AJ48" s="4">
        <v>58.485326766967802</v>
      </c>
      <c r="AK48" s="7">
        <v>4.21</v>
      </c>
      <c r="AL48" s="4">
        <f t="shared" si="77"/>
        <v>13.892001607355773</v>
      </c>
      <c r="AM48" s="4">
        <v>119.72021752265853</v>
      </c>
      <c r="AN48" s="4">
        <v>60.288786759184198</v>
      </c>
      <c r="AO48" s="4">
        <v>1948.65768130789</v>
      </c>
      <c r="AP48" s="5">
        <v>294.36526889999999</v>
      </c>
      <c r="AQ48" s="5">
        <v>5.83</v>
      </c>
      <c r="AR48" s="4">
        <f t="shared" si="78"/>
        <v>3.3318744872063903</v>
      </c>
      <c r="AS48" s="4">
        <f t="shared" si="79"/>
        <v>0.503314737511659</v>
      </c>
      <c r="AT48" s="4">
        <f t="shared" si="80"/>
        <v>2.8437106299918891</v>
      </c>
      <c r="AU48" s="4">
        <f t="shared" si="81"/>
        <v>1.432037690241905</v>
      </c>
      <c r="AV48" s="4">
        <f t="shared" si="82"/>
        <v>2.4587765958935694</v>
      </c>
      <c r="AW48" s="4">
        <f t="shared" si="83"/>
        <v>32.32205831395401</v>
      </c>
      <c r="AY48" s="2" t="s">
        <v>106</v>
      </c>
      <c r="AZ48" s="8">
        <v>46.191575530000001</v>
      </c>
      <c r="BA48" s="8">
        <v>3.1174620989999999</v>
      </c>
      <c r="BB48" s="4">
        <f t="shared" si="84"/>
        <v>14.817044782939638</v>
      </c>
      <c r="BC48" s="4">
        <v>80.096400000000003</v>
      </c>
      <c r="BD48" s="9">
        <v>30</v>
      </c>
      <c r="BE48" s="4">
        <v>291.8947368421052</v>
      </c>
      <c r="BF48" s="5">
        <v>170.35708</v>
      </c>
      <c r="BG48" s="7">
        <v>5.94</v>
      </c>
      <c r="BH48" s="4">
        <f t="shared" si="85"/>
        <v>0.63192201931395175</v>
      </c>
      <c r="BI48" s="4">
        <f t="shared" si="86"/>
        <v>0.36880551928642991</v>
      </c>
      <c r="BJ48" s="4">
        <f t="shared" si="87"/>
        <v>2.5692822384494369</v>
      </c>
      <c r="BK48" s="4">
        <f t="shared" si="88"/>
        <v>0.96232124232154137</v>
      </c>
      <c r="BL48" s="4">
        <f t="shared" si="89"/>
        <v>2.1269005847953215</v>
      </c>
      <c r="BM48" s="4">
        <f t="shared" si="90"/>
        <v>9.7298245614035075</v>
      </c>
      <c r="BO48" s="3">
        <v>4.0999999999999996</v>
      </c>
      <c r="BP48" s="8">
        <v>53.995928759999998</v>
      </c>
      <c r="BQ48" s="8">
        <v>4.3877199290000002</v>
      </c>
      <c r="BR48" s="4">
        <f t="shared" si="91"/>
        <v>12.306147528496911</v>
      </c>
      <c r="BS48" s="4">
        <v>106.9451671732523</v>
      </c>
      <c r="BT48" s="5">
        <v>311.71098799999999</v>
      </c>
      <c r="BU48" s="5">
        <v>808</v>
      </c>
      <c r="BV48" s="5">
        <v>198.25604860000001</v>
      </c>
      <c r="BW48" s="7">
        <v>6.01</v>
      </c>
      <c r="BX48" s="4">
        <f t="shared" si="92"/>
        <v>1.4964091155675496</v>
      </c>
      <c r="BY48" s="4">
        <f t="shared" si="93"/>
        <v>0.36716851279881574</v>
      </c>
      <c r="BZ48" s="4">
        <f t="shared" si="94"/>
        <v>2.4373745112219605</v>
      </c>
      <c r="CA48" s="4">
        <f t="shared" si="95"/>
        <v>7.1041678376003743</v>
      </c>
      <c r="CB48" s="4">
        <f t="shared" si="96"/>
        <v>1.8538102640844267</v>
      </c>
      <c r="CC48" s="4">
        <f t="shared" si="97"/>
        <v>2.5921447465945602</v>
      </c>
      <c r="CE48" s="1" t="s">
        <v>105</v>
      </c>
      <c r="CF48" s="8">
        <v>53.034100530000003</v>
      </c>
      <c r="CG48" s="8">
        <v>2.9302703440000002</v>
      </c>
      <c r="CH48" s="4">
        <f t="shared" si="98"/>
        <v>18.098705683792019</v>
      </c>
      <c r="CI48" s="4">
        <v>84.134684512428308</v>
      </c>
      <c r="CJ48" s="5">
        <v>91.629629629999997</v>
      </c>
      <c r="CK48" s="5">
        <v>624.89473680000003</v>
      </c>
      <c r="CL48" s="5">
        <v>130.66244739999999</v>
      </c>
      <c r="CM48" s="8">
        <v>6.45</v>
      </c>
      <c r="CN48" s="4">
        <f t="shared" si="99"/>
        <v>1.1782885550147371</v>
      </c>
      <c r="CO48" s="4">
        <f t="shared" si="100"/>
        <v>0.24637440079913803</v>
      </c>
      <c r="CP48" s="4">
        <f t="shared" si="101"/>
        <v>2.8712260179236315</v>
      </c>
      <c r="CQ48" s="4">
        <f t="shared" si="102"/>
        <v>3.1270025927000269</v>
      </c>
      <c r="CR48" s="4">
        <f t="shared" si="103"/>
        <v>1.5530152416593259</v>
      </c>
      <c r="CS48" s="4">
        <f t="shared" si="104"/>
        <v>6.8197889626240116</v>
      </c>
    </row>
    <row r="49" spans="2:97" s="4" customFormat="1">
      <c r="B49" s="14"/>
      <c r="C49" s="1" t="s">
        <v>107</v>
      </c>
      <c r="D49" s="7">
        <v>39.72</v>
      </c>
      <c r="E49" s="7">
        <v>3.06</v>
      </c>
      <c r="F49" s="4">
        <f t="shared" si="63"/>
        <v>12.980392156862745</v>
      </c>
      <c r="G49" s="4">
        <v>40.996080691640003</v>
      </c>
      <c r="H49" s="4">
        <v>9.5370370370370399</v>
      </c>
      <c r="I49" s="4">
        <v>638.07627498140698</v>
      </c>
      <c r="J49" s="5">
        <v>130.13</v>
      </c>
      <c r="K49" s="5">
        <v>5.93</v>
      </c>
      <c r="L49" s="4">
        <f t="shared" si="64"/>
        <v>1.6064357376168354</v>
      </c>
      <c r="M49" s="4">
        <f t="shared" si="65"/>
        <v>0.32761832829808663</v>
      </c>
      <c r="N49" s="4">
        <f t="shared" si="66"/>
        <v>1.3397411990732027</v>
      </c>
      <c r="O49" s="4">
        <f t="shared" si="67"/>
        <v>0.31166787702735421</v>
      </c>
      <c r="P49" s="4">
        <f t="shared" si="68"/>
        <v>3.174205870526944</v>
      </c>
      <c r="Q49" s="4">
        <f t="shared" si="69"/>
        <v>66.90508514368149</v>
      </c>
      <c r="S49" s="1" t="s">
        <v>107</v>
      </c>
      <c r="T49" s="7">
        <v>44.59</v>
      </c>
      <c r="U49" s="7">
        <v>3.62</v>
      </c>
      <c r="V49" s="4">
        <f t="shared" si="70"/>
        <v>12.317679558011051</v>
      </c>
      <c r="W49" s="4">
        <v>195.38317203529618</v>
      </c>
      <c r="X49" s="4">
        <v>40.415061420000001</v>
      </c>
      <c r="Y49" s="4">
        <v>2145.2594859999999</v>
      </c>
      <c r="Z49" s="5">
        <v>446.91093369999999</v>
      </c>
      <c r="AA49" s="7">
        <v>6.18</v>
      </c>
      <c r="AB49" s="4">
        <f t="shared" si="71"/>
        <v>4.8110775644763395</v>
      </c>
      <c r="AC49" s="4">
        <f t="shared" si="72"/>
        <v>1.0022671758241757</v>
      </c>
      <c r="AD49" s="4">
        <f t="shared" si="73"/>
        <v>5.3973251943451981</v>
      </c>
      <c r="AE49" s="4">
        <f t="shared" si="74"/>
        <v>1.1164381607734806</v>
      </c>
      <c r="AF49" s="4">
        <f t="shared" si="75"/>
        <v>2.287356321655301</v>
      </c>
      <c r="AG49" s="4">
        <f t="shared" si="76"/>
        <v>53.080693450050923</v>
      </c>
      <c r="AI49" s="1" t="s">
        <v>107</v>
      </c>
      <c r="AJ49" s="4">
        <v>48.248810768127399</v>
      </c>
      <c r="AK49" s="7">
        <v>3.68</v>
      </c>
      <c r="AL49" s="4">
        <f t="shared" si="77"/>
        <v>13.111089882643315</v>
      </c>
      <c r="AM49" s="4">
        <v>115.3996080691643</v>
      </c>
      <c r="AN49" s="4">
        <v>16.297817218645498</v>
      </c>
      <c r="AO49" s="4">
        <v>1308.7487293141501</v>
      </c>
      <c r="AP49" s="5">
        <v>263.91838619999999</v>
      </c>
      <c r="AQ49" s="5">
        <v>5.86</v>
      </c>
      <c r="AR49" s="4">
        <f t="shared" si="78"/>
        <v>2.7124994553828348</v>
      </c>
      <c r="AS49" s="4">
        <f t="shared" si="79"/>
        <v>0.54699459323117949</v>
      </c>
      <c r="AT49" s="4">
        <f t="shared" si="80"/>
        <v>3.1358589149229426</v>
      </c>
      <c r="AU49" s="4">
        <f t="shared" si="81"/>
        <v>0.44287546789797544</v>
      </c>
      <c r="AV49" s="4">
        <f t="shared" si="82"/>
        <v>2.2869955159797555</v>
      </c>
      <c r="AW49" s="4">
        <f t="shared" si="83"/>
        <v>80.302086577390114</v>
      </c>
      <c r="AY49" s="2" t="s">
        <v>108</v>
      </c>
      <c r="AZ49" s="8">
        <v>31.626577380000001</v>
      </c>
      <c r="BA49" s="8">
        <v>2.7372145649999999</v>
      </c>
      <c r="BB49" s="4">
        <f t="shared" si="84"/>
        <v>11.554292376052734</v>
      </c>
      <c r="BC49" s="4">
        <v>70.668095999999991</v>
      </c>
      <c r="BD49" s="9">
        <v>20</v>
      </c>
      <c r="BE49" s="4">
        <v>328.84210526315798</v>
      </c>
      <c r="BF49" s="5">
        <v>162.186048</v>
      </c>
      <c r="BG49" s="7">
        <v>5.96</v>
      </c>
      <c r="BH49" s="4">
        <f t="shared" si="85"/>
        <v>1.0397650726224676</v>
      </c>
      <c r="BI49" s="4">
        <f t="shared" si="86"/>
        <v>0.5128156804680456</v>
      </c>
      <c r="BJ49" s="4">
        <f t="shared" si="87"/>
        <v>2.5817521543109279</v>
      </c>
      <c r="BK49" s="4">
        <f t="shared" si="88"/>
        <v>0.73066979314425795</v>
      </c>
      <c r="BL49" s="4">
        <f t="shared" si="89"/>
        <v>2.2950391644908619</v>
      </c>
      <c r="BM49" s="4">
        <f t="shared" si="90"/>
        <v>16.442105263157899</v>
      </c>
      <c r="BO49" s="3">
        <v>4.2</v>
      </c>
      <c r="BP49" s="8">
        <v>38.483340740000003</v>
      </c>
      <c r="BQ49" s="8">
        <v>3.0948072670000002</v>
      </c>
      <c r="BR49" s="4">
        <f t="shared" si="91"/>
        <v>12.434810125447466</v>
      </c>
      <c r="BS49" s="4">
        <v>103.12038694074971</v>
      </c>
      <c r="BT49" s="5">
        <v>283.86571650000002</v>
      </c>
      <c r="BU49" s="5">
        <v>783.26315790000001</v>
      </c>
      <c r="BV49" s="5">
        <v>170.54297460000001</v>
      </c>
      <c r="BW49" s="7">
        <v>6.11</v>
      </c>
      <c r="BX49" s="4">
        <f t="shared" si="92"/>
        <v>2.0353304646596539</v>
      </c>
      <c r="BY49" s="4">
        <f t="shared" si="93"/>
        <v>0.44316052432198477</v>
      </c>
      <c r="BZ49" s="4">
        <f t="shared" si="94"/>
        <v>3.3320455215523346</v>
      </c>
      <c r="CA49" s="4">
        <f t="shared" si="95"/>
        <v>9.1723229270806801</v>
      </c>
      <c r="CB49" s="4">
        <f t="shared" si="96"/>
        <v>1.6538240367347492</v>
      </c>
      <c r="CC49" s="4">
        <f t="shared" si="97"/>
        <v>2.759273531011273</v>
      </c>
      <c r="CE49" s="1" t="s">
        <v>107</v>
      </c>
      <c r="CF49" s="8">
        <v>44.47483063</v>
      </c>
      <c r="CG49" s="8">
        <v>1.8710057440000001</v>
      </c>
      <c r="CH49" s="4">
        <f t="shared" si="98"/>
        <v>23.770547350067353</v>
      </c>
      <c r="CI49" s="4">
        <v>79.068387096774202</v>
      </c>
      <c r="CJ49" s="5">
        <v>66.962962959999999</v>
      </c>
      <c r="CK49" s="5">
        <v>569.15789470000004</v>
      </c>
      <c r="CL49" s="5">
        <v>123.45290319999999</v>
      </c>
      <c r="CM49" s="8">
        <v>6.52</v>
      </c>
      <c r="CN49" s="4">
        <f t="shared" si="99"/>
        <v>1.2797303253046701</v>
      </c>
      <c r="CO49" s="4">
        <f t="shared" si="100"/>
        <v>0.27757925426865193</v>
      </c>
      <c r="CP49" s="4">
        <f t="shared" si="101"/>
        <v>4.2259831296794887</v>
      </c>
      <c r="CQ49" s="4">
        <f t="shared" si="102"/>
        <v>3.5789822225152932</v>
      </c>
      <c r="CR49" s="4">
        <f t="shared" si="103"/>
        <v>1.5613433855543586</v>
      </c>
      <c r="CS49" s="4">
        <f t="shared" si="104"/>
        <v>8.4995924544136994</v>
      </c>
    </row>
    <row r="50" spans="2:97" s="4" customFormat="1">
      <c r="B50" s="14"/>
      <c r="C50" s="1" t="s">
        <v>109</v>
      </c>
      <c r="D50" s="7">
        <v>31.18</v>
      </c>
      <c r="E50" s="7">
        <v>2.11</v>
      </c>
      <c r="F50" s="4">
        <f t="shared" si="63"/>
        <v>14.777251184834125</v>
      </c>
      <c r="G50" s="4">
        <v>41.729580347999999</v>
      </c>
      <c r="H50" s="4">
        <v>10.130000000000001</v>
      </c>
      <c r="I50" s="4">
        <v>600.21</v>
      </c>
      <c r="J50" s="5">
        <v>121.9</v>
      </c>
      <c r="K50" s="5">
        <v>5.92</v>
      </c>
      <c r="L50" s="4">
        <f t="shared" si="64"/>
        <v>1.9249839640795383</v>
      </c>
      <c r="M50" s="4">
        <f t="shared" si="65"/>
        <v>0.39095574085952534</v>
      </c>
      <c r="N50" s="4">
        <f t="shared" si="66"/>
        <v>1.9777052297630333</v>
      </c>
      <c r="O50" s="4">
        <f t="shared" si="67"/>
        <v>0.48009478672985789</v>
      </c>
      <c r="P50" s="4">
        <f t="shared" si="68"/>
        <v>2.9211892135848521</v>
      </c>
      <c r="Q50" s="4">
        <f t="shared" si="69"/>
        <v>59.250740375123392</v>
      </c>
      <c r="S50" s="1" t="s">
        <v>109</v>
      </c>
      <c r="T50" s="7">
        <v>41.4</v>
      </c>
      <c r="U50" s="7">
        <v>3.32</v>
      </c>
      <c r="V50" s="4">
        <f t="shared" si="70"/>
        <v>12.46987951807229</v>
      </c>
      <c r="W50" s="4">
        <v>213.82930509501224</v>
      </c>
      <c r="X50" s="4">
        <v>13.412651479999999</v>
      </c>
      <c r="Y50" s="4">
        <v>1350.3539840000001</v>
      </c>
      <c r="Z50" s="5">
        <v>338.41077309999997</v>
      </c>
      <c r="AA50" s="7">
        <v>6.29</v>
      </c>
      <c r="AB50" s="4">
        <f t="shared" si="71"/>
        <v>3.2617245990338168</v>
      </c>
      <c r="AC50" s="4">
        <f t="shared" si="72"/>
        <v>0.81741732632850239</v>
      </c>
      <c r="AD50" s="4">
        <f t="shared" si="73"/>
        <v>6.4406417197292853</v>
      </c>
      <c r="AE50" s="4">
        <f t="shared" si="74"/>
        <v>0.40399552650602411</v>
      </c>
      <c r="AF50" s="4">
        <f t="shared" si="75"/>
        <v>1.5826211143025115</v>
      </c>
      <c r="AG50" s="4">
        <f t="shared" si="76"/>
        <v>100.67763156401647</v>
      </c>
      <c r="AI50" s="1" t="s">
        <v>109</v>
      </c>
      <c r="AJ50" s="4">
        <v>41.314482688903801</v>
      </c>
      <c r="AK50" s="7">
        <v>2.88</v>
      </c>
      <c r="AL50" s="4">
        <f t="shared" si="77"/>
        <v>14.345306489202709</v>
      </c>
      <c r="AM50" s="4">
        <v>121.07295803480038</v>
      </c>
      <c r="AN50" s="4">
        <v>47.942757965746502</v>
      </c>
      <c r="AO50" s="4">
        <v>1972.7317232072201</v>
      </c>
      <c r="AP50" s="5">
        <v>286.70288640000001</v>
      </c>
      <c r="AQ50" s="5">
        <v>5.84</v>
      </c>
      <c r="AR50" s="4">
        <f t="shared" si="78"/>
        <v>4.7749157070700878</v>
      </c>
      <c r="AS50" s="4">
        <f t="shared" si="79"/>
        <v>0.69395250222267058</v>
      </c>
      <c r="AT50" s="4">
        <f t="shared" si="80"/>
        <v>4.2039221539861247</v>
      </c>
      <c r="AU50" s="4">
        <f t="shared" si="81"/>
        <v>1.6646790960328648</v>
      </c>
      <c r="AV50" s="4">
        <f t="shared" si="82"/>
        <v>2.3680175247522417</v>
      </c>
      <c r="AW50" s="4">
        <f t="shared" si="83"/>
        <v>41.147647880763785</v>
      </c>
      <c r="AY50" s="2" t="s">
        <v>110</v>
      </c>
      <c r="AZ50" s="8">
        <v>26.791081429999998</v>
      </c>
      <c r="BA50" s="8">
        <v>2.2330176829999999</v>
      </c>
      <c r="BB50" s="4">
        <f t="shared" si="84"/>
        <v>11.997702317344345</v>
      </c>
      <c r="BC50" s="4">
        <v>69.728784000000005</v>
      </c>
      <c r="BD50" s="9">
        <v>5</v>
      </c>
      <c r="BE50" s="4">
        <v>315.84210526315786</v>
      </c>
      <c r="BF50" s="5">
        <v>153.804012</v>
      </c>
      <c r="BG50" s="7">
        <v>6.04</v>
      </c>
      <c r="BH50" s="4">
        <f t="shared" si="85"/>
        <v>1.1789076379331429</v>
      </c>
      <c r="BI50" s="4">
        <f t="shared" si="86"/>
        <v>0.574086613121089</v>
      </c>
      <c r="BJ50" s="4">
        <f t="shared" si="87"/>
        <v>3.1226256975413307</v>
      </c>
      <c r="BK50" s="4">
        <f t="shared" si="88"/>
        <v>0.22391224386914091</v>
      </c>
      <c r="BL50" s="4">
        <f t="shared" si="89"/>
        <v>2.2057463672391018</v>
      </c>
      <c r="BM50" s="4">
        <f t="shared" si="90"/>
        <v>63.168421052631572</v>
      </c>
      <c r="BO50" s="3">
        <v>4.3</v>
      </c>
      <c r="BP50" s="8">
        <v>32.264828680000001</v>
      </c>
      <c r="BQ50" s="8">
        <v>2.2739697990000001</v>
      </c>
      <c r="BR50" s="4">
        <f t="shared" si="91"/>
        <v>14.188767456009648</v>
      </c>
      <c r="BS50" s="4">
        <v>96.798909090909078</v>
      </c>
      <c r="BT50" s="5">
        <v>268.80081059999998</v>
      </c>
      <c r="BU50" s="5">
        <v>777.68421049999995</v>
      </c>
      <c r="BV50" s="5">
        <v>169.71842419999999</v>
      </c>
      <c r="BW50" s="7">
        <v>6.22</v>
      </c>
      <c r="BX50" s="4">
        <f t="shared" si="92"/>
        <v>2.4103156356818443</v>
      </c>
      <c r="BY50" s="4">
        <f t="shared" si="93"/>
        <v>0.52601681503799014</v>
      </c>
      <c r="BZ50" s="4">
        <f t="shared" si="94"/>
        <v>4.2568247447031764</v>
      </c>
      <c r="CA50" s="4">
        <f t="shared" si="95"/>
        <v>11.820773113090935</v>
      </c>
      <c r="CB50" s="4">
        <f t="shared" si="96"/>
        <v>1.7533092655063731</v>
      </c>
      <c r="CC50" s="4">
        <f t="shared" si="97"/>
        <v>2.8931617012765067</v>
      </c>
      <c r="CE50" s="1" t="s">
        <v>109</v>
      </c>
      <c r="CF50" s="8">
        <v>33.10583115</v>
      </c>
      <c r="CG50" s="8">
        <v>2.1209838990000001</v>
      </c>
      <c r="CH50" s="4">
        <f t="shared" si="98"/>
        <v>15.6087140339013</v>
      </c>
      <c r="CI50" s="4">
        <v>69.853855421686745</v>
      </c>
      <c r="CJ50" s="5">
        <v>38.962962959999999</v>
      </c>
      <c r="CK50" s="5">
        <v>537.94736839999996</v>
      </c>
      <c r="CL50" s="5">
        <v>113.9624699</v>
      </c>
      <c r="CM50" s="8">
        <v>6.55</v>
      </c>
      <c r="CN50" s="4">
        <f t="shared" si="99"/>
        <v>1.6249323750930806</v>
      </c>
      <c r="CO50" s="4">
        <f t="shared" si="100"/>
        <v>0.34423684874016525</v>
      </c>
      <c r="CP50" s="4">
        <f t="shared" si="101"/>
        <v>3.2934646724391161</v>
      </c>
      <c r="CQ50" s="4">
        <f t="shared" si="102"/>
        <v>1.8370230428609207</v>
      </c>
      <c r="CR50" s="4">
        <f t="shared" si="103"/>
        <v>1.6314413744530321</v>
      </c>
      <c r="CS50" s="4">
        <f t="shared" si="104"/>
        <v>13.806633980897843</v>
      </c>
    </row>
    <row r="51" spans="2:97" s="4" customFormat="1">
      <c r="B51" s="14"/>
      <c r="C51" s="1" t="s">
        <v>111</v>
      </c>
      <c r="D51" s="7">
        <v>24.8</v>
      </c>
      <c r="E51" s="7">
        <v>1.6</v>
      </c>
      <c r="F51" s="4">
        <f t="shared" si="63"/>
        <v>15.5</v>
      </c>
      <c r="G51" s="4">
        <v>37.777276995305002</v>
      </c>
      <c r="H51" s="4">
        <v>6.55</v>
      </c>
      <c r="I51" s="4">
        <v>587.32000000000005</v>
      </c>
      <c r="J51" s="5">
        <v>110.43</v>
      </c>
      <c r="K51" s="5">
        <v>6.13</v>
      </c>
      <c r="L51" s="4">
        <f t="shared" si="64"/>
        <v>2.3682258064516133</v>
      </c>
      <c r="M51" s="4">
        <f t="shared" si="65"/>
        <v>0.44528225806451616</v>
      </c>
      <c r="N51" s="4">
        <f t="shared" si="66"/>
        <v>2.3610798122065626</v>
      </c>
      <c r="O51" s="4">
        <f t="shared" si="67"/>
        <v>0.40937499999999999</v>
      </c>
      <c r="P51" s="4">
        <f t="shared" si="68"/>
        <v>2.9231858085939959</v>
      </c>
      <c r="Q51" s="4">
        <f t="shared" si="69"/>
        <v>89.667175572519099</v>
      </c>
      <c r="S51" s="1" t="s">
        <v>111</v>
      </c>
      <c r="T51" s="7">
        <v>31.45</v>
      </c>
      <c r="U51" s="7">
        <v>2.31</v>
      </c>
      <c r="V51" s="4">
        <f t="shared" si="70"/>
        <v>13.614718614718614</v>
      </c>
      <c r="W51" s="4">
        <v>201.25565850351555</v>
      </c>
      <c r="X51" s="4">
        <v>12.828651477999999</v>
      </c>
      <c r="Y51" s="4">
        <v>1461.5493309999999</v>
      </c>
      <c r="Z51" s="5">
        <v>336.35461270000002</v>
      </c>
      <c r="AA51" s="7">
        <v>6.51</v>
      </c>
      <c r="AB51" s="4">
        <f t="shared" si="71"/>
        <v>4.6472156788553258</v>
      </c>
      <c r="AC51" s="4">
        <f t="shared" si="72"/>
        <v>1.069490024483307</v>
      </c>
      <c r="AD51" s="4">
        <f t="shared" si="73"/>
        <v>8.7123661689833565</v>
      </c>
      <c r="AE51" s="4">
        <f t="shared" si="74"/>
        <v>0.5553528778354978</v>
      </c>
      <c r="AF51" s="4">
        <f t="shared" si="75"/>
        <v>1.6712802770418729</v>
      </c>
      <c r="AG51" s="4">
        <f t="shared" si="76"/>
        <v>113.92852424952284</v>
      </c>
      <c r="AI51" s="1" t="s">
        <v>111</v>
      </c>
      <c r="AJ51" s="4">
        <v>35.3262233734131</v>
      </c>
      <c r="AK51" s="7">
        <v>2.36</v>
      </c>
      <c r="AL51" s="4">
        <f t="shared" si="77"/>
        <v>14.968738717547925</v>
      </c>
      <c r="AM51" s="4">
        <v>97.977727699530462</v>
      </c>
      <c r="AN51" s="4">
        <v>23.682617606034398</v>
      </c>
      <c r="AO51" s="4">
        <v>1519.3163985073099</v>
      </c>
      <c r="AP51" s="5">
        <v>182.1248263</v>
      </c>
      <c r="AQ51" s="5">
        <v>5.95</v>
      </c>
      <c r="AR51" s="4">
        <f t="shared" si="78"/>
        <v>4.3008175044569414</v>
      </c>
      <c r="AS51" s="4">
        <f t="shared" si="79"/>
        <v>0.51555136357165521</v>
      </c>
      <c r="AT51" s="4">
        <f t="shared" si="80"/>
        <v>4.1515986313360367</v>
      </c>
      <c r="AU51" s="4">
        <f t="shared" si="81"/>
        <v>1.0035007460184069</v>
      </c>
      <c r="AV51" s="4">
        <f t="shared" si="82"/>
        <v>1.8588390502229701</v>
      </c>
      <c r="AW51" s="4">
        <f t="shared" si="83"/>
        <v>64.153229333913828</v>
      </c>
      <c r="AY51" s="2" t="s">
        <v>112</v>
      </c>
      <c r="AZ51" s="8">
        <v>23.1643033</v>
      </c>
      <c r="BA51" s="8">
        <v>1.833754331</v>
      </c>
      <c r="BB51" s="4">
        <f t="shared" si="84"/>
        <v>12.632173736908273</v>
      </c>
      <c r="BC51" s="4">
        <v>65</v>
      </c>
      <c r="BD51" s="5">
        <v>11</v>
      </c>
      <c r="BE51" s="4">
        <v>300</v>
      </c>
      <c r="BF51" s="5">
        <v>141</v>
      </c>
      <c r="BG51" s="7">
        <v>6.16</v>
      </c>
      <c r="BH51" s="4">
        <f t="shared" si="85"/>
        <v>1.2950961490821093</v>
      </c>
      <c r="BI51" s="4">
        <f t="shared" si="86"/>
        <v>0.60869519006859141</v>
      </c>
      <c r="BJ51" s="4">
        <f t="shared" si="87"/>
        <v>3.544640571594647</v>
      </c>
      <c r="BK51" s="4">
        <f t="shared" si="88"/>
        <v>0.59986225057755571</v>
      </c>
      <c r="BL51" s="4">
        <f t="shared" si="89"/>
        <v>2.1692307692307691</v>
      </c>
      <c r="BM51" s="4">
        <f t="shared" si="90"/>
        <v>27.272727272727273</v>
      </c>
      <c r="BO51" s="3">
        <v>4.4000000000000004</v>
      </c>
      <c r="BP51" s="8">
        <v>21.000397209999999</v>
      </c>
      <c r="BQ51" s="8">
        <v>1.061860695</v>
      </c>
      <c r="BR51" s="4">
        <f t="shared" si="91"/>
        <v>19.776979512364377</v>
      </c>
      <c r="BS51" s="4">
        <v>83.738507462686584</v>
      </c>
      <c r="BT51" s="5">
        <v>261.1041712</v>
      </c>
      <c r="BU51" s="5">
        <v>750</v>
      </c>
      <c r="BV51" s="5">
        <v>164.8871642</v>
      </c>
      <c r="BW51" s="7">
        <v>6.34</v>
      </c>
      <c r="BX51" s="4">
        <f t="shared" si="92"/>
        <v>3.5713610199852024</v>
      </c>
      <c r="BY51" s="4">
        <f t="shared" si="93"/>
        <v>0.78516212122637274</v>
      </c>
      <c r="BZ51" s="4">
        <f t="shared" si="94"/>
        <v>7.886016297334236</v>
      </c>
      <c r="CA51" s="4">
        <f t="shared" si="95"/>
        <v>24.589305586831237</v>
      </c>
      <c r="CB51" s="4">
        <f t="shared" si="96"/>
        <v>1.9690721651979863</v>
      </c>
      <c r="CC51" s="4">
        <f t="shared" si="97"/>
        <v>2.8724167697248952</v>
      </c>
      <c r="CE51" s="1" t="s">
        <v>111</v>
      </c>
      <c r="CF51" s="8">
        <v>22.507972720000001</v>
      </c>
      <c r="CG51" s="8">
        <v>2.3699358109999999</v>
      </c>
      <c r="CH51" s="4">
        <f t="shared" si="98"/>
        <v>9.4972921272929796</v>
      </c>
      <c r="CI51" s="4">
        <v>66.314689507494634</v>
      </c>
      <c r="CJ51" s="5">
        <v>17.555555559999998</v>
      </c>
      <c r="CK51" s="5">
        <v>471.15789469999999</v>
      </c>
      <c r="CL51" s="5">
        <v>108.8100214</v>
      </c>
      <c r="CM51" s="8">
        <v>6.62</v>
      </c>
      <c r="CN51" s="4">
        <f t="shared" si="99"/>
        <v>2.0932933434797585</v>
      </c>
      <c r="CO51" s="4">
        <f t="shared" si="100"/>
        <v>0.48342879544773143</v>
      </c>
      <c r="CP51" s="4">
        <f t="shared" si="101"/>
        <v>2.7981639502511673</v>
      </c>
      <c r="CQ51" s="4">
        <f t="shared" si="102"/>
        <v>0.74076080366887198</v>
      </c>
      <c r="CR51" s="4">
        <f t="shared" si="103"/>
        <v>1.640813252811848</v>
      </c>
      <c r="CS51" s="4">
        <f t="shared" si="104"/>
        <v>26.838107919154911</v>
      </c>
    </row>
    <row r="52" spans="2:97" s="4" customFormat="1">
      <c r="B52" s="14"/>
      <c r="C52" s="1" t="s">
        <v>113</v>
      </c>
      <c r="D52" s="7">
        <v>20.100000000000001</v>
      </c>
      <c r="E52" s="7">
        <v>1.4</v>
      </c>
      <c r="F52" s="4">
        <f t="shared" si="63"/>
        <v>14.357142857142859</v>
      </c>
      <c r="G52" s="4">
        <v>36.621227887620002</v>
      </c>
      <c r="H52" s="4">
        <v>5.34</v>
      </c>
      <c r="I52" s="4">
        <v>564.32000000000005</v>
      </c>
      <c r="J52" s="5">
        <v>82.34</v>
      </c>
      <c r="K52" s="5" t="s">
        <v>114</v>
      </c>
      <c r="L52" s="4">
        <f t="shared" si="64"/>
        <v>2.8075621890547264</v>
      </c>
      <c r="M52" s="4">
        <f t="shared" si="65"/>
        <v>0.40965174129353238</v>
      </c>
      <c r="N52" s="4">
        <f t="shared" si="66"/>
        <v>2.6158019919728575</v>
      </c>
      <c r="O52" s="4">
        <f t="shared" si="67"/>
        <v>0.38142857142857139</v>
      </c>
      <c r="P52" s="4">
        <f t="shared" si="68"/>
        <v>2.2484226976953843</v>
      </c>
      <c r="Q52" s="4">
        <f t="shared" si="69"/>
        <v>105.67790262172286</v>
      </c>
      <c r="S52" s="1" t="s">
        <v>113</v>
      </c>
      <c r="T52" s="7">
        <v>31.8</v>
      </c>
      <c r="U52" s="7">
        <v>2.34</v>
      </c>
      <c r="V52" s="4">
        <f t="shared" si="70"/>
        <v>13.589743589743591</v>
      </c>
      <c r="W52" s="4">
        <v>195.11980729282016</v>
      </c>
      <c r="X52" s="4">
        <v>9.2101036650000001</v>
      </c>
      <c r="Y52" s="4">
        <v>1457.746124</v>
      </c>
      <c r="Z52" s="5">
        <v>297.46954629999999</v>
      </c>
      <c r="AA52" s="7">
        <v>6.42</v>
      </c>
      <c r="AB52" s="4">
        <f t="shared" si="71"/>
        <v>4.584107308176101</v>
      </c>
      <c r="AC52" s="4">
        <f t="shared" si="72"/>
        <v>0.9354388248427673</v>
      </c>
      <c r="AD52" s="4">
        <f t="shared" si="73"/>
        <v>8.3384533031119723</v>
      </c>
      <c r="AE52" s="4">
        <f t="shared" si="74"/>
        <v>0.39359417371794875</v>
      </c>
      <c r="AF52" s="4">
        <f t="shared" si="75"/>
        <v>1.5245481759500794</v>
      </c>
      <c r="AG52" s="4">
        <f t="shared" si="76"/>
        <v>158.2768421532202</v>
      </c>
      <c r="AI52" s="1" t="s">
        <v>113</v>
      </c>
      <c r="AJ52" s="4">
        <v>30.345954895019499</v>
      </c>
      <c r="AK52" s="7">
        <v>1.81</v>
      </c>
      <c r="AL52" s="4">
        <f t="shared" si="77"/>
        <v>16.76572093647486</v>
      </c>
      <c r="AM52" s="4">
        <v>102.76212278876167</v>
      </c>
      <c r="AN52" s="4">
        <v>20.190471564460601</v>
      </c>
      <c r="AO52" s="4">
        <v>1408.33909692263</v>
      </c>
      <c r="AP52" s="5">
        <v>180.64499480000001</v>
      </c>
      <c r="AQ52" s="5">
        <v>5.85</v>
      </c>
      <c r="AR52" s="4">
        <f t="shared" si="78"/>
        <v>4.6409450676201081</v>
      </c>
      <c r="AS52" s="4">
        <f t="shared" si="79"/>
        <v>0.59528525441012969</v>
      </c>
      <c r="AT52" s="4">
        <f t="shared" si="80"/>
        <v>5.6774653474453958</v>
      </c>
      <c r="AU52" s="4">
        <f t="shared" si="81"/>
        <v>1.1154956665447846</v>
      </c>
      <c r="AV52" s="4">
        <f t="shared" si="82"/>
        <v>1.7578947368704592</v>
      </c>
      <c r="AW52" s="4">
        <f t="shared" si="83"/>
        <v>69.752659932995201</v>
      </c>
      <c r="AY52" s="2" t="s">
        <v>115</v>
      </c>
      <c r="AZ52" s="8">
        <v>20.03342628</v>
      </c>
      <c r="BA52" s="8">
        <v>1.5895307059999999</v>
      </c>
      <c r="BB52" s="4">
        <f t="shared" si="84"/>
        <v>12.60335909484469</v>
      </c>
      <c r="BC52" s="4">
        <v>61</v>
      </c>
      <c r="BD52" s="5">
        <v>6</v>
      </c>
      <c r="BE52" s="4">
        <v>289</v>
      </c>
      <c r="BF52" s="5">
        <v>131</v>
      </c>
      <c r="BG52" s="7">
        <v>6.2</v>
      </c>
      <c r="BH52" s="4">
        <f t="shared" si="85"/>
        <v>1.4425889808400763</v>
      </c>
      <c r="BI52" s="4">
        <f t="shared" si="86"/>
        <v>0.65390711588252592</v>
      </c>
      <c r="BJ52" s="4">
        <f t="shared" si="87"/>
        <v>3.8376106714858271</v>
      </c>
      <c r="BK52" s="4">
        <f t="shared" si="88"/>
        <v>0.37746990211336001</v>
      </c>
      <c r="BL52" s="4">
        <f t="shared" si="89"/>
        <v>2.1475409836065573</v>
      </c>
      <c r="BM52" s="4">
        <f t="shared" si="90"/>
        <v>48.166666666666664</v>
      </c>
      <c r="BO52" s="3">
        <v>4.5</v>
      </c>
      <c r="BP52" s="8">
        <v>35.1386404</v>
      </c>
      <c r="BQ52" s="8">
        <v>1.681246743</v>
      </c>
      <c r="BR52" s="4">
        <f t="shared" si="91"/>
        <v>20.900347046798711</v>
      </c>
      <c r="BS52" s="4">
        <v>78.200290205562283</v>
      </c>
      <c r="BT52" s="5">
        <v>259.05681240000001</v>
      </c>
      <c r="BU52" s="5">
        <v>762.42105260000005</v>
      </c>
      <c r="BV52" s="5">
        <v>143.46766629999999</v>
      </c>
      <c r="BW52" s="7">
        <v>6.39</v>
      </c>
      <c r="BX52" s="4">
        <f t="shared" si="92"/>
        <v>2.1697511455224094</v>
      </c>
      <c r="BY52" s="4">
        <f t="shared" si="93"/>
        <v>0.40829031706075913</v>
      </c>
      <c r="BZ52" s="4">
        <f t="shared" si="94"/>
        <v>4.6513273873186796</v>
      </c>
      <c r="CA52" s="4">
        <f t="shared" si="95"/>
        <v>15.408613487496883</v>
      </c>
      <c r="CB52" s="4">
        <f t="shared" si="96"/>
        <v>1.8346180803533045</v>
      </c>
      <c r="CC52" s="4">
        <f t="shared" si="97"/>
        <v>2.943065057956376</v>
      </c>
      <c r="CE52" s="1" t="s">
        <v>113</v>
      </c>
      <c r="CF52" s="8">
        <v>15.11272192</v>
      </c>
      <c r="CG52" s="8">
        <v>2.4834974110000001</v>
      </c>
      <c r="CH52" s="4">
        <f t="shared" si="98"/>
        <v>6.0852577711827536</v>
      </c>
      <c r="CI52" s="4">
        <v>63.677142857142861</v>
      </c>
      <c r="CJ52" s="5">
        <v>8</v>
      </c>
      <c r="CK52" s="5">
        <v>295.10526320000002</v>
      </c>
      <c r="CL52" s="5">
        <v>106.1285714</v>
      </c>
      <c r="CM52" s="8">
        <v>6.63</v>
      </c>
      <c r="CN52" s="4">
        <f t="shared" si="99"/>
        <v>1.9526943244384132</v>
      </c>
      <c r="CO52" s="4">
        <f t="shared" si="100"/>
        <v>0.70224657055027706</v>
      </c>
      <c r="CP52" s="4">
        <f t="shared" si="101"/>
        <v>2.5640108411267781</v>
      </c>
      <c r="CQ52" s="4">
        <f t="shared" si="102"/>
        <v>0.32212636762036068</v>
      </c>
      <c r="CR52" s="4">
        <f t="shared" si="103"/>
        <v>1.6666666662179745</v>
      </c>
      <c r="CS52" s="4">
        <f t="shared" si="104"/>
        <v>36.888157900000003</v>
      </c>
    </row>
    <row r="53" spans="2:97" s="4" customFormat="1">
      <c r="B53" s="14"/>
      <c r="C53" s="1" t="s">
        <v>116</v>
      </c>
      <c r="D53" s="7">
        <v>55.04</v>
      </c>
      <c r="E53" s="7">
        <v>4.37</v>
      </c>
      <c r="F53" s="4">
        <f t="shared" si="63"/>
        <v>12.594965675057209</v>
      </c>
      <c r="G53" s="4">
        <v>41.613016949153</v>
      </c>
      <c r="H53" s="4">
        <v>7.8888888888888902</v>
      </c>
      <c r="I53" s="4">
        <v>395.74313378772803</v>
      </c>
      <c r="J53" s="5">
        <v>137.55000000000001</v>
      </c>
      <c r="K53" s="5">
        <v>5.43</v>
      </c>
      <c r="L53" s="4">
        <f t="shared" si="64"/>
        <v>0.7190100541201454</v>
      </c>
      <c r="M53" s="4">
        <f t="shared" si="65"/>
        <v>0.24990915697674421</v>
      </c>
      <c r="N53" s="4">
        <f t="shared" si="66"/>
        <v>0.95224295078153309</v>
      </c>
      <c r="O53" s="4">
        <f t="shared" si="67"/>
        <v>0.18052377320111876</v>
      </c>
      <c r="P53" s="4">
        <f t="shared" si="68"/>
        <v>3.30545608284236</v>
      </c>
      <c r="Q53" s="4">
        <f t="shared" si="69"/>
        <v>50.164622592810588</v>
      </c>
      <c r="S53" s="1" t="s">
        <v>116</v>
      </c>
      <c r="T53" s="7">
        <v>50.57</v>
      </c>
      <c r="U53" s="7">
        <v>4.16</v>
      </c>
      <c r="V53" s="4">
        <f t="shared" si="70"/>
        <v>12.15625</v>
      </c>
      <c r="W53" s="4">
        <v>213.51598552055597</v>
      </c>
      <c r="X53" s="4">
        <v>68.717552990000002</v>
      </c>
      <c r="Y53" s="4">
        <v>1832.3885519999999</v>
      </c>
      <c r="Z53" s="5">
        <v>486.65790399999997</v>
      </c>
      <c r="AA53" s="7">
        <v>5.91</v>
      </c>
      <c r="AB53" s="4">
        <f t="shared" si="71"/>
        <v>3.623469551117263</v>
      </c>
      <c r="AC53" s="4">
        <f t="shared" si="72"/>
        <v>0.9623450741546371</v>
      </c>
      <c r="AD53" s="4">
        <f t="shared" si="73"/>
        <v>5.1325958057825956</v>
      </c>
      <c r="AE53" s="4">
        <f t="shared" si="74"/>
        <v>1.6518642545673077</v>
      </c>
      <c r="AF53" s="4">
        <f t="shared" si="75"/>
        <v>2.2792574654938313</v>
      </c>
      <c r="AG53" s="4">
        <f t="shared" si="76"/>
        <v>26.66550935343485</v>
      </c>
      <c r="AI53" s="1" t="s">
        <v>116</v>
      </c>
      <c r="AJ53" s="4">
        <v>65.508198738098102</v>
      </c>
      <c r="AK53" s="7">
        <v>4.8</v>
      </c>
      <c r="AL53" s="4">
        <f t="shared" si="77"/>
        <v>13.647541403770438</v>
      </c>
      <c r="AM53" s="4">
        <v>117.61301694915258</v>
      </c>
      <c r="AN53" s="4">
        <v>54.786764156162597</v>
      </c>
      <c r="AO53" s="4">
        <v>1237.13141958651</v>
      </c>
      <c r="AP53" s="5">
        <v>258.47511859999997</v>
      </c>
      <c r="AQ53" s="5">
        <v>5.93</v>
      </c>
      <c r="AR53" s="4">
        <f t="shared" si="78"/>
        <v>1.8885138706569595</v>
      </c>
      <c r="AS53" s="4">
        <f t="shared" si="79"/>
        <v>0.39456911284247637</v>
      </c>
      <c r="AT53" s="4">
        <f t="shared" si="80"/>
        <v>2.4502711864406788</v>
      </c>
      <c r="AU53" s="4">
        <f t="shared" si="81"/>
        <v>1.141390919920054</v>
      </c>
      <c r="AV53" s="4">
        <f t="shared" si="82"/>
        <v>2.1976744182299655</v>
      </c>
      <c r="AW53" s="4">
        <f t="shared" si="83"/>
        <v>22.580844819749284</v>
      </c>
      <c r="AY53" s="2" t="s">
        <v>117</v>
      </c>
      <c r="AZ53" s="8">
        <v>47.786173820000002</v>
      </c>
      <c r="BA53" s="8">
        <v>3.522019684</v>
      </c>
      <c r="BB53" s="4">
        <f t="shared" si="84"/>
        <v>13.567832694713584</v>
      </c>
      <c r="BC53" s="4">
        <v>76.624099999999999</v>
      </c>
      <c r="BD53" s="5">
        <v>30.592592589999999</v>
      </c>
      <c r="BE53" s="4">
        <v>389.94736842105266</v>
      </c>
      <c r="BF53" s="5">
        <v>133.24208999999999</v>
      </c>
      <c r="BG53" s="7">
        <v>5.86</v>
      </c>
      <c r="BH53" s="4">
        <f t="shared" si="85"/>
        <v>0.81602550957500508</v>
      </c>
      <c r="BI53" s="4">
        <f t="shared" si="86"/>
        <v>0.27882979395231272</v>
      </c>
      <c r="BJ53" s="4">
        <f t="shared" si="87"/>
        <v>2.1755727359529429</v>
      </c>
      <c r="BK53" s="4">
        <f t="shared" si="88"/>
        <v>0.86860935868636668</v>
      </c>
      <c r="BL53" s="4">
        <f t="shared" si="89"/>
        <v>1.7389057750759878</v>
      </c>
      <c r="BM53" s="4">
        <f t="shared" si="90"/>
        <v>12.746463617749001</v>
      </c>
      <c r="BO53" s="3">
        <v>8.1</v>
      </c>
      <c r="BP53" s="8">
        <v>52.930750850000003</v>
      </c>
      <c r="BQ53" s="8">
        <v>4.1633403299999996</v>
      </c>
      <c r="BR53" s="4">
        <f t="shared" si="91"/>
        <v>12.713529679184312</v>
      </c>
      <c r="BS53" s="4">
        <v>96.506708860759502</v>
      </c>
      <c r="BT53" s="5">
        <v>332.77272190000002</v>
      </c>
      <c r="BU53" s="5">
        <v>822</v>
      </c>
      <c r="BV53" s="5">
        <v>159.70430379999999</v>
      </c>
      <c r="BW53" s="7">
        <v>6.16</v>
      </c>
      <c r="BX53" s="4">
        <f t="shared" si="92"/>
        <v>1.5529724910373153</v>
      </c>
      <c r="BY53" s="4">
        <f t="shared" si="93"/>
        <v>0.30172310280008047</v>
      </c>
      <c r="BZ53" s="4">
        <f t="shared" si="94"/>
        <v>2.3180115294768493</v>
      </c>
      <c r="CA53" s="4">
        <f t="shared" si="95"/>
        <v>7.99292624487415</v>
      </c>
      <c r="CB53" s="4">
        <f t="shared" si="96"/>
        <v>1.6548518303574353</v>
      </c>
      <c r="CC53" s="4">
        <f t="shared" si="97"/>
        <v>2.4701543903800367</v>
      </c>
      <c r="CE53" s="1" t="s">
        <v>116</v>
      </c>
      <c r="CF53" s="8">
        <v>55.37984848</v>
      </c>
      <c r="CG53" s="8">
        <v>4.7610208390000004</v>
      </c>
      <c r="CH53" s="4">
        <f t="shared" si="98"/>
        <v>11.631927343471137</v>
      </c>
      <c r="CI53" s="4">
        <v>85.048571428571435</v>
      </c>
      <c r="CJ53" s="5">
        <v>75.481481479999999</v>
      </c>
      <c r="CK53" s="5">
        <v>694.78947370000003</v>
      </c>
      <c r="CL53" s="5">
        <v>130.90520409999999</v>
      </c>
      <c r="CM53" s="8">
        <v>6.55</v>
      </c>
      <c r="CN53" s="4">
        <f t="shared" si="99"/>
        <v>1.25458897553849</v>
      </c>
      <c r="CO53" s="4">
        <f t="shared" si="100"/>
        <v>0.23637696326900459</v>
      </c>
      <c r="CP53" s="4">
        <f t="shared" si="101"/>
        <v>1.7863515893880217</v>
      </c>
      <c r="CQ53" s="4">
        <f t="shared" si="102"/>
        <v>1.5854054000707556</v>
      </c>
      <c r="CR53" s="4">
        <f t="shared" si="103"/>
        <v>1.5391816923102764</v>
      </c>
      <c r="CS53" s="4">
        <f t="shared" si="104"/>
        <v>9.2047673161276702</v>
      </c>
    </row>
    <row r="54" spans="2:97" s="4" customFormat="1">
      <c r="B54" s="14"/>
      <c r="C54" s="1" t="s">
        <v>118</v>
      </c>
      <c r="D54" s="7">
        <v>44.03</v>
      </c>
      <c r="E54" s="7">
        <v>3.9</v>
      </c>
      <c r="F54" s="4">
        <f t="shared" si="63"/>
        <v>11.28974358974359</v>
      </c>
      <c r="G54" s="4">
        <v>41.811240721102898</v>
      </c>
      <c r="H54" s="4">
        <v>8.0925925925925899</v>
      </c>
      <c r="I54" s="4">
        <v>492.018848763954</v>
      </c>
      <c r="J54" s="5">
        <v>112.87</v>
      </c>
      <c r="K54" s="5">
        <v>5.76</v>
      </c>
      <c r="L54" s="4">
        <f t="shared" si="64"/>
        <v>1.1174627498613536</v>
      </c>
      <c r="M54" s="4">
        <f t="shared" si="65"/>
        <v>0.25634794458323873</v>
      </c>
      <c r="N54" s="4">
        <f t="shared" si="66"/>
        <v>1.0720830954128948</v>
      </c>
      <c r="O54" s="4">
        <f t="shared" si="67"/>
        <v>0.20750237416904077</v>
      </c>
      <c r="P54" s="4">
        <f t="shared" si="68"/>
        <v>2.6995132900476797</v>
      </c>
      <c r="Q54" s="4">
        <f t="shared" si="69"/>
        <v>60.798667810648801</v>
      </c>
      <c r="S54" s="1" t="s">
        <v>118</v>
      </c>
      <c r="T54" s="7">
        <v>43</v>
      </c>
      <c r="U54" s="7">
        <v>3.63</v>
      </c>
      <c r="V54" s="4">
        <f t="shared" si="70"/>
        <v>11.84573002754821</v>
      </c>
      <c r="W54" s="4">
        <v>196.52277759882048</v>
      </c>
      <c r="X54" s="4">
        <v>44.234761919999997</v>
      </c>
      <c r="Y54" s="4">
        <v>1751.0373669999999</v>
      </c>
      <c r="Z54" s="5">
        <v>427.99062659999998</v>
      </c>
      <c r="AA54" s="7">
        <v>6.18</v>
      </c>
      <c r="AB54" s="4">
        <f t="shared" si="71"/>
        <v>4.0721799232558133</v>
      </c>
      <c r="AC54" s="4">
        <f t="shared" si="72"/>
        <v>0.9953270386046511</v>
      </c>
      <c r="AD54" s="4">
        <f t="shared" si="73"/>
        <v>5.4138506225570389</v>
      </c>
      <c r="AE54" s="4">
        <f t="shared" si="74"/>
        <v>1.218588482644628</v>
      </c>
      <c r="AF54" s="4">
        <f t="shared" si="75"/>
        <v>2.1778169015791926</v>
      </c>
      <c r="AG54" s="4">
        <f t="shared" si="76"/>
        <v>39.585097579293134</v>
      </c>
      <c r="AI54" s="1" t="s">
        <v>118</v>
      </c>
      <c r="AJ54" s="4">
        <v>49.607052803039608</v>
      </c>
      <c r="AK54" s="7">
        <v>3.75</v>
      </c>
      <c r="AL54" s="4">
        <f t="shared" si="77"/>
        <v>13.228547414143895</v>
      </c>
      <c r="AM54" s="4">
        <v>89.811240721102891</v>
      </c>
      <c r="AN54" s="4">
        <v>37.424787246793699</v>
      </c>
      <c r="AO54" s="4">
        <v>1313.56221257026</v>
      </c>
      <c r="AP54" s="5">
        <v>203.81357370000001</v>
      </c>
      <c r="AQ54" s="5">
        <v>6.26</v>
      </c>
      <c r="AR54" s="4">
        <f t="shared" si="78"/>
        <v>2.647934393090519</v>
      </c>
      <c r="AS54" s="4">
        <f t="shared" si="79"/>
        <v>0.41085604200117204</v>
      </c>
      <c r="AT54" s="4">
        <f t="shared" si="80"/>
        <v>2.3949664192294104</v>
      </c>
      <c r="AU54" s="4">
        <f t="shared" si="81"/>
        <v>0.99799432658116527</v>
      </c>
      <c r="AV54" s="4">
        <f t="shared" si="82"/>
        <v>2.2693548386990501</v>
      </c>
      <c r="AW54" s="4">
        <f t="shared" si="83"/>
        <v>35.098722242777669</v>
      </c>
      <c r="AY54" s="2" t="s">
        <v>119</v>
      </c>
      <c r="AZ54" s="8">
        <v>37.795758249999999</v>
      </c>
      <c r="BA54" s="8">
        <v>2.092549145</v>
      </c>
      <c r="BB54" s="4">
        <f t="shared" si="84"/>
        <v>18.062064798005018</v>
      </c>
      <c r="BC54" s="4">
        <v>74.662655999999984</v>
      </c>
      <c r="BD54" s="5">
        <v>4.5185185189999997</v>
      </c>
      <c r="BE54" s="4">
        <v>342.57894736842104</v>
      </c>
      <c r="BF54" s="5">
        <v>157.427696</v>
      </c>
      <c r="BG54" s="7">
        <v>6.02</v>
      </c>
      <c r="BH54" s="4">
        <f t="shared" si="85"/>
        <v>0.90639522324815658</v>
      </c>
      <c r="BI54" s="4">
        <f t="shared" si="86"/>
        <v>0.4165221265272539</v>
      </c>
      <c r="BJ54" s="4">
        <f t="shared" si="87"/>
        <v>3.5680240140787705</v>
      </c>
      <c r="BK54" s="4">
        <f t="shared" si="88"/>
        <v>0.21593368690033801</v>
      </c>
      <c r="BL54" s="4">
        <f t="shared" si="89"/>
        <v>2.1085199004975128</v>
      </c>
      <c r="BM54" s="4">
        <f t="shared" si="90"/>
        <v>75.816652278375017</v>
      </c>
      <c r="BO54" s="3">
        <v>8.1999999999999993</v>
      </c>
      <c r="BP54" s="8">
        <v>51.271638869999997</v>
      </c>
      <c r="BQ54" s="8">
        <v>4.2608159780000001</v>
      </c>
      <c r="BR54" s="4">
        <f t="shared" si="91"/>
        <v>12.03329107258619</v>
      </c>
      <c r="BS54" s="4">
        <v>86.501550855991937</v>
      </c>
      <c r="BT54" s="5">
        <v>270.4339387</v>
      </c>
      <c r="BU54" s="5">
        <v>727.05263160000004</v>
      </c>
      <c r="BV54" s="5">
        <v>155.86600200000001</v>
      </c>
      <c r="BW54" s="7">
        <v>6.21</v>
      </c>
      <c r="BX54" s="4">
        <f t="shared" si="92"/>
        <v>1.4180405534596872</v>
      </c>
      <c r="BY54" s="4">
        <f t="shared" si="93"/>
        <v>0.30400042876569749</v>
      </c>
      <c r="BZ54" s="4">
        <f t="shared" si="94"/>
        <v>2.0301639710005785</v>
      </c>
      <c r="CA54" s="4">
        <f t="shared" si="95"/>
        <v>6.3469987931030047</v>
      </c>
      <c r="CB54" s="4">
        <f t="shared" si="96"/>
        <v>1.8018867922898427</v>
      </c>
      <c r="CC54" s="4">
        <f t="shared" si="97"/>
        <v>2.6884666735802716</v>
      </c>
      <c r="CE54" s="1" t="s">
        <v>118</v>
      </c>
      <c r="CF54" s="8">
        <v>41.802048679999999</v>
      </c>
      <c r="CG54" s="8">
        <v>3.469346464</v>
      </c>
      <c r="CH54" s="4">
        <f t="shared" si="98"/>
        <v>12.048969197444789</v>
      </c>
      <c r="CI54" s="4">
        <v>81.871999999999986</v>
      </c>
      <c r="CJ54" s="5">
        <v>34.518518520000001</v>
      </c>
      <c r="CK54" s="5">
        <v>584.73684209999999</v>
      </c>
      <c r="CL54" s="5">
        <v>121.8</v>
      </c>
      <c r="CM54" s="8">
        <v>6.64</v>
      </c>
      <c r="CN54" s="4">
        <f t="shared" si="99"/>
        <v>1.3988234083363591</v>
      </c>
      <c r="CO54" s="4">
        <f t="shared" si="100"/>
        <v>0.29137327917201977</v>
      </c>
      <c r="CP54" s="4">
        <f t="shared" si="101"/>
        <v>2.3598680860949601</v>
      </c>
      <c r="CQ54" s="4">
        <f t="shared" si="102"/>
        <v>0.99495737534964157</v>
      </c>
      <c r="CR54" s="4">
        <f t="shared" si="103"/>
        <v>1.4876880984952123</v>
      </c>
      <c r="CS54" s="4">
        <f t="shared" si="104"/>
        <v>16.939801218908162</v>
      </c>
    </row>
    <row r="55" spans="2:97" s="4" customFormat="1">
      <c r="B55" s="14"/>
      <c r="C55" s="1" t="s">
        <v>120</v>
      </c>
      <c r="D55" s="7">
        <v>42.42</v>
      </c>
      <c r="E55" s="7">
        <v>3.38</v>
      </c>
      <c r="F55" s="4">
        <f t="shared" si="63"/>
        <v>12.550295857988166</v>
      </c>
      <c r="G55" s="4">
        <v>40.194015941140002</v>
      </c>
      <c r="H55" s="4">
        <v>5.6809375099999997</v>
      </c>
      <c r="I55" s="4">
        <v>521.23</v>
      </c>
      <c r="J55" s="5">
        <v>93.212999999999994</v>
      </c>
      <c r="K55" s="5">
        <v>6.12</v>
      </c>
      <c r="L55" s="4">
        <f t="shared" si="64"/>
        <v>1.2287364450730787</v>
      </c>
      <c r="M55" s="4">
        <f t="shared" si="65"/>
        <v>0.21973833097595469</v>
      </c>
      <c r="N55" s="4">
        <f t="shared" si="66"/>
        <v>1.1891720692644971</v>
      </c>
      <c r="O55" s="4">
        <f t="shared" si="67"/>
        <v>0.16807507426035503</v>
      </c>
      <c r="P55" s="4">
        <f t="shared" si="68"/>
        <v>2.31907655449261</v>
      </c>
      <c r="Q55" s="4">
        <f t="shared" si="69"/>
        <v>91.750701197204336</v>
      </c>
      <c r="S55" s="1" t="s">
        <v>120</v>
      </c>
      <c r="T55" s="7">
        <v>42.2</v>
      </c>
      <c r="U55" s="7">
        <v>3.66</v>
      </c>
      <c r="V55" s="4">
        <f t="shared" si="70"/>
        <v>11.530054644808743</v>
      </c>
      <c r="W55" s="4">
        <v>199.71669241463573</v>
      </c>
      <c r="X55" s="4">
        <v>25.68093751</v>
      </c>
      <c r="Y55" s="4">
        <v>1469.4717760000001</v>
      </c>
      <c r="Z55" s="5">
        <v>376.85671530000002</v>
      </c>
      <c r="AA55" s="7">
        <v>6.35</v>
      </c>
      <c r="AB55" s="4">
        <f t="shared" si="71"/>
        <v>3.4821606066350714</v>
      </c>
      <c r="AC55" s="4">
        <f t="shared" si="72"/>
        <v>0.89302539170616113</v>
      </c>
      <c r="AD55" s="4">
        <f t="shared" si="73"/>
        <v>5.4567402299080801</v>
      </c>
      <c r="AE55" s="4">
        <f t="shared" si="74"/>
        <v>0.70166495928961747</v>
      </c>
      <c r="AF55" s="4">
        <f t="shared" si="75"/>
        <v>1.8869565219796471</v>
      </c>
      <c r="AG55" s="4">
        <f t="shared" si="76"/>
        <v>57.220332218315505</v>
      </c>
      <c r="AI55" s="1" t="s">
        <v>120</v>
      </c>
      <c r="AJ55" s="4">
        <v>48.482460975647001</v>
      </c>
      <c r="AK55" s="7">
        <v>3.57</v>
      </c>
      <c r="AL55" s="4">
        <f t="shared" si="77"/>
        <v>13.580521281693839</v>
      </c>
      <c r="AM55" s="4">
        <v>135.19401594114038</v>
      </c>
      <c r="AN55" s="4">
        <v>12.262410162126001</v>
      </c>
      <c r="AO55" s="4">
        <v>1829.6051444003599</v>
      </c>
      <c r="AP55" s="5">
        <v>235.65586759999999</v>
      </c>
      <c r="AQ55" s="5">
        <v>6.26</v>
      </c>
      <c r="AR55" s="4">
        <f t="shared" si="78"/>
        <v>3.7737464385716319</v>
      </c>
      <c r="AS55" s="4">
        <f t="shared" si="79"/>
        <v>0.48606416187984186</v>
      </c>
      <c r="AT55" s="4">
        <f t="shared" si="80"/>
        <v>3.7869472252420278</v>
      </c>
      <c r="AU55" s="4">
        <f t="shared" si="81"/>
        <v>0.34348487849092441</v>
      </c>
      <c r="AV55" s="4">
        <f t="shared" si="82"/>
        <v>1.7430939229040865</v>
      </c>
      <c r="AW55" s="4">
        <f t="shared" si="83"/>
        <v>149.20436685859082</v>
      </c>
      <c r="AY55" s="2" t="s">
        <v>121</v>
      </c>
      <c r="AZ55" s="8">
        <v>30.317535400000001</v>
      </c>
      <c r="BA55" s="8">
        <v>2.0748063330000002</v>
      </c>
      <c r="BB55" s="4">
        <f t="shared" si="84"/>
        <v>14.61222424367836</v>
      </c>
      <c r="BC55" s="4">
        <v>71.191056000000003</v>
      </c>
      <c r="BD55" s="5">
        <v>1.5185185189999999</v>
      </c>
      <c r="BE55" s="4">
        <v>287.57894736842104</v>
      </c>
      <c r="BF55" s="5">
        <v>144.41350399999999</v>
      </c>
      <c r="BG55" s="7">
        <v>6.03</v>
      </c>
      <c r="BH55" s="4">
        <f t="shared" si="85"/>
        <v>0.94855648249171676</v>
      </c>
      <c r="BI55" s="4">
        <f t="shared" si="86"/>
        <v>0.47633655603812697</v>
      </c>
      <c r="BJ55" s="4">
        <f t="shared" si="87"/>
        <v>3.4312145122992548</v>
      </c>
      <c r="BK55" s="4">
        <f t="shared" si="88"/>
        <v>7.3188446306906463E-2</v>
      </c>
      <c r="BL55" s="4">
        <f t="shared" si="89"/>
        <v>2.0285343709468222</v>
      </c>
      <c r="BM55" s="4">
        <f t="shared" si="90"/>
        <v>189.38125796305883</v>
      </c>
      <c r="BO55" s="3">
        <v>8.3000000000000007</v>
      </c>
      <c r="BP55" s="8">
        <v>40.216317179999997</v>
      </c>
      <c r="BQ55" s="8">
        <v>3.2352933290000001</v>
      </c>
      <c r="BR55" s="4">
        <f t="shared" si="91"/>
        <v>12.430501067558687</v>
      </c>
      <c r="BS55" s="4">
        <v>75.350427350427381</v>
      </c>
      <c r="BT55" s="5">
        <v>216.43490299999999</v>
      </c>
      <c r="BU55" s="5">
        <v>488.4210526</v>
      </c>
      <c r="BV55" s="5">
        <v>138.93059830000001</v>
      </c>
      <c r="BW55" s="7">
        <v>6.31</v>
      </c>
      <c r="BX55" s="4">
        <f t="shared" si="92"/>
        <v>1.2144847834124826</v>
      </c>
      <c r="BY55" s="4">
        <f t="shared" si="93"/>
        <v>0.34545828171728182</v>
      </c>
      <c r="BZ55" s="4">
        <f t="shared" si="94"/>
        <v>2.3290137767420771</v>
      </c>
      <c r="CA55" s="4">
        <f t="shared" si="95"/>
        <v>6.6898077234591291</v>
      </c>
      <c r="CB55" s="4">
        <f t="shared" si="96"/>
        <v>1.8437931035730484</v>
      </c>
      <c r="CC55" s="4">
        <f t="shared" si="97"/>
        <v>2.2566649178575418</v>
      </c>
      <c r="CE55" s="1" t="s">
        <v>120</v>
      </c>
      <c r="CF55" s="8">
        <v>40.977067949999999</v>
      </c>
      <c r="CG55" s="8">
        <v>3.0792513490000002</v>
      </c>
      <c r="CH55" s="4">
        <f t="shared" si="98"/>
        <v>13.307477469582818</v>
      </c>
      <c r="CI55" s="4">
        <v>76.375576662143814</v>
      </c>
      <c r="CJ55" s="5">
        <v>29.62962963</v>
      </c>
      <c r="CK55" s="5">
        <v>549.15789470000004</v>
      </c>
      <c r="CL55" s="5">
        <v>117.4140027</v>
      </c>
      <c r="CM55" s="8">
        <v>6.72</v>
      </c>
      <c r="CN55" s="4">
        <f t="shared" si="99"/>
        <v>1.3401590747539078</v>
      </c>
      <c r="CO55" s="4">
        <f t="shared" si="100"/>
        <v>0.28653588110127337</v>
      </c>
      <c r="CP55" s="4">
        <f t="shared" si="101"/>
        <v>2.4803294049687468</v>
      </c>
      <c r="CQ55" s="4">
        <f t="shared" si="102"/>
        <v>0.96223485100111583</v>
      </c>
      <c r="CR55" s="4">
        <f t="shared" si="103"/>
        <v>1.5373239434825403</v>
      </c>
      <c r="CS55" s="4">
        <f t="shared" si="104"/>
        <v>18.534078945893324</v>
      </c>
    </row>
    <row r="56" spans="2:97" s="4" customFormat="1">
      <c r="B56" s="14"/>
      <c r="C56" s="1" t="s">
        <v>122</v>
      </c>
      <c r="D56" s="7">
        <v>22.07</v>
      </c>
      <c r="E56" s="7">
        <v>1.71</v>
      </c>
      <c r="F56" s="4">
        <f t="shared" si="63"/>
        <v>12.906432748538013</v>
      </c>
      <c r="G56" s="4">
        <v>39.303483253589</v>
      </c>
      <c r="H56" s="4">
        <v>5.3816660199999999</v>
      </c>
      <c r="I56" s="4">
        <v>510.21</v>
      </c>
      <c r="J56" s="5">
        <v>84.320999999999998</v>
      </c>
      <c r="K56" s="5">
        <v>6.05</v>
      </c>
      <c r="L56" s="4">
        <f t="shared" si="64"/>
        <v>2.3117806977797914</v>
      </c>
      <c r="M56" s="4">
        <f t="shared" si="65"/>
        <v>0.38206162211146355</v>
      </c>
      <c r="N56" s="4">
        <f t="shared" si="66"/>
        <v>2.29844931307538</v>
      </c>
      <c r="O56" s="4">
        <f t="shared" si="67"/>
        <v>0.31471731111111106</v>
      </c>
      <c r="P56" s="4">
        <f t="shared" si="68"/>
        <v>2.1453823686810307</v>
      </c>
      <c r="Q56" s="4">
        <f t="shared" si="69"/>
        <v>94.805214241072505</v>
      </c>
      <c r="S56" s="1" t="s">
        <v>122</v>
      </c>
      <c r="T56" s="7">
        <v>38.18</v>
      </c>
      <c r="U56" s="7">
        <v>3.09</v>
      </c>
      <c r="V56" s="4">
        <f t="shared" si="70"/>
        <v>12.355987055016183</v>
      </c>
      <c r="W56" s="4">
        <v>200.14599964914675</v>
      </c>
      <c r="X56" s="4">
        <v>5.3816660199999999</v>
      </c>
      <c r="Y56" s="4">
        <v>1278.2468389999999</v>
      </c>
      <c r="Z56" s="5">
        <v>332.99552210000002</v>
      </c>
      <c r="AA56" s="7">
        <v>6.44</v>
      </c>
      <c r="AB56" s="4">
        <f t="shared" si="71"/>
        <v>3.3479487663698269</v>
      </c>
      <c r="AC56" s="4">
        <f t="shared" si="72"/>
        <v>0.87217266134101623</v>
      </c>
      <c r="AD56" s="4">
        <f t="shared" si="73"/>
        <v>6.4772168171244902</v>
      </c>
      <c r="AE56" s="4">
        <f t="shared" si="74"/>
        <v>0.17416394886731393</v>
      </c>
      <c r="AF56" s="4">
        <f t="shared" si="75"/>
        <v>1.6637630663802259</v>
      </c>
      <c r="AG56" s="4">
        <f t="shared" si="76"/>
        <v>237.51879701371732</v>
      </c>
      <c r="AI56" s="1" t="s">
        <v>122</v>
      </c>
      <c r="AJ56" s="4">
        <v>22.777996063232401</v>
      </c>
      <c r="AK56" s="7">
        <v>2.04</v>
      </c>
      <c r="AL56" s="4">
        <f t="shared" si="77"/>
        <v>11.165684344721765</v>
      </c>
      <c r="AM56" s="4">
        <v>101.30348325358854</v>
      </c>
      <c r="AN56" s="4">
        <v>26.943119921421498</v>
      </c>
      <c r="AO56" s="4">
        <v>1906.7793365009099</v>
      </c>
      <c r="AP56" s="5">
        <v>223.67006699999999</v>
      </c>
      <c r="AQ56" s="5">
        <v>6.45</v>
      </c>
      <c r="AR56" s="4">
        <f t="shared" si="78"/>
        <v>8.3711461324676382</v>
      </c>
      <c r="AS56" s="4">
        <f t="shared" si="79"/>
        <v>0.98195673745436252</v>
      </c>
      <c r="AT56" s="4">
        <f t="shared" si="80"/>
        <v>4.9658570222347329</v>
      </c>
      <c r="AU56" s="4">
        <f t="shared" si="81"/>
        <v>1.3207411726187011</v>
      </c>
      <c r="AV56" s="4">
        <f t="shared" si="82"/>
        <v>2.207920792220901</v>
      </c>
      <c r="AW56" s="4">
        <f t="shared" si="83"/>
        <v>70.770547065891165</v>
      </c>
      <c r="AY56" s="2" t="s">
        <v>123</v>
      </c>
      <c r="AZ56" s="8">
        <v>26.263535019999999</v>
      </c>
      <c r="BA56" s="8">
        <v>1.91121757</v>
      </c>
      <c r="BB56" s="4">
        <f t="shared" si="84"/>
        <v>13.741781905029264</v>
      </c>
      <c r="BC56" s="4">
        <v>65</v>
      </c>
      <c r="BD56" s="5">
        <v>12</v>
      </c>
      <c r="BE56" s="4">
        <v>273</v>
      </c>
      <c r="BF56" s="5">
        <v>139</v>
      </c>
      <c r="BG56" s="7">
        <v>6.15</v>
      </c>
      <c r="BH56" s="4">
        <f t="shared" si="85"/>
        <v>1.0394640317539401</v>
      </c>
      <c r="BI56" s="4">
        <f t="shared" si="86"/>
        <v>0.52925091726665818</v>
      </c>
      <c r="BJ56" s="4">
        <f t="shared" si="87"/>
        <v>3.4009733386869185</v>
      </c>
      <c r="BK56" s="4">
        <f t="shared" si="88"/>
        <v>0.62787200098835416</v>
      </c>
      <c r="BL56" s="4">
        <f t="shared" si="89"/>
        <v>2.1384615384615384</v>
      </c>
      <c r="BM56" s="4">
        <f t="shared" si="90"/>
        <v>22.75</v>
      </c>
      <c r="BO56" s="3">
        <v>8.4</v>
      </c>
      <c r="BP56" s="8">
        <v>30.917484760000001</v>
      </c>
      <c r="BQ56" s="8">
        <v>2.2961436210000001</v>
      </c>
      <c r="BR56" s="4">
        <f t="shared" si="91"/>
        <v>13.464961197215981</v>
      </c>
      <c r="BS56" s="4">
        <v>74.283600654664454</v>
      </c>
      <c r="BT56" s="5">
        <v>177.0878988</v>
      </c>
      <c r="BU56" s="5">
        <v>395.68421050000001</v>
      </c>
      <c r="BV56" s="5">
        <v>144.39482820000001</v>
      </c>
      <c r="BW56" s="7">
        <v>6.45</v>
      </c>
      <c r="BX56" s="4">
        <f t="shared" si="92"/>
        <v>1.2798072468428054</v>
      </c>
      <c r="BY56" s="4">
        <f t="shared" si="93"/>
        <v>0.46703290814527437</v>
      </c>
      <c r="BZ56" s="4">
        <f t="shared" si="94"/>
        <v>3.2351460934448424</v>
      </c>
      <c r="CA56" s="4">
        <f t="shared" si="95"/>
        <v>7.7124051466291093</v>
      </c>
      <c r="CB56" s="4">
        <f t="shared" si="96"/>
        <v>1.9438318407756543</v>
      </c>
      <c r="CC56" s="4">
        <f t="shared" si="97"/>
        <v>2.2343944062879126</v>
      </c>
      <c r="CE56" s="1" t="s">
        <v>122</v>
      </c>
      <c r="CF56" s="8">
        <v>25.168459420000001</v>
      </c>
      <c r="CG56" s="8">
        <v>1.238122731</v>
      </c>
      <c r="CH56" s="4">
        <f t="shared" si="98"/>
        <v>20.327919672124978</v>
      </c>
      <c r="CI56" s="4">
        <v>65.312142857142859</v>
      </c>
      <c r="CJ56" s="5">
        <v>8.5925925929999991</v>
      </c>
      <c r="CK56" s="5">
        <v>474.78947369999997</v>
      </c>
      <c r="CL56" s="5">
        <v>104.5745</v>
      </c>
      <c r="CM56" s="8">
        <v>6.86</v>
      </c>
      <c r="CN56" s="4">
        <f t="shared" si="99"/>
        <v>1.886446308758615</v>
      </c>
      <c r="CO56" s="4">
        <f t="shared" si="100"/>
        <v>0.41549821645777951</v>
      </c>
      <c r="CP56" s="4">
        <f t="shared" si="101"/>
        <v>5.2750944007297171</v>
      </c>
      <c r="CQ56" s="4">
        <f t="shared" si="102"/>
        <v>0.69400168318208511</v>
      </c>
      <c r="CR56" s="4">
        <f t="shared" si="103"/>
        <v>1.6011494252873564</v>
      </c>
      <c r="CS56" s="4">
        <f t="shared" si="104"/>
        <v>55.255671505569779</v>
      </c>
    </row>
    <row r="57" spans="2:97" s="4" customFormat="1">
      <c r="B57" s="14"/>
      <c r="C57" s="1" t="s">
        <v>124</v>
      </c>
      <c r="D57" s="7">
        <v>16.190000000000001</v>
      </c>
      <c r="E57" s="7">
        <v>1.1299999999999999</v>
      </c>
      <c r="F57" s="4">
        <f t="shared" si="63"/>
        <v>14.327433628318586</v>
      </c>
      <c r="G57" s="4">
        <v>36.609986625055797</v>
      </c>
      <c r="H57" s="4">
        <v>13.03211926</v>
      </c>
      <c r="I57" s="4">
        <v>500.34</v>
      </c>
      <c r="J57" s="5">
        <v>60.000999999999998</v>
      </c>
      <c r="K57" s="5">
        <v>6.14</v>
      </c>
      <c r="L57" s="4">
        <f t="shared" si="64"/>
        <v>3.0904261890055587</v>
      </c>
      <c r="M57" s="4">
        <f t="shared" si="65"/>
        <v>0.37060531192093882</v>
      </c>
      <c r="N57" s="4">
        <f t="shared" si="66"/>
        <v>3.2398218252261768</v>
      </c>
      <c r="O57" s="4">
        <f t="shared" si="67"/>
        <v>1.1532848902654869</v>
      </c>
      <c r="P57" s="4">
        <f t="shared" si="68"/>
        <v>1.638924390071627</v>
      </c>
      <c r="Q57" s="4">
        <f t="shared" si="69"/>
        <v>38.392834658574174</v>
      </c>
      <c r="S57" s="1" t="s">
        <v>124</v>
      </c>
      <c r="T57" s="7">
        <v>27.4</v>
      </c>
      <c r="U57" s="7">
        <v>2.11</v>
      </c>
      <c r="V57" s="4">
        <f t="shared" si="70"/>
        <v>12.985781990521327</v>
      </c>
      <c r="W57" s="4">
        <v>189.90213890319822</v>
      </c>
      <c r="X57" s="4">
        <v>13.03211926</v>
      </c>
      <c r="Y57" s="4">
        <v>1160.660989</v>
      </c>
      <c r="Z57" s="5">
        <v>270.41364479999999</v>
      </c>
      <c r="AA57" s="7">
        <v>6.63</v>
      </c>
      <c r="AB57" s="4">
        <f t="shared" si="71"/>
        <v>4.2359890109489049</v>
      </c>
      <c r="AC57" s="4">
        <f t="shared" si="72"/>
        <v>0.98691111240875906</v>
      </c>
      <c r="AD57" s="4">
        <f t="shared" si="73"/>
        <v>9.0001013698198218</v>
      </c>
      <c r="AE57" s="4">
        <f t="shared" si="74"/>
        <v>0.61763598388625596</v>
      </c>
      <c r="AF57" s="4">
        <f t="shared" si="75"/>
        <v>1.4239631336529714</v>
      </c>
      <c r="AG57" s="4">
        <f t="shared" si="76"/>
        <v>89.061569023732218</v>
      </c>
      <c r="AI57" s="1" t="s">
        <v>124</v>
      </c>
      <c r="AJ57" s="4">
        <v>25.490088462829597</v>
      </c>
      <c r="AK57" s="7">
        <v>1.83</v>
      </c>
      <c r="AL57" s="4">
        <f t="shared" si="77"/>
        <v>13.929010088977922</v>
      </c>
      <c r="AM57" s="4">
        <v>86.609986625055768</v>
      </c>
      <c r="AN57" s="4">
        <v>24.0427190520736</v>
      </c>
      <c r="AO57" s="4">
        <v>1693.3281719265401</v>
      </c>
      <c r="AP57" s="5">
        <v>141.48235399999999</v>
      </c>
      <c r="AQ57" s="5">
        <v>6.45</v>
      </c>
      <c r="AR57" s="4">
        <f t="shared" si="78"/>
        <v>6.6430847205406982</v>
      </c>
      <c r="AS57" s="4">
        <f t="shared" si="79"/>
        <v>0.55504850132754058</v>
      </c>
      <c r="AT57" s="4">
        <f t="shared" si="80"/>
        <v>4.7327861543746321</v>
      </c>
      <c r="AU57" s="4">
        <f t="shared" si="81"/>
        <v>1.313809784266317</v>
      </c>
      <c r="AV57" s="4">
        <f t="shared" si="82"/>
        <v>1.6335570470931116</v>
      </c>
      <c r="AW57" s="4">
        <f t="shared" si="83"/>
        <v>70.42997791801325</v>
      </c>
      <c r="AY57" s="2" t="s">
        <v>125</v>
      </c>
      <c r="AZ57" s="8">
        <v>23.58627796</v>
      </c>
      <c r="BA57" s="8">
        <v>1.7222909630000001</v>
      </c>
      <c r="BB57" s="4">
        <f t="shared" si="84"/>
        <v>13.694711559605389</v>
      </c>
      <c r="BC57" s="4">
        <v>55</v>
      </c>
      <c r="BD57" s="5">
        <v>1</v>
      </c>
      <c r="BE57" s="4">
        <v>243</v>
      </c>
      <c r="BF57" s="5">
        <v>123</v>
      </c>
      <c r="BG57" s="7">
        <v>6.21</v>
      </c>
      <c r="BH57" s="4">
        <f t="shared" si="85"/>
        <v>1.0302600537995186</v>
      </c>
      <c r="BI57" s="4">
        <f t="shared" si="86"/>
        <v>0.52148965686148474</v>
      </c>
      <c r="BJ57" s="4">
        <f t="shared" si="87"/>
        <v>3.193420924893978</v>
      </c>
      <c r="BK57" s="4">
        <f t="shared" si="88"/>
        <v>5.8062198634435964E-2</v>
      </c>
      <c r="BL57" s="4">
        <f t="shared" si="89"/>
        <v>2.2363636363636363</v>
      </c>
      <c r="BM57" s="4">
        <f t="shared" si="90"/>
        <v>243</v>
      </c>
      <c r="BO57" s="3">
        <v>8.5</v>
      </c>
      <c r="BP57" s="8">
        <v>28.36553335</v>
      </c>
      <c r="BQ57" s="8">
        <v>1.963809431</v>
      </c>
      <c r="BR57" s="4">
        <f t="shared" si="91"/>
        <v>14.444137451542771</v>
      </c>
      <c r="BS57" s="4">
        <v>69.001290322580658</v>
      </c>
      <c r="BT57" s="5">
        <v>167.08848040000001</v>
      </c>
      <c r="BU57" s="5">
        <v>465.36842109999998</v>
      </c>
      <c r="BV57" s="5">
        <v>125.38165499999999</v>
      </c>
      <c r="BW57" s="7">
        <v>6.5</v>
      </c>
      <c r="BX57" s="4">
        <f t="shared" si="92"/>
        <v>1.640612271794283</v>
      </c>
      <c r="BY57" s="4">
        <f t="shared" si="93"/>
        <v>0.44202114394580916</v>
      </c>
      <c r="BZ57" s="4">
        <f t="shared" si="94"/>
        <v>3.5136449205992566</v>
      </c>
      <c r="CA57" s="4">
        <f t="shared" si="95"/>
        <v>8.5083856795063948</v>
      </c>
      <c r="CB57" s="4">
        <f t="shared" si="96"/>
        <v>1.8170914545777541</v>
      </c>
      <c r="CC57" s="4">
        <f t="shared" si="97"/>
        <v>2.7851616100998422</v>
      </c>
      <c r="CE57" s="1" t="s">
        <v>124</v>
      </c>
      <c r="CF57" s="8">
        <v>22.38450289</v>
      </c>
      <c r="CG57" s="8">
        <v>1.1646074799999999</v>
      </c>
      <c r="CH57" s="4">
        <f t="shared" si="98"/>
        <v>19.220641524644854</v>
      </c>
      <c r="CI57" s="4">
        <v>63.571793103448258</v>
      </c>
      <c r="CJ57" s="5">
        <v>13.407407409999999</v>
      </c>
      <c r="CK57" s="5">
        <v>485.15789469999999</v>
      </c>
      <c r="CL57" s="5">
        <v>103.90282759999999</v>
      </c>
      <c r="CM57" s="8">
        <v>6.93</v>
      </c>
      <c r="CN57" s="4">
        <f t="shared" si="99"/>
        <v>2.1673829304323675</v>
      </c>
      <c r="CO57" s="4">
        <f t="shared" si="100"/>
        <v>0.4641730402081759</v>
      </c>
      <c r="CP57" s="4">
        <f t="shared" si="101"/>
        <v>5.4586454402171851</v>
      </c>
      <c r="CQ57" s="4">
        <f t="shared" si="102"/>
        <v>1.1512383047720078</v>
      </c>
      <c r="CR57" s="4">
        <f t="shared" si="103"/>
        <v>1.6344171294794594</v>
      </c>
      <c r="CS57" s="4">
        <f t="shared" si="104"/>
        <v>36.18580981869335</v>
      </c>
    </row>
    <row r="58" spans="2:97" s="4" customFormat="1">
      <c r="B58" s="14"/>
      <c r="C58" s="1" t="s">
        <v>126</v>
      </c>
      <c r="D58" s="7">
        <v>58.36</v>
      </c>
      <c r="E58" s="7">
        <v>5.26</v>
      </c>
      <c r="F58" s="4">
        <f t="shared" si="63"/>
        <v>11.095057034220533</v>
      </c>
      <c r="G58" s="4">
        <v>40.904228571429002</v>
      </c>
      <c r="H58" s="4">
        <v>12.203703703703701</v>
      </c>
      <c r="I58" s="4">
        <v>812.35161752381202</v>
      </c>
      <c r="J58" s="5">
        <v>206.57</v>
      </c>
      <c r="K58" s="5">
        <v>5.58</v>
      </c>
      <c r="L58" s="4">
        <f t="shared" si="64"/>
        <v>1.3919664453800753</v>
      </c>
      <c r="M58" s="4">
        <f t="shared" si="65"/>
        <v>0.35395819054146671</v>
      </c>
      <c r="N58" s="4">
        <f t="shared" si="66"/>
        <v>0.77764693101576055</v>
      </c>
      <c r="O58" s="4">
        <f t="shared" si="67"/>
        <v>0.23200957611603995</v>
      </c>
      <c r="P58" s="4">
        <f t="shared" si="68"/>
        <v>5.0500891280537701</v>
      </c>
      <c r="Q58" s="4">
        <f t="shared" si="69"/>
        <v>66.565989903316932</v>
      </c>
      <c r="S58" s="1" t="s">
        <v>126</v>
      </c>
      <c r="T58" s="7">
        <v>53.59</v>
      </c>
      <c r="U58" s="7">
        <v>4.32</v>
      </c>
      <c r="V58" s="4">
        <f t="shared" si="70"/>
        <v>12.405092592592593</v>
      </c>
      <c r="W58" s="4">
        <v>216.51182016369799</v>
      </c>
      <c r="X58" s="4">
        <v>68.096824429999998</v>
      </c>
      <c r="Y58" s="4">
        <v>2374.3339430000001</v>
      </c>
      <c r="Z58" s="5">
        <v>516.03479930000003</v>
      </c>
      <c r="AA58" s="7">
        <v>5.76</v>
      </c>
      <c r="AB58" s="4">
        <f t="shared" si="71"/>
        <v>4.4305541015114756</v>
      </c>
      <c r="AC58" s="4">
        <f t="shared" si="72"/>
        <v>0.9629311425639111</v>
      </c>
      <c r="AD58" s="4">
        <f t="shared" si="73"/>
        <v>5.0118476889744903</v>
      </c>
      <c r="AE58" s="4">
        <f t="shared" si="74"/>
        <v>1.5763153803240739</v>
      </c>
      <c r="AF58" s="4">
        <f t="shared" si="75"/>
        <v>2.3834024346099989</v>
      </c>
      <c r="AG58" s="4">
        <f t="shared" si="76"/>
        <v>34.867028864770226</v>
      </c>
      <c r="AI58" s="1" t="s">
        <v>126</v>
      </c>
      <c r="AJ58" s="4">
        <v>59.2832803726196</v>
      </c>
      <c r="AK58" s="7">
        <v>4.8600000000000003</v>
      </c>
      <c r="AL58" s="4">
        <f t="shared" si="77"/>
        <v>12.198205837987571</v>
      </c>
      <c r="AM58" s="4">
        <v>100.90422857142853</v>
      </c>
      <c r="AN58" s="4">
        <v>70.074883626795994</v>
      </c>
      <c r="AO58" s="4">
        <v>1855.9240724762701</v>
      </c>
      <c r="AP58" s="5">
        <v>222.83017140000001</v>
      </c>
      <c r="AQ58" s="5">
        <v>5.55</v>
      </c>
      <c r="AR58" s="4">
        <f t="shared" si="78"/>
        <v>3.1306028627481983</v>
      </c>
      <c r="AS58" s="4">
        <f t="shared" si="79"/>
        <v>0.37587355152991109</v>
      </c>
      <c r="AT58" s="4">
        <f t="shared" si="80"/>
        <v>2.0762186948853607</v>
      </c>
      <c r="AU58" s="4">
        <f t="shared" si="81"/>
        <v>1.4418700334731687</v>
      </c>
      <c r="AV58" s="4">
        <f t="shared" si="82"/>
        <v>2.2083333330501804</v>
      </c>
      <c r="AW58" s="4">
        <f t="shared" si="83"/>
        <v>26.484868421052671</v>
      </c>
      <c r="AY58" s="2" t="s">
        <v>127</v>
      </c>
      <c r="AZ58" s="8">
        <v>48.735313419999997</v>
      </c>
      <c r="BA58" s="8">
        <v>4.3114951250000004</v>
      </c>
      <c r="BB58" s="4">
        <f t="shared" si="84"/>
        <v>11.303576139379258</v>
      </c>
      <c r="BC58" s="4">
        <v>88.567823999999987</v>
      </c>
      <c r="BD58" s="5">
        <v>35.925925929999998</v>
      </c>
      <c r="BE58" s="4">
        <v>214.36842105263156</v>
      </c>
      <c r="BF58" s="5">
        <v>141.84616399999999</v>
      </c>
      <c r="BG58" s="7">
        <v>5.86</v>
      </c>
      <c r="BH58" s="4">
        <f t="shared" si="85"/>
        <v>0.43986260887502376</v>
      </c>
      <c r="BI58" s="4">
        <f t="shared" si="86"/>
        <v>0.29105417416232138</v>
      </c>
      <c r="BJ58" s="4">
        <f t="shared" si="87"/>
        <v>2.0542253077463464</v>
      </c>
      <c r="BK58" s="4">
        <f t="shared" si="88"/>
        <v>0.83325911055042634</v>
      </c>
      <c r="BL58" s="4">
        <f t="shared" si="89"/>
        <v>1.6015541264737407</v>
      </c>
      <c r="BM58" s="4">
        <f t="shared" si="90"/>
        <v>5.9669560492419453</v>
      </c>
      <c r="BO58" s="3">
        <v>12.1</v>
      </c>
      <c r="BP58" s="8">
        <v>50.452208519999999</v>
      </c>
      <c r="BQ58" s="8">
        <v>4.35115242</v>
      </c>
      <c r="BR58" s="4">
        <f t="shared" si="91"/>
        <v>11.595137023492272</v>
      </c>
      <c r="BS58" s="4">
        <v>68.829842041312261</v>
      </c>
      <c r="BT58" s="5">
        <v>349.76640520000001</v>
      </c>
      <c r="BU58" s="5">
        <v>511.78947369999997</v>
      </c>
      <c r="BV58" s="5">
        <v>126.7296233</v>
      </c>
      <c r="BW58" s="7">
        <v>6.3</v>
      </c>
      <c r="BX58" s="4">
        <f t="shared" si="92"/>
        <v>1.0144045002452551</v>
      </c>
      <c r="BY58" s="4">
        <f t="shared" si="93"/>
        <v>0.25118746436989475</v>
      </c>
      <c r="BZ58" s="4">
        <f t="shared" si="94"/>
        <v>1.5818761421672345</v>
      </c>
      <c r="CA58" s="4">
        <f t="shared" si="95"/>
        <v>8.0384774293886956</v>
      </c>
      <c r="CB58" s="4">
        <f t="shared" si="96"/>
        <v>1.8412017163127556</v>
      </c>
      <c r="CC58" s="4">
        <f t="shared" si="97"/>
        <v>1.4632322203939327</v>
      </c>
      <c r="CE58" s="1" t="s">
        <v>126</v>
      </c>
      <c r="CF58" s="8">
        <v>57.659020419999997</v>
      </c>
      <c r="CG58" s="8">
        <v>3.7302242520000002</v>
      </c>
      <c r="CH58" s="4">
        <f t="shared" si="98"/>
        <v>15.457253109939835</v>
      </c>
      <c r="CI58" s="4">
        <v>138.00000000000006</v>
      </c>
      <c r="CJ58" s="5">
        <v>86.296296299999995</v>
      </c>
      <c r="CK58" s="5">
        <v>635.15789470000004</v>
      </c>
      <c r="CL58" s="5">
        <v>222.08571430000001</v>
      </c>
      <c r="CM58" s="8">
        <v>6.5</v>
      </c>
      <c r="CN58" s="4">
        <f t="shared" si="99"/>
        <v>1.1015759374220739</v>
      </c>
      <c r="CO58" s="4">
        <f t="shared" si="100"/>
        <v>0.38517080706935813</v>
      </c>
      <c r="CP58" s="4">
        <f t="shared" si="101"/>
        <v>3.6995094846110086</v>
      </c>
      <c r="CQ58" s="4">
        <f t="shared" si="102"/>
        <v>2.313434540932259</v>
      </c>
      <c r="CR58" s="4">
        <f t="shared" si="103"/>
        <v>1.6093167702898545</v>
      </c>
      <c r="CS58" s="4">
        <f t="shared" si="104"/>
        <v>7.3601987794695205</v>
      </c>
    </row>
    <row r="59" spans="2:97" s="4" customFormat="1">
      <c r="B59" s="14"/>
      <c r="C59" s="1" t="s">
        <v>128</v>
      </c>
      <c r="D59" s="7">
        <v>47.54</v>
      </c>
      <c r="E59" s="7">
        <v>4.12</v>
      </c>
      <c r="F59" s="4">
        <f t="shared" si="63"/>
        <v>11.538834951456311</v>
      </c>
      <c r="G59" s="4">
        <v>39.649515058703003</v>
      </c>
      <c r="H59" s="4">
        <v>14.32</v>
      </c>
      <c r="I59" s="4">
        <v>902.12</v>
      </c>
      <c r="J59" s="5">
        <v>130</v>
      </c>
      <c r="K59" s="5">
        <v>5.87</v>
      </c>
      <c r="L59" s="4">
        <f t="shared" si="64"/>
        <v>1.8976020193521246</v>
      </c>
      <c r="M59" s="4">
        <f t="shared" si="65"/>
        <v>0.27345393352965924</v>
      </c>
      <c r="N59" s="4">
        <f t="shared" si="66"/>
        <v>0.96236687035686896</v>
      </c>
      <c r="O59" s="4">
        <f t="shared" si="67"/>
        <v>0.34757281553398056</v>
      </c>
      <c r="P59" s="4">
        <f t="shared" si="68"/>
        <v>3.2787286252436831</v>
      </c>
      <c r="Q59" s="4">
        <f t="shared" si="69"/>
        <v>62.997206703910614</v>
      </c>
      <c r="S59" s="1" t="s">
        <v>128</v>
      </c>
      <c r="T59" s="7">
        <v>42.68</v>
      </c>
      <c r="U59" s="7">
        <v>3.73</v>
      </c>
      <c r="V59" s="4">
        <f t="shared" si="70"/>
        <v>11.442359249329758</v>
      </c>
      <c r="W59" s="4">
        <v>197.511524885341</v>
      </c>
      <c r="X59" s="4">
        <v>42.469520680000002</v>
      </c>
      <c r="Y59" s="4">
        <v>1743.472338</v>
      </c>
      <c r="Z59" s="5">
        <v>437.62071930000002</v>
      </c>
      <c r="AA59" s="7">
        <v>5.97</v>
      </c>
      <c r="AB59" s="4">
        <f t="shared" si="71"/>
        <v>4.0849867338331771</v>
      </c>
      <c r="AC59" s="4">
        <f t="shared" si="72"/>
        <v>1.0253531380037488</v>
      </c>
      <c r="AD59" s="4">
        <f t="shared" si="73"/>
        <v>5.2952151443791156</v>
      </c>
      <c r="AE59" s="4">
        <f t="shared" si="74"/>
        <v>1.1385930477211799</v>
      </c>
      <c r="AF59" s="4">
        <f t="shared" si="75"/>
        <v>2.2156718173992465</v>
      </c>
      <c r="AG59" s="4">
        <f t="shared" si="76"/>
        <v>41.052319642049703</v>
      </c>
      <c r="AI59" s="1" t="s">
        <v>128</v>
      </c>
      <c r="AJ59" s="4">
        <v>51.592893600463903</v>
      </c>
      <c r="AK59" s="7">
        <v>4.21</v>
      </c>
      <c r="AL59" s="4">
        <f t="shared" si="77"/>
        <v>12.25484408562088</v>
      </c>
      <c r="AM59" s="4">
        <v>102.64951505870344</v>
      </c>
      <c r="AN59" s="4">
        <v>37.261873274401999</v>
      </c>
      <c r="AO59" s="4">
        <v>1609.00097811871</v>
      </c>
      <c r="AP59" s="5">
        <v>235.8872078</v>
      </c>
      <c r="AQ59" s="5">
        <v>5.67</v>
      </c>
      <c r="AR59" s="4">
        <f t="shared" si="78"/>
        <v>3.1186484529804361</v>
      </c>
      <c r="AS59" s="4">
        <f t="shared" si="79"/>
        <v>0.45720871875633468</v>
      </c>
      <c r="AT59" s="4">
        <f t="shared" si="80"/>
        <v>2.4382307614893928</v>
      </c>
      <c r="AU59" s="4">
        <f t="shared" si="81"/>
        <v>0.88508012528270774</v>
      </c>
      <c r="AV59" s="4">
        <f t="shared" si="82"/>
        <v>2.297986577580033</v>
      </c>
      <c r="AW59" s="4">
        <f t="shared" si="83"/>
        <v>43.180893409995427</v>
      </c>
      <c r="AY59" s="2" t="s">
        <v>129</v>
      </c>
      <c r="AZ59" s="8">
        <v>38.247799870000001</v>
      </c>
      <c r="BA59" s="8">
        <v>3.0437755580000001</v>
      </c>
      <c r="BB59" s="4">
        <f t="shared" si="84"/>
        <v>12.565906763221337</v>
      </c>
      <c r="BC59" s="4">
        <v>69.728784000000005</v>
      </c>
      <c r="BD59" s="5">
        <v>13.33333333</v>
      </c>
      <c r="BE59" s="4">
        <v>111.99999999999997</v>
      </c>
      <c r="BF59" s="5">
        <v>133.21698000000001</v>
      </c>
      <c r="BG59" s="7">
        <v>5.93</v>
      </c>
      <c r="BH59" s="4">
        <f t="shared" si="85"/>
        <v>0.29282730086612946</v>
      </c>
      <c r="BI59" s="4">
        <f t="shared" si="86"/>
        <v>0.34829972038336754</v>
      </c>
      <c r="BJ59" s="4">
        <f t="shared" si="87"/>
        <v>2.2908648378074661</v>
      </c>
      <c r="BK59" s="4">
        <f t="shared" si="88"/>
        <v>0.43805244755829004</v>
      </c>
      <c r="BL59" s="4">
        <f t="shared" si="89"/>
        <v>1.9105019815059445</v>
      </c>
      <c r="BM59" s="4">
        <f t="shared" si="90"/>
        <v>8.400000002099997</v>
      </c>
      <c r="BO59" s="3">
        <v>12.2</v>
      </c>
      <c r="BP59" s="8">
        <v>42.308773989999999</v>
      </c>
      <c r="BQ59" s="8">
        <v>3.6288624409999999</v>
      </c>
      <c r="BR59" s="4">
        <f t="shared" si="91"/>
        <v>11.658963291631698</v>
      </c>
      <c r="BS59" s="4">
        <v>97.452727272727259</v>
      </c>
      <c r="BT59" s="5">
        <v>281.49066210000001</v>
      </c>
      <c r="BU59" s="5">
        <v>596.94736839999996</v>
      </c>
      <c r="BV59" s="5">
        <v>174.69909089999999</v>
      </c>
      <c r="BW59" s="7">
        <v>6.31</v>
      </c>
      <c r="BX59" s="4">
        <f t="shared" si="92"/>
        <v>1.4109304338175648</v>
      </c>
      <c r="BY59" s="4">
        <f t="shared" si="93"/>
        <v>0.41291456694370643</v>
      </c>
      <c r="BZ59" s="4">
        <f t="shared" si="94"/>
        <v>2.6854897053047941</v>
      </c>
      <c r="CA59" s="4">
        <f t="shared" si="95"/>
        <v>7.7569945589458635</v>
      </c>
      <c r="CB59" s="4">
        <f t="shared" si="96"/>
        <v>1.79265471361406</v>
      </c>
      <c r="CC59" s="4">
        <f t="shared" si="97"/>
        <v>2.1206649057080744</v>
      </c>
      <c r="CE59" s="1" t="s">
        <v>128</v>
      </c>
      <c r="CF59" s="8">
        <v>44.593443870000002</v>
      </c>
      <c r="CG59" s="8">
        <v>4.8072502019999996</v>
      </c>
      <c r="CH59" s="4">
        <f t="shared" si="98"/>
        <v>9.2762893538279805</v>
      </c>
      <c r="CI59" s="4">
        <v>93.597759103641479</v>
      </c>
      <c r="CJ59" s="5">
        <v>61.333333330000002</v>
      </c>
      <c r="CK59" s="5">
        <v>535.42105260000005</v>
      </c>
      <c r="CL59" s="5">
        <v>147.4228291</v>
      </c>
      <c r="CM59" s="8">
        <v>6.53</v>
      </c>
      <c r="CN59" s="4">
        <f t="shared" si="99"/>
        <v>1.2006721305510151</v>
      </c>
      <c r="CO59" s="4">
        <f t="shared" si="100"/>
        <v>0.33059305652591214</v>
      </c>
      <c r="CP59" s="4">
        <f t="shared" si="101"/>
        <v>1.9470124326938765</v>
      </c>
      <c r="CQ59" s="4">
        <f t="shared" si="102"/>
        <v>1.2758506579183875</v>
      </c>
      <c r="CR59" s="4">
        <f t="shared" si="103"/>
        <v>1.5750679344444307</v>
      </c>
      <c r="CS59" s="4">
        <f t="shared" si="104"/>
        <v>8.7296910754744399</v>
      </c>
    </row>
    <row r="60" spans="2:97" s="4" customFormat="1">
      <c r="B60" s="14"/>
      <c r="C60" s="1" t="s">
        <v>130</v>
      </c>
      <c r="D60" s="7">
        <v>32.94</v>
      </c>
      <c r="E60" s="7">
        <v>2.64</v>
      </c>
      <c r="F60" s="4">
        <f t="shared" si="63"/>
        <v>12.477272727272727</v>
      </c>
      <c r="G60" s="4">
        <v>38.341504390990004</v>
      </c>
      <c r="H60" s="4">
        <v>8.5399999999999991</v>
      </c>
      <c r="I60" s="4">
        <v>503.2</v>
      </c>
      <c r="J60" s="5">
        <v>110</v>
      </c>
      <c r="K60" s="5">
        <v>5.97</v>
      </c>
      <c r="L60" s="4">
        <f t="shared" si="64"/>
        <v>1.5276259866423803</v>
      </c>
      <c r="M60" s="4">
        <f t="shared" si="65"/>
        <v>0.33394049787492414</v>
      </c>
      <c r="N60" s="4">
        <f t="shared" si="66"/>
        <v>1.4523297117799243</v>
      </c>
      <c r="O60" s="4">
        <f t="shared" si="67"/>
        <v>0.32348484848484843</v>
      </c>
      <c r="P60" s="4">
        <f t="shared" si="68"/>
        <v>2.868953676889352</v>
      </c>
      <c r="Q60" s="4">
        <f t="shared" si="69"/>
        <v>58.922716627634664</v>
      </c>
      <c r="S60" s="1" t="s">
        <v>130</v>
      </c>
      <c r="T60" s="7">
        <v>38.15</v>
      </c>
      <c r="U60" s="7">
        <v>3.03</v>
      </c>
      <c r="V60" s="4">
        <f t="shared" si="70"/>
        <v>12.590759075907592</v>
      </c>
      <c r="W60" s="4">
        <v>200.65673802732701</v>
      </c>
      <c r="X60" s="4">
        <v>21.670726590000001</v>
      </c>
      <c r="Y60" s="4">
        <v>1627.6318659999999</v>
      </c>
      <c r="Z60" s="5">
        <v>316.85804860000002</v>
      </c>
      <c r="AA60" s="7">
        <v>6.24</v>
      </c>
      <c r="AB60" s="4">
        <f t="shared" si="71"/>
        <v>4.2664006972477067</v>
      </c>
      <c r="AC60" s="4">
        <f t="shared" si="72"/>
        <v>0.83055844980340765</v>
      </c>
      <c r="AD60" s="4">
        <f t="shared" si="73"/>
        <v>6.6223345883606282</v>
      </c>
      <c r="AE60" s="4">
        <f t="shared" si="74"/>
        <v>0.71520549801980204</v>
      </c>
      <c r="AF60" s="4">
        <f t="shared" si="75"/>
        <v>1.57910495164557</v>
      </c>
      <c r="AG60" s="4">
        <f t="shared" si="76"/>
        <v>75.107397033520499</v>
      </c>
      <c r="AI60" s="1" t="s">
        <v>130</v>
      </c>
      <c r="AJ60" s="4">
        <v>32.273731231689503</v>
      </c>
      <c r="AK60" s="7">
        <v>2.2599999999999998</v>
      </c>
      <c r="AL60" s="4">
        <f t="shared" si="77"/>
        <v>14.280412049420136</v>
      </c>
      <c r="AM60" s="4">
        <v>102.83415043909889</v>
      </c>
      <c r="AN60" s="4">
        <v>18.023878915389101</v>
      </c>
      <c r="AO60" s="4">
        <v>1737.0862870353001</v>
      </c>
      <c r="AP60" s="5">
        <v>198.88650630000001</v>
      </c>
      <c r="AQ60" s="5">
        <v>5.9</v>
      </c>
      <c r="AR60" s="4">
        <f t="shared" si="78"/>
        <v>5.3823534519915039</v>
      </c>
      <c r="AS60" s="4">
        <f t="shared" si="79"/>
        <v>0.61624887705798881</v>
      </c>
      <c r="AT60" s="4">
        <f t="shared" si="80"/>
        <v>4.5501836477477386</v>
      </c>
      <c r="AU60" s="4">
        <f t="shared" si="81"/>
        <v>0.79751676616765943</v>
      </c>
      <c r="AV60" s="4">
        <f t="shared" si="82"/>
        <v>1.9340511440096533</v>
      </c>
      <c r="AW60" s="4">
        <f t="shared" si="83"/>
        <v>96.376939458472819</v>
      </c>
      <c r="AY60" s="2" t="s">
        <v>131</v>
      </c>
      <c r="AZ60" s="8">
        <v>30.055441859999998</v>
      </c>
      <c r="BA60" s="8">
        <v>3.0501034859999998</v>
      </c>
      <c r="BB60" s="4">
        <f t="shared" si="84"/>
        <v>9.8539088912735995</v>
      </c>
      <c r="BC60" s="4">
        <v>60.022499999999994</v>
      </c>
      <c r="BD60" s="5">
        <v>13.7037037</v>
      </c>
      <c r="BE60" s="4">
        <v>58.894736842105289</v>
      </c>
      <c r="BF60" s="5">
        <v>127.8819</v>
      </c>
      <c r="BG60" s="7">
        <v>5.97</v>
      </c>
      <c r="BH60" s="4">
        <f t="shared" si="85"/>
        <v>0.19595365497017284</v>
      </c>
      <c r="BI60" s="4">
        <f t="shared" si="86"/>
        <v>0.42548667424581998</v>
      </c>
      <c r="BJ60" s="4">
        <f t="shared" si="87"/>
        <v>1.9678840496889292</v>
      </c>
      <c r="BK60" s="4">
        <f t="shared" si="88"/>
        <v>0.44928651643788853</v>
      </c>
      <c r="BL60" s="4">
        <f t="shared" si="89"/>
        <v>2.1305660377358495</v>
      </c>
      <c r="BM60" s="4">
        <f t="shared" si="90"/>
        <v>4.2977240409908521</v>
      </c>
      <c r="BO60" s="3">
        <v>12.3</v>
      </c>
      <c r="BP60" s="8">
        <v>37.739052770000001</v>
      </c>
      <c r="BQ60" s="8">
        <v>3.0320384499999999</v>
      </c>
      <c r="BR60" s="4">
        <f t="shared" si="91"/>
        <v>12.44675929818766</v>
      </c>
      <c r="BS60" s="4">
        <v>85.020411899313501</v>
      </c>
      <c r="BT60" s="5">
        <v>202.72759600000001</v>
      </c>
      <c r="BU60" s="5">
        <v>534.84210529999996</v>
      </c>
      <c r="BV60" s="5">
        <v>144.3829748</v>
      </c>
      <c r="BW60" s="7">
        <v>6.37</v>
      </c>
      <c r="BX60" s="4">
        <f t="shared" si="92"/>
        <v>1.417211260069472</v>
      </c>
      <c r="BY60" s="4">
        <f t="shared" si="93"/>
        <v>0.38258240258423953</v>
      </c>
      <c r="BZ60" s="4">
        <f t="shared" si="94"/>
        <v>2.8040677353321</v>
      </c>
      <c r="CA60" s="4">
        <f t="shared" si="95"/>
        <v>6.6861815687066901</v>
      </c>
      <c r="CB60" s="4">
        <f t="shared" si="96"/>
        <v>1.698215423503092</v>
      </c>
      <c r="CC60" s="4">
        <f t="shared" si="97"/>
        <v>2.6382303931626554</v>
      </c>
      <c r="CE60" s="1" t="s">
        <v>130</v>
      </c>
      <c r="CF60" s="8">
        <v>40.822319980000003</v>
      </c>
      <c r="CG60" s="8">
        <v>3.189190328</v>
      </c>
      <c r="CH60" s="4">
        <f t="shared" si="98"/>
        <v>12.800214406018355</v>
      </c>
      <c r="CI60" s="4">
        <v>79.573729863692691</v>
      </c>
      <c r="CJ60" s="5">
        <v>51.407407409999998</v>
      </c>
      <c r="CK60" s="5">
        <v>463.89473679999998</v>
      </c>
      <c r="CL60" s="5">
        <v>131.84386620000001</v>
      </c>
      <c r="CM60" s="8">
        <v>6.63</v>
      </c>
      <c r="CN60" s="4">
        <f t="shared" si="99"/>
        <v>1.1363752403765268</v>
      </c>
      <c r="CO60" s="4">
        <f t="shared" si="100"/>
        <v>0.32297004742649121</v>
      </c>
      <c r="CP60" s="4">
        <f t="shared" si="101"/>
        <v>2.4951075878119462</v>
      </c>
      <c r="CQ60" s="4">
        <f t="shared" si="102"/>
        <v>1.6119266059055977</v>
      </c>
      <c r="CR60" s="4">
        <f t="shared" si="103"/>
        <v>1.6568767911953408</v>
      </c>
      <c r="CS60" s="4">
        <f t="shared" si="104"/>
        <v>9.0238889718791988</v>
      </c>
    </row>
    <row r="61" spans="2:97" s="4" customFormat="1">
      <c r="B61" s="14"/>
      <c r="C61" s="1" t="s">
        <v>132</v>
      </c>
      <c r="D61" s="7">
        <v>19.190000000000001</v>
      </c>
      <c r="E61" s="7">
        <v>1.19</v>
      </c>
      <c r="F61" s="4">
        <f t="shared" si="63"/>
        <v>16.12605042016807</v>
      </c>
      <c r="G61" s="4">
        <v>32.940886146944003</v>
      </c>
      <c r="H61" s="4">
        <v>4.33</v>
      </c>
      <c r="I61" s="4">
        <v>489.21</v>
      </c>
      <c r="J61" s="5">
        <v>121</v>
      </c>
      <c r="K61" s="5">
        <v>6.07</v>
      </c>
      <c r="L61" s="4">
        <f t="shared" si="64"/>
        <v>2.549296508598228</v>
      </c>
      <c r="M61" s="4">
        <f t="shared" si="65"/>
        <v>0.63053673788431475</v>
      </c>
      <c r="N61" s="4">
        <f t="shared" si="66"/>
        <v>2.7681416930205049</v>
      </c>
      <c r="O61" s="4">
        <f t="shared" si="67"/>
        <v>0.36386554621848743</v>
      </c>
      <c r="P61" s="4">
        <f t="shared" si="68"/>
        <v>3.6732466594929605</v>
      </c>
      <c r="Q61" s="4">
        <f t="shared" si="69"/>
        <v>112.98152424942262</v>
      </c>
      <c r="S61" s="1" t="s">
        <v>132</v>
      </c>
      <c r="T61" s="7">
        <v>31.05</v>
      </c>
      <c r="U61" s="7">
        <v>2.5299999999999998</v>
      </c>
      <c r="V61" s="4">
        <f t="shared" si="70"/>
        <v>12.272727272727273</v>
      </c>
      <c r="W61" s="4">
        <v>196.86828947021149</v>
      </c>
      <c r="X61" s="4">
        <v>11.551948100000001</v>
      </c>
      <c r="Y61" s="4">
        <v>1588.1429270000001</v>
      </c>
      <c r="Z61" s="5">
        <v>374.8874874</v>
      </c>
      <c r="AA61" s="7">
        <v>6.39</v>
      </c>
      <c r="AB61" s="4">
        <f t="shared" si="71"/>
        <v>5.1147920354267313</v>
      </c>
      <c r="AC61" s="4">
        <f t="shared" si="72"/>
        <v>1.2073671091787439</v>
      </c>
      <c r="AD61" s="4">
        <f t="shared" si="73"/>
        <v>7.7813553150281232</v>
      </c>
      <c r="AE61" s="4">
        <f t="shared" si="74"/>
        <v>0.45659873913043486</v>
      </c>
      <c r="AF61" s="4">
        <f t="shared" si="75"/>
        <v>1.9042553191722882</v>
      </c>
      <c r="AG61" s="4">
        <f t="shared" si="76"/>
        <v>137.47836410379995</v>
      </c>
      <c r="AI61" s="1" t="s">
        <v>132</v>
      </c>
      <c r="AJ61" s="4">
        <v>39.545440673828097</v>
      </c>
      <c r="AK61" s="7">
        <v>2.91</v>
      </c>
      <c r="AL61" s="4">
        <f t="shared" si="77"/>
        <v>13.589498513342988</v>
      </c>
      <c r="AM61" s="4">
        <v>92.494088614694363</v>
      </c>
      <c r="AN61" s="4">
        <v>14.131139944392901</v>
      </c>
      <c r="AO61" s="4">
        <v>2230.0426320667302</v>
      </c>
      <c r="AP61" s="5">
        <v>121.5011105</v>
      </c>
      <c r="AQ61" s="5">
        <v>5.72</v>
      </c>
      <c r="AR61" s="4">
        <f t="shared" si="78"/>
        <v>5.6391902430932159</v>
      </c>
      <c r="AS61" s="4">
        <f t="shared" si="79"/>
        <v>0.30724429524542302</v>
      </c>
      <c r="AT61" s="4">
        <f t="shared" si="80"/>
        <v>3.1784910176870915</v>
      </c>
      <c r="AU61" s="4">
        <f t="shared" si="81"/>
        <v>0.48560618365611341</v>
      </c>
      <c r="AV61" s="4">
        <f t="shared" si="82"/>
        <v>1.3136094675859895</v>
      </c>
      <c r="AW61" s="4">
        <f t="shared" si="83"/>
        <v>157.81052631579021</v>
      </c>
      <c r="AY61" s="2" t="s">
        <v>133</v>
      </c>
      <c r="AZ61" s="8">
        <v>32.630486490000003</v>
      </c>
      <c r="BA61" s="8">
        <v>2.1241639550000002</v>
      </c>
      <c r="BB61" s="4">
        <f t="shared" si="84"/>
        <v>15.361566800525056</v>
      </c>
      <c r="BC61" s="4">
        <v>58</v>
      </c>
      <c r="BD61" s="5">
        <v>12</v>
      </c>
      <c r="BE61" s="4">
        <v>59</v>
      </c>
      <c r="BF61" s="5">
        <v>120</v>
      </c>
      <c r="BG61" s="7">
        <v>6.03</v>
      </c>
      <c r="BH61" s="4">
        <f t="shared" si="85"/>
        <v>0.18081250495018283</v>
      </c>
      <c r="BI61" s="4">
        <f t="shared" si="86"/>
        <v>0.36775424735630408</v>
      </c>
      <c r="BJ61" s="4">
        <f t="shared" si="87"/>
        <v>2.7304860278546621</v>
      </c>
      <c r="BK61" s="4">
        <f t="shared" si="88"/>
        <v>0.56492814369406807</v>
      </c>
      <c r="BL61" s="4">
        <f t="shared" si="89"/>
        <v>2.0689655172413794</v>
      </c>
      <c r="BM61" s="4">
        <f t="shared" si="90"/>
        <v>4.916666666666667</v>
      </c>
      <c r="BO61" s="3">
        <v>12.4</v>
      </c>
      <c r="BP61" s="8">
        <v>37.466676239999998</v>
      </c>
      <c r="BQ61" s="8">
        <v>2.6563069220000002</v>
      </c>
      <c r="BR61" s="4">
        <f t="shared" si="91"/>
        <v>14.104799385076479</v>
      </c>
      <c r="BS61" s="4">
        <v>82.657190082644632</v>
      </c>
      <c r="BT61" s="5">
        <v>177.79848369999999</v>
      </c>
      <c r="BU61" s="5">
        <v>512.52631580000002</v>
      </c>
      <c r="BV61" s="5">
        <v>131.00584019999999</v>
      </c>
      <c r="BW61" s="7">
        <v>6.44</v>
      </c>
      <c r="BX61" s="4">
        <f t="shared" si="92"/>
        <v>1.3679524506441783</v>
      </c>
      <c r="BY61" s="4">
        <f t="shared" si="93"/>
        <v>0.34965962649266485</v>
      </c>
      <c r="BZ61" s="4">
        <f t="shared" si="94"/>
        <v>3.111733414465899</v>
      </c>
      <c r="CA61" s="4">
        <f t="shared" si="95"/>
        <v>6.6934465376512682</v>
      </c>
      <c r="CB61" s="4">
        <f t="shared" si="96"/>
        <v>1.5849297570969212</v>
      </c>
      <c r="CC61" s="4">
        <f t="shared" si="97"/>
        <v>2.8826247847241908</v>
      </c>
      <c r="CE61" s="1" t="s">
        <v>132</v>
      </c>
      <c r="CF61" s="8">
        <v>31.305603980000001</v>
      </c>
      <c r="CG61" s="8">
        <v>2.3161512609999999</v>
      </c>
      <c r="CH61" s="4">
        <f t="shared" si="98"/>
        <v>13.516217402175963</v>
      </c>
      <c r="CI61" s="4">
        <v>81.631383737517808</v>
      </c>
      <c r="CJ61" s="5">
        <v>43.25925926</v>
      </c>
      <c r="CK61" s="5">
        <v>404.47368419999998</v>
      </c>
      <c r="CL61" s="5">
        <v>138.7489301</v>
      </c>
      <c r="CM61" s="8">
        <v>6.76</v>
      </c>
      <c r="CN61" s="4">
        <f t="shared" si="99"/>
        <v>1.2920168684763385</v>
      </c>
      <c r="CO61" s="4">
        <f t="shared" si="100"/>
        <v>0.4432079642630169</v>
      </c>
      <c r="CP61" s="4">
        <f t="shared" si="101"/>
        <v>3.5244409599687976</v>
      </c>
      <c r="CQ61" s="4">
        <f t="shared" si="102"/>
        <v>1.867721680721439</v>
      </c>
      <c r="CR61" s="4">
        <f t="shared" si="103"/>
        <v>1.6997008227392199</v>
      </c>
      <c r="CS61" s="4">
        <f t="shared" si="104"/>
        <v>9.349990987339897</v>
      </c>
    </row>
    <row r="62" spans="2:97" s="4" customFormat="1">
      <c r="B62" s="14"/>
      <c r="C62" s="1" t="s">
        <v>134</v>
      </c>
      <c r="D62" s="7">
        <v>19.05</v>
      </c>
      <c r="E62" s="7">
        <v>1.18</v>
      </c>
      <c r="F62" s="4">
        <f t="shared" si="63"/>
        <v>16.14406779661017</v>
      </c>
      <c r="G62" s="4">
        <v>33.075530932596003</v>
      </c>
      <c r="H62" s="4">
        <v>4.03</v>
      </c>
      <c r="I62" s="4">
        <v>420.1</v>
      </c>
      <c r="J62" s="5">
        <v>100.5</v>
      </c>
      <c r="K62" s="5">
        <v>6.19</v>
      </c>
      <c r="L62" s="4">
        <f t="shared" si="64"/>
        <v>2.2052493438320213</v>
      </c>
      <c r="M62" s="4">
        <f t="shared" si="65"/>
        <v>0.52755905511811019</v>
      </c>
      <c r="N62" s="4">
        <f t="shared" si="66"/>
        <v>2.8030110959827121</v>
      </c>
      <c r="O62" s="4">
        <f t="shared" si="67"/>
        <v>0.34152542372881362</v>
      </c>
      <c r="P62" s="4">
        <f t="shared" si="68"/>
        <v>3.0384999776664823</v>
      </c>
      <c r="Q62" s="4">
        <f t="shared" si="69"/>
        <v>104.24317617866005</v>
      </c>
      <c r="S62" s="1" t="s">
        <v>134</v>
      </c>
      <c r="T62" s="7">
        <v>28.55</v>
      </c>
      <c r="U62" s="7">
        <v>2.2400000000000002</v>
      </c>
      <c r="V62" s="4">
        <f t="shared" si="70"/>
        <v>12.745535714285714</v>
      </c>
      <c r="W62" s="4">
        <v>202.01930551190009</v>
      </c>
      <c r="X62" s="4">
        <v>15.34557905</v>
      </c>
      <c r="Y62" s="4">
        <v>1420.256173</v>
      </c>
      <c r="Z62" s="5">
        <v>207.7180606</v>
      </c>
      <c r="AA62" s="7">
        <v>6.39</v>
      </c>
      <c r="AB62" s="4">
        <f t="shared" si="71"/>
        <v>4.9746275761821366</v>
      </c>
      <c r="AC62" s="4">
        <f t="shared" si="72"/>
        <v>0.7275588812609457</v>
      </c>
      <c r="AD62" s="4">
        <f t="shared" si="73"/>
        <v>9.0187189960669674</v>
      </c>
      <c r="AE62" s="4">
        <f t="shared" si="74"/>
        <v>0.68507049330357139</v>
      </c>
      <c r="AF62" s="4">
        <f t="shared" si="75"/>
        <v>1.0282089628694631</v>
      </c>
      <c r="AG62" s="4">
        <f t="shared" si="76"/>
        <v>92.551487850176628</v>
      </c>
      <c r="AI62" s="1" t="s">
        <v>134</v>
      </c>
      <c r="AJ62" s="4">
        <v>21.541264057159403</v>
      </c>
      <c r="AK62" s="7">
        <v>2.3199999999999998</v>
      </c>
      <c r="AL62" s="4">
        <f t="shared" si="77"/>
        <v>9.2850276108445708</v>
      </c>
      <c r="AM62" s="4">
        <v>96.107553093259583</v>
      </c>
      <c r="AN62" s="4">
        <v>22.800276122451798</v>
      </c>
      <c r="AO62" s="4">
        <v>623.63324057576403</v>
      </c>
      <c r="AP62" s="5">
        <v>149.85100650000001</v>
      </c>
      <c r="AQ62" s="5">
        <v>5.8</v>
      </c>
      <c r="AR62" s="4">
        <f t="shared" si="78"/>
        <v>2.895063348747609</v>
      </c>
      <c r="AS62" s="4">
        <f t="shared" si="79"/>
        <v>0.69564630052522802</v>
      </c>
      <c r="AT62" s="4">
        <f t="shared" si="80"/>
        <v>4.1425669436749821</v>
      </c>
      <c r="AU62" s="4">
        <f t="shared" si="81"/>
        <v>0.98277052251947405</v>
      </c>
      <c r="AV62" s="4">
        <f t="shared" si="82"/>
        <v>1.5592011416063165</v>
      </c>
      <c r="AW62" s="4">
        <f t="shared" si="83"/>
        <v>27.352003862868237</v>
      </c>
      <c r="AY62" s="2" t="s">
        <v>135</v>
      </c>
      <c r="AZ62" s="8">
        <v>23.72645855</v>
      </c>
      <c r="BA62" s="8">
        <v>1.7735823989999999</v>
      </c>
      <c r="BB62" s="4">
        <f t="shared" si="84"/>
        <v>13.377702983169941</v>
      </c>
      <c r="BC62" s="4">
        <v>54</v>
      </c>
      <c r="BD62" s="5">
        <v>11</v>
      </c>
      <c r="BE62" s="4">
        <v>62</v>
      </c>
      <c r="BF62" s="5">
        <v>112</v>
      </c>
      <c r="BG62" s="7">
        <v>6.11</v>
      </c>
      <c r="BH62" s="4">
        <f t="shared" si="85"/>
        <v>0.26131164863624368</v>
      </c>
      <c r="BI62" s="4">
        <f t="shared" si="86"/>
        <v>0.47204684914934342</v>
      </c>
      <c r="BJ62" s="4">
        <f t="shared" si="87"/>
        <v>3.0446851542080511</v>
      </c>
      <c r="BK62" s="4">
        <f t="shared" si="88"/>
        <v>0.62021364252386224</v>
      </c>
      <c r="BL62" s="4">
        <f t="shared" si="89"/>
        <v>2.074074074074074</v>
      </c>
      <c r="BM62" s="4">
        <f t="shared" si="90"/>
        <v>5.6363636363636367</v>
      </c>
      <c r="BO62" s="3">
        <v>12.5</v>
      </c>
      <c r="BP62" s="8">
        <v>39.404788019999998</v>
      </c>
      <c r="BQ62" s="8">
        <v>3.4348207710000001</v>
      </c>
      <c r="BR62" s="4">
        <f t="shared" si="91"/>
        <v>11.472152594596034</v>
      </c>
      <c r="BS62" s="4">
        <v>75.408507638072848</v>
      </c>
      <c r="BT62" s="5">
        <v>160.7951477</v>
      </c>
      <c r="BU62" s="5">
        <v>415.68421050000001</v>
      </c>
      <c r="BV62" s="5">
        <v>133.3936545</v>
      </c>
      <c r="BW62" s="7">
        <v>6.54</v>
      </c>
      <c r="BX62" s="4">
        <f t="shared" si="92"/>
        <v>1.0549078713201514</v>
      </c>
      <c r="BY62" s="4">
        <f t="shared" si="93"/>
        <v>0.33852143661398637</v>
      </c>
      <c r="BZ62" s="4">
        <f t="shared" si="94"/>
        <v>2.1954131719111132</v>
      </c>
      <c r="CA62" s="4">
        <f t="shared" si="95"/>
        <v>4.6813257057714468</v>
      </c>
      <c r="CB62" s="4">
        <f t="shared" si="96"/>
        <v>1.7689470151064379</v>
      </c>
      <c r="CC62" s="4">
        <f t="shared" si="97"/>
        <v>2.5851788219104326</v>
      </c>
      <c r="CE62" s="1" t="s">
        <v>134</v>
      </c>
      <c r="CF62" s="8">
        <v>27.751293180000001</v>
      </c>
      <c r="CG62" s="8">
        <v>2.3582151530000002</v>
      </c>
      <c r="CH62" s="4">
        <f t="shared" si="98"/>
        <v>11.76792250897728</v>
      </c>
      <c r="CI62" s="4">
        <v>69.788282828282831</v>
      </c>
      <c r="CJ62" s="5">
        <v>43.185185189999999</v>
      </c>
      <c r="CK62" s="5">
        <v>394.15789469999999</v>
      </c>
      <c r="CL62" s="5">
        <v>116.70181820000001</v>
      </c>
      <c r="CM62" s="8">
        <v>6.81</v>
      </c>
      <c r="CN62" s="4">
        <f t="shared" si="99"/>
        <v>1.4203226211600997</v>
      </c>
      <c r="CO62" s="4">
        <f t="shared" si="100"/>
        <v>0.42052749557669444</v>
      </c>
      <c r="CP62" s="4">
        <f t="shared" si="101"/>
        <v>2.95936877258641</v>
      </c>
      <c r="CQ62" s="4">
        <f t="shared" si="102"/>
        <v>1.8312656983423259</v>
      </c>
      <c r="CR62" s="4">
        <f t="shared" si="103"/>
        <v>1.6722265324560286</v>
      </c>
      <c r="CS62" s="4">
        <f t="shared" si="104"/>
        <v>9.1271553651058923</v>
      </c>
    </row>
    <row r="66" spans="59:65" s="4" customFormat="1">
      <c r="BG66" s="4">
        <v>13.5</v>
      </c>
      <c r="BH66" s="4">
        <v>15.7</v>
      </c>
      <c r="BI66" s="4">
        <v>12.8</v>
      </c>
      <c r="BJ66" s="4">
        <v>13.7</v>
      </c>
      <c r="BK66" s="4">
        <v>14.5</v>
      </c>
      <c r="BM66" s="4" t="s">
        <v>141</v>
      </c>
    </row>
    <row r="67" spans="59:65" s="4" customFormat="1">
      <c r="BG67" s="4">
        <v>14.3</v>
      </c>
      <c r="BH67" s="4">
        <v>15.6</v>
      </c>
      <c r="BI67" s="4">
        <v>13.2</v>
      </c>
      <c r="BJ67" s="4">
        <v>14.3</v>
      </c>
      <c r="BK67" s="4">
        <v>15.5</v>
      </c>
      <c r="BM67" s="4" t="s">
        <v>141</v>
      </c>
    </row>
    <row r="68" spans="59:65" s="4" customFormat="1">
      <c r="BG68" s="4">
        <v>13.3</v>
      </c>
      <c r="BH68" s="4">
        <v>13.1</v>
      </c>
      <c r="BI68" s="4">
        <v>14.5</v>
      </c>
      <c r="BJ68" s="4">
        <v>12.8</v>
      </c>
      <c r="BK68" s="4">
        <v>13.1</v>
      </c>
      <c r="BM68" s="4" t="s">
        <v>141</v>
      </c>
    </row>
    <row r="69" spans="59:65" s="4" customFormat="1">
      <c r="BG69" s="4">
        <v>13.4</v>
      </c>
      <c r="BH69" s="4">
        <v>13.3</v>
      </c>
      <c r="BI69" s="4">
        <v>13.3</v>
      </c>
      <c r="BJ69" s="4">
        <v>13.7</v>
      </c>
      <c r="BK69" s="4">
        <v>14.2</v>
      </c>
      <c r="BM69" s="4" t="s">
        <v>141</v>
      </c>
    </row>
    <row r="70" spans="59:65" s="4" customFormat="1"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M70" s="4" t="s">
        <v>141</v>
      </c>
    </row>
    <row r="71" spans="59:65" s="4" customFormat="1"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M71" s="4" t="s">
        <v>141</v>
      </c>
    </row>
    <row r="72" spans="59:65" s="4" customFormat="1">
      <c r="BG72" s="4">
        <v>0.5</v>
      </c>
      <c r="BH72" s="4">
        <v>0.7</v>
      </c>
      <c r="BI72" s="4">
        <v>0.6</v>
      </c>
      <c r="BJ72" s="4">
        <v>0.2</v>
      </c>
      <c r="BK72" s="4">
        <v>0.3</v>
      </c>
      <c r="BM72" s="4" t="s">
        <v>141</v>
      </c>
    </row>
    <row r="73" spans="59:65" s="4" customFormat="1">
      <c r="BG73" s="4">
        <v>0.5</v>
      </c>
      <c r="BH73" s="4">
        <v>0.8</v>
      </c>
      <c r="BI73" s="4">
        <v>0.5</v>
      </c>
      <c r="BJ73" s="4">
        <v>0.8</v>
      </c>
      <c r="BK73" s="4">
        <v>1.6</v>
      </c>
      <c r="BM73" s="4" t="s">
        <v>141</v>
      </c>
    </row>
    <row r="74" spans="59:65" s="4" customFormat="1">
      <c r="BG74" s="4">
        <v>0.4</v>
      </c>
      <c r="BH74" s="4">
        <v>1.3</v>
      </c>
      <c r="BI74" s="4">
        <v>0.2</v>
      </c>
      <c r="BJ74" s="4">
        <v>0.3</v>
      </c>
      <c r="BK74" s="4">
        <v>0.4</v>
      </c>
      <c r="BM74" s="4" t="s">
        <v>141</v>
      </c>
    </row>
    <row r="75" spans="59:65" s="4" customFormat="1">
      <c r="BG75" s="4">
        <v>0.5</v>
      </c>
      <c r="BH75" s="4">
        <v>1</v>
      </c>
      <c r="BI75" s="4">
        <v>1</v>
      </c>
      <c r="BJ75" s="4">
        <v>1.6</v>
      </c>
      <c r="BK75" s="4">
        <v>1.2</v>
      </c>
      <c r="BM75" s="4" t="s">
        <v>141</v>
      </c>
    </row>
    <row r="78" spans="59:65" s="4" customFormat="1">
      <c r="BG78" s="4" t="str">
        <f t="shared" ref="BG78:BK81" si="105">BG66&amp;$BM$66&amp;BG72</f>
        <v>13.5±0.5</v>
      </c>
      <c r="BH78" s="4" t="str">
        <f t="shared" si="105"/>
        <v>15.7±0.7</v>
      </c>
      <c r="BI78" s="4" t="str">
        <f t="shared" si="105"/>
        <v>12.8±0.6</v>
      </c>
      <c r="BJ78" s="4" t="str">
        <f t="shared" si="105"/>
        <v>13.7±0.2</v>
      </c>
      <c r="BK78" s="4" t="str">
        <f t="shared" si="105"/>
        <v>14.5±0.3</v>
      </c>
    </row>
    <row r="79" spans="59:65" s="4" customFormat="1">
      <c r="BG79" s="4" t="str">
        <f t="shared" si="105"/>
        <v>14.3±0.5</v>
      </c>
      <c r="BH79" s="4" t="str">
        <f t="shared" si="105"/>
        <v>15.6±0.8</v>
      </c>
      <c r="BI79" s="4" t="str">
        <f t="shared" si="105"/>
        <v>13.2±0.5</v>
      </c>
      <c r="BJ79" s="4" t="str">
        <f t="shared" si="105"/>
        <v>14.3±0.8</v>
      </c>
      <c r="BK79" s="4" t="str">
        <f t="shared" si="105"/>
        <v>15.5±1.6</v>
      </c>
    </row>
    <row r="80" spans="59:65" s="4" customFormat="1">
      <c r="BG80" s="4" t="str">
        <f t="shared" si="105"/>
        <v>13.3±0.4</v>
      </c>
      <c r="BH80" s="4" t="str">
        <f t="shared" si="105"/>
        <v>13.1±1.3</v>
      </c>
      <c r="BI80" s="4" t="str">
        <f t="shared" si="105"/>
        <v>14.5±0.2</v>
      </c>
      <c r="BJ80" s="4" t="str">
        <f t="shared" si="105"/>
        <v>12.8±0.3</v>
      </c>
      <c r="BK80" s="4" t="str">
        <f t="shared" si="105"/>
        <v>13.1±0.4</v>
      </c>
    </row>
    <row r="81" spans="59:63" s="4" customFormat="1">
      <c r="BG81" s="4" t="str">
        <f t="shared" si="105"/>
        <v>13.4±0.5</v>
      </c>
      <c r="BH81" s="4" t="str">
        <f t="shared" si="105"/>
        <v>13.3±1</v>
      </c>
      <c r="BI81" s="4" t="str">
        <f t="shared" si="105"/>
        <v>13.3±1</v>
      </c>
      <c r="BJ81" s="4" t="str">
        <f t="shared" si="105"/>
        <v>13.7±1.6</v>
      </c>
      <c r="BK81" s="4" t="str">
        <f t="shared" si="105"/>
        <v>14.2±1.2</v>
      </c>
    </row>
  </sheetData>
  <mergeCells count="10">
    <mergeCell ref="B3:B17"/>
    <mergeCell ref="B18:B32"/>
    <mergeCell ref="B33:B47"/>
    <mergeCell ref="B48:B62"/>
    <mergeCell ref="AY1:BM1"/>
    <mergeCell ref="BO1:CC1"/>
    <mergeCell ref="CE1:CS1"/>
    <mergeCell ref="D1:Q1"/>
    <mergeCell ref="T1:AG1"/>
    <mergeCell ref="AJ1:AW1"/>
  </mergeCells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7"/>
  <sheetViews>
    <sheetView tabSelected="1" workbookViewId="0">
      <selection activeCell="M70" sqref="M70"/>
    </sheetView>
  </sheetViews>
  <sheetFormatPr baseColWidth="10" defaultRowHeight="9" x14ac:dyDescent="0"/>
  <cols>
    <col min="1" max="1" width="4.5" style="19" bestFit="1" customWidth="1"/>
    <col min="2" max="2" width="6.5" style="19" bestFit="1" customWidth="1"/>
    <col min="3" max="3" width="8" style="19" bestFit="1" customWidth="1"/>
    <col min="4" max="4" width="7.33203125" style="19" bestFit="1" customWidth="1"/>
    <col min="5" max="5" width="7.1640625" style="19" bestFit="1" customWidth="1"/>
    <col min="6" max="6" width="9.33203125" style="19" bestFit="1" customWidth="1"/>
    <col min="7" max="8" width="9.5" style="19" bestFit="1" customWidth="1"/>
    <col min="9" max="9" width="9.33203125" style="19" bestFit="1" customWidth="1"/>
    <col min="10" max="10" width="7" style="19" bestFit="1" customWidth="1"/>
    <col min="11" max="11" width="4.5" style="19" bestFit="1" customWidth="1"/>
    <col min="12" max="12" width="6.5" style="19" bestFit="1" customWidth="1"/>
    <col min="13" max="13" width="8" style="19" bestFit="1" customWidth="1"/>
    <col min="14" max="14" width="7.33203125" style="19" bestFit="1" customWidth="1"/>
    <col min="15" max="15" width="7.1640625" style="19" bestFit="1" customWidth="1"/>
    <col min="16" max="16" width="9.33203125" style="19" bestFit="1" customWidth="1"/>
    <col min="17" max="18" width="9.5" style="19" bestFit="1" customWidth="1"/>
    <col min="19" max="19" width="9.33203125" style="19" bestFit="1" customWidth="1"/>
    <col min="20" max="20" width="6" style="19" bestFit="1" customWidth="1"/>
    <col min="21" max="21" width="4.5" style="19" bestFit="1" customWidth="1"/>
    <col min="22" max="22" width="6.5" style="19" bestFit="1" customWidth="1"/>
    <col min="23" max="23" width="8" style="19" bestFit="1" customWidth="1"/>
    <col min="24" max="24" width="7.33203125" style="19" bestFit="1" customWidth="1"/>
    <col min="25" max="25" width="7.1640625" style="19" bestFit="1" customWidth="1"/>
    <col min="26" max="26" width="9.33203125" style="19" bestFit="1" customWidth="1"/>
    <col min="27" max="28" width="9.5" style="19" bestFit="1" customWidth="1"/>
    <col min="29" max="29" width="9.33203125" style="19" bestFit="1" customWidth="1"/>
    <col min="30" max="30" width="6" style="19" bestFit="1" customWidth="1"/>
    <col min="31" max="31" width="4.5" style="19" bestFit="1" customWidth="1"/>
    <col min="32" max="32" width="6.5" style="19" bestFit="1" customWidth="1"/>
    <col min="33" max="33" width="8" style="19" bestFit="1" customWidth="1"/>
    <col min="34" max="34" width="7.33203125" style="19" bestFit="1" customWidth="1"/>
    <col min="35" max="35" width="7.1640625" style="19" bestFit="1" customWidth="1"/>
    <col min="36" max="36" width="9.33203125" style="19" bestFit="1" customWidth="1"/>
    <col min="37" max="38" width="9.5" style="19" bestFit="1" customWidth="1"/>
    <col min="39" max="39" width="9.33203125" style="19" bestFit="1" customWidth="1"/>
    <col min="40" max="40" width="9.6640625" style="19" bestFit="1" customWidth="1"/>
    <col min="41" max="41" width="4.5" style="19" bestFit="1" customWidth="1"/>
    <col min="42" max="42" width="6.5" style="19" bestFit="1" customWidth="1"/>
    <col min="43" max="43" width="8" style="19" bestFit="1" customWidth="1"/>
    <col min="44" max="44" width="7.33203125" style="19" bestFit="1" customWidth="1"/>
    <col min="45" max="45" width="7.1640625" style="19" bestFit="1" customWidth="1"/>
    <col min="46" max="46" width="9.33203125" style="19" bestFit="1" customWidth="1"/>
    <col min="47" max="48" width="9.5" style="19" bestFit="1" customWidth="1"/>
    <col min="49" max="49" width="9.33203125" style="19" bestFit="1" customWidth="1"/>
    <col min="50" max="50" width="6" style="19" bestFit="1" customWidth="1"/>
    <col min="51" max="51" width="4.5" style="19" bestFit="1" customWidth="1"/>
    <col min="52" max="52" width="6.5" style="19" bestFit="1" customWidth="1"/>
    <col min="53" max="53" width="8" style="19" bestFit="1" customWidth="1"/>
    <col min="54" max="54" width="7.33203125" style="19" bestFit="1" customWidth="1"/>
    <col min="55" max="55" width="7.1640625" style="19" bestFit="1" customWidth="1"/>
    <col min="56" max="56" width="9.33203125" style="19" bestFit="1" customWidth="1"/>
    <col min="57" max="58" width="9.5" style="19" bestFit="1" customWidth="1"/>
    <col min="59" max="59" width="9.33203125" style="19" bestFit="1" customWidth="1"/>
    <col min="60" max="60" width="6" style="19" bestFit="1" customWidth="1"/>
    <col min="61" max="61" width="10.83203125" style="16"/>
    <col min="62" max="85" width="10.83203125" style="17"/>
    <col min="86" max="16384" width="10.83203125" style="18"/>
  </cols>
  <sheetData>
    <row r="1" spans="1:85" ht="23" customHeight="1">
      <c r="A1" s="15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 t="s">
        <v>167</v>
      </c>
      <c r="L1" s="15"/>
      <c r="M1" s="15"/>
      <c r="N1" s="15"/>
      <c r="O1" s="15"/>
      <c r="P1" s="15"/>
      <c r="Q1" s="15"/>
      <c r="R1" s="15"/>
      <c r="S1" s="15"/>
      <c r="T1" s="15"/>
      <c r="U1" s="15" t="s">
        <v>164</v>
      </c>
      <c r="V1" s="15"/>
      <c r="W1" s="15"/>
      <c r="X1" s="15"/>
      <c r="Y1" s="15"/>
      <c r="Z1" s="15"/>
      <c r="AA1" s="15"/>
      <c r="AB1" s="15"/>
      <c r="AC1" s="15"/>
      <c r="AD1" s="15"/>
      <c r="AE1" s="15" t="s">
        <v>142</v>
      </c>
      <c r="AF1" s="15"/>
      <c r="AG1" s="15"/>
      <c r="AH1" s="15"/>
      <c r="AI1" s="15"/>
      <c r="AJ1" s="15"/>
      <c r="AK1" s="15"/>
      <c r="AL1" s="15"/>
      <c r="AM1" s="15"/>
      <c r="AN1" s="15"/>
      <c r="AO1" s="15" t="s">
        <v>165</v>
      </c>
      <c r="AP1" s="15"/>
      <c r="AQ1" s="15"/>
      <c r="AR1" s="15"/>
      <c r="AS1" s="15"/>
      <c r="AT1" s="15"/>
      <c r="AU1" s="15"/>
      <c r="AV1" s="15"/>
      <c r="AW1" s="15"/>
      <c r="AX1" s="15"/>
      <c r="AY1" s="15" t="s">
        <v>166</v>
      </c>
      <c r="AZ1" s="15"/>
      <c r="BA1" s="15"/>
      <c r="BB1" s="15"/>
      <c r="BC1" s="15"/>
      <c r="BD1" s="15"/>
      <c r="BE1" s="15"/>
      <c r="BF1" s="15"/>
      <c r="BG1" s="15"/>
      <c r="BH1" s="15"/>
    </row>
    <row r="2" spans="1:85" ht="19" customHeight="1">
      <c r="C2" s="19" t="s">
        <v>168</v>
      </c>
      <c r="D2" s="19" t="s">
        <v>169</v>
      </c>
      <c r="E2" s="19" t="s">
        <v>136</v>
      </c>
      <c r="F2" s="19" t="s">
        <v>170</v>
      </c>
      <c r="G2" s="19" t="s">
        <v>171</v>
      </c>
      <c r="H2" s="19" t="s">
        <v>172</v>
      </c>
      <c r="I2" s="19" t="s">
        <v>173</v>
      </c>
      <c r="J2" s="19" t="s">
        <v>150</v>
      </c>
      <c r="M2" s="19" t="s">
        <v>174</v>
      </c>
      <c r="N2" s="19" t="s">
        <v>169</v>
      </c>
      <c r="O2" s="19" t="s">
        <v>136</v>
      </c>
      <c r="P2" s="19" t="s">
        <v>170</v>
      </c>
      <c r="Q2" s="19" t="s">
        <v>171</v>
      </c>
      <c r="R2" s="19" t="s">
        <v>172</v>
      </c>
      <c r="S2" s="19" t="s">
        <v>173</v>
      </c>
      <c r="T2" s="19" t="s">
        <v>150</v>
      </c>
      <c r="W2" s="19" t="s">
        <v>174</v>
      </c>
      <c r="X2" s="19" t="s">
        <v>169</v>
      </c>
      <c r="Y2" s="19" t="s">
        <v>136</v>
      </c>
      <c r="Z2" s="19" t="s">
        <v>170</v>
      </c>
      <c r="AA2" s="19" t="s">
        <v>171</v>
      </c>
      <c r="AB2" s="19" t="s">
        <v>172</v>
      </c>
      <c r="AC2" s="19" t="s">
        <v>173</v>
      </c>
      <c r="AD2" s="19" t="s">
        <v>150</v>
      </c>
      <c r="AG2" s="19" t="s">
        <v>174</v>
      </c>
      <c r="AH2" s="19" t="s">
        <v>169</v>
      </c>
      <c r="AI2" s="19" t="s">
        <v>136</v>
      </c>
      <c r="AJ2" s="19" t="s">
        <v>170</v>
      </c>
      <c r="AK2" s="19" t="s">
        <v>171</v>
      </c>
      <c r="AL2" s="19" t="s">
        <v>172</v>
      </c>
      <c r="AM2" s="19" t="s">
        <v>173</v>
      </c>
      <c r="AN2" s="19" t="s">
        <v>150</v>
      </c>
      <c r="AQ2" s="19" t="s">
        <v>174</v>
      </c>
      <c r="AR2" s="19" t="s">
        <v>169</v>
      </c>
      <c r="AS2" s="19" t="s">
        <v>136</v>
      </c>
      <c r="AT2" s="19" t="s">
        <v>170</v>
      </c>
      <c r="AU2" s="19" t="s">
        <v>171</v>
      </c>
      <c r="AV2" s="19" t="s">
        <v>172</v>
      </c>
      <c r="AW2" s="19" t="s">
        <v>173</v>
      </c>
      <c r="AX2" s="19" t="s">
        <v>150</v>
      </c>
      <c r="BA2" s="19" t="s">
        <v>174</v>
      </c>
      <c r="BB2" s="19" t="s">
        <v>169</v>
      </c>
      <c r="BC2" s="19" t="s">
        <v>136</v>
      </c>
      <c r="BD2" s="19" t="s">
        <v>170</v>
      </c>
      <c r="BE2" s="19" t="s">
        <v>171</v>
      </c>
      <c r="BF2" s="19" t="s">
        <v>172</v>
      </c>
      <c r="BG2" s="19" t="s">
        <v>173</v>
      </c>
      <c r="BH2" s="19" t="s">
        <v>150</v>
      </c>
    </row>
    <row r="3" spans="1:85">
      <c r="A3" s="20" t="s">
        <v>137</v>
      </c>
      <c r="B3" s="19" t="s">
        <v>18</v>
      </c>
      <c r="C3" s="19">
        <v>36.85</v>
      </c>
      <c r="D3" s="19">
        <v>2.95</v>
      </c>
      <c r="E3" s="19">
        <v>12.491525423728813</v>
      </c>
      <c r="F3" s="19">
        <v>48.801581609194997</v>
      </c>
      <c r="G3" s="19">
        <v>12.2407407407407</v>
      </c>
      <c r="H3" s="19">
        <v>782.88905503694798</v>
      </c>
      <c r="I3" s="19">
        <v>97.867000000000004</v>
      </c>
      <c r="J3" s="19">
        <v>6.18</v>
      </c>
      <c r="K3" s="20" t="s">
        <v>137</v>
      </c>
      <c r="L3" s="19" t="s">
        <v>18</v>
      </c>
      <c r="M3" s="19">
        <v>51.56</v>
      </c>
      <c r="N3" s="19">
        <v>3.91</v>
      </c>
      <c r="O3" s="19">
        <v>13.186700767263428</v>
      </c>
      <c r="P3" s="19">
        <v>214.36934836716401</v>
      </c>
      <c r="Q3" s="19">
        <v>63.643534170000002</v>
      </c>
      <c r="R3" s="19">
        <v>1353.088508</v>
      </c>
      <c r="S3" s="19">
        <v>495.43902329999997</v>
      </c>
      <c r="T3" s="19">
        <v>5.51</v>
      </c>
      <c r="U3" s="20" t="s">
        <v>137</v>
      </c>
      <c r="V3" s="19" t="s">
        <v>18</v>
      </c>
      <c r="W3" s="19">
        <v>59.973583221435504</v>
      </c>
      <c r="X3" s="19">
        <v>4.3600000000000003</v>
      </c>
      <c r="Y3" s="19">
        <v>13.755408995742087</v>
      </c>
      <c r="Z3" s="19">
        <v>130.80158160919532</v>
      </c>
      <c r="AA3" s="19">
        <v>54.515742061067002</v>
      </c>
      <c r="AB3" s="19">
        <v>2880.9628716321299</v>
      </c>
      <c r="AC3" s="19">
        <v>304.07459310000002</v>
      </c>
      <c r="AD3" s="19">
        <v>6.04</v>
      </c>
      <c r="AE3" s="20" t="s">
        <v>137</v>
      </c>
      <c r="AF3" s="19" t="s">
        <v>18</v>
      </c>
      <c r="AG3" s="19">
        <v>32.404019830000003</v>
      </c>
      <c r="AH3" s="19">
        <v>2.6754143830000001</v>
      </c>
      <c r="AI3" s="19">
        <v>12.111776043330034</v>
      </c>
      <c r="AJ3" s="19">
        <v>77.848896000000011</v>
      </c>
      <c r="AK3" s="19">
        <v>22.518518520000001</v>
      </c>
      <c r="AL3" s="19">
        <v>401.26315789473682</v>
      </c>
      <c r="AM3" s="19">
        <v>174.92665600000001</v>
      </c>
      <c r="AN3" s="19">
        <v>6</v>
      </c>
      <c r="AO3" s="20" t="s">
        <v>137</v>
      </c>
      <c r="AP3" s="19" t="s">
        <v>18</v>
      </c>
      <c r="AQ3" s="19">
        <v>49.626100065000003</v>
      </c>
      <c r="AR3" s="19">
        <v>4.1222797335000001</v>
      </c>
      <c r="AS3" s="19">
        <v>12.038508610104735</v>
      </c>
      <c r="AT3" s="19">
        <v>105.26197183098593</v>
      </c>
      <c r="AU3" s="19">
        <v>286.03118910000001</v>
      </c>
      <c r="AV3" s="19">
        <v>372.10526320000002</v>
      </c>
      <c r="AW3" s="19">
        <v>182.86985920000001</v>
      </c>
      <c r="AX3" s="19">
        <v>6.29</v>
      </c>
      <c r="AY3" s="20" t="s">
        <v>137</v>
      </c>
      <c r="AZ3" s="19" t="s">
        <v>18</v>
      </c>
      <c r="BA3" s="19">
        <v>45.974712369999999</v>
      </c>
      <c r="BB3" s="19">
        <v>1.941383034</v>
      </c>
      <c r="BC3" s="19">
        <v>23.681422761418858</v>
      </c>
      <c r="BD3" s="19">
        <v>85.98987405541564</v>
      </c>
      <c r="BE3" s="19">
        <v>65.555555560000002</v>
      </c>
      <c r="BF3" s="19">
        <v>686.57894739999995</v>
      </c>
      <c r="BG3" s="19">
        <v>127.2965995</v>
      </c>
      <c r="BH3" s="19">
        <v>7.09</v>
      </c>
    </row>
    <row r="4" spans="1:85">
      <c r="A4" s="20"/>
      <c r="B4" s="19" t="s">
        <v>19</v>
      </c>
      <c r="C4" s="19">
        <v>36.93</v>
      </c>
      <c r="D4" s="19">
        <v>2.96</v>
      </c>
      <c r="E4" s="19">
        <v>12.476351351351351</v>
      </c>
      <c r="F4" s="19">
        <v>40.582798887858999</v>
      </c>
      <c r="G4" s="19">
        <v>10.8703703703704</v>
      </c>
      <c r="H4" s="19">
        <v>582.32803370762599</v>
      </c>
      <c r="I4" s="19">
        <v>87.8</v>
      </c>
      <c r="J4" s="19">
        <v>6.44</v>
      </c>
      <c r="K4" s="20"/>
      <c r="L4" s="19" t="s">
        <v>19</v>
      </c>
      <c r="M4" s="19">
        <v>36.130000000000003</v>
      </c>
      <c r="N4" s="19">
        <v>2.84</v>
      </c>
      <c r="O4" s="19">
        <v>12.721830985915494</v>
      </c>
      <c r="P4" s="19">
        <v>194.83256419270526</v>
      </c>
      <c r="Q4" s="19">
        <v>34.713514449999998</v>
      </c>
      <c r="R4" s="19">
        <v>1781.789886</v>
      </c>
      <c r="S4" s="19">
        <v>430.5644355</v>
      </c>
      <c r="T4" s="19">
        <v>6.14</v>
      </c>
      <c r="U4" s="20"/>
      <c r="V4" s="19" t="s">
        <v>19</v>
      </c>
      <c r="W4" s="19">
        <v>49.380450248718297</v>
      </c>
      <c r="X4" s="19">
        <v>3.5</v>
      </c>
      <c r="Y4" s="19">
        <v>14.108700071062371</v>
      </c>
      <c r="Z4" s="19">
        <v>118.582798887859</v>
      </c>
      <c r="AA4" s="19">
        <v>38.9510928961747</v>
      </c>
      <c r="AB4" s="19">
        <v>1567.9133735979301</v>
      </c>
      <c r="AC4" s="19">
        <v>296.3917702</v>
      </c>
      <c r="AD4" s="19">
        <v>6.76</v>
      </c>
      <c r="AE4" s="20"/>
      <c r="AF4" s="19" t="s">
        <v>19</v>
      </c>
      <c r="AG4" s="19">
        <v>29.546053409999999</v>
      </c>
      <c r="AH4" s="19">
        <v>2.529319525</v>
      </c>
      <c r="AI4" s="19">
        <v>11.681423844620817</v>
      </c>
      <c r="AJ4" s="19">
        <v>83.982095999999999</v>
      </c>
      <c r="AK4" s="19">
        <v>20</v>
      </c>
      <c r="AL4" s="19">
        <v>400.73684210526324</v>
      </c>
      <c r="AM4" s="19">
        <v>164.14682400000001</v>
      </c>
      <c r="AN4" s="19">
        <v>6.08</v>
      </c>
      <c r="AO4" s="20"/>
      <c r="AP4" s="19" t="s">
        <v>19</v>
      </c>
      <c r="AQ4" s="19">
        <v>43.491995334999999</v>
      </c>
      <c r="AR4" s="19">
        <v>3.6063317955</v>
      </c>
      <c r="AS4" s="19">
        <v>12.059898478911325</v>
      </c>
      <c r="AT4" s="19">
        <v>90.734593698175757</v>
      </c>
      <c r="AU4" s="19">
        <v>236.57447859999999</v>
      </c>
      <c r="AV4" s="19">
        <v>761.26315790000001</v>
      </c>
      <c r="AW4" s="19">
        <v>167.37804310000001</v>
      </c>
      <c r="AX4" s="19">
        <v>6.36</v>
      </c>
      <c r="AY4" s="20"/>
      <c r="AZ4" s="19" t="s">
        <v>19</v>
      </c>
      <c r="BA4" s="19">
        <v>38.81572723</v>
      </c>
      <c r="BB4" s="19">
        <v>2.0376794039999999</v>
      </c>
      <c r="BC4" s="19">
        <v>19.048986388047137</v>
      </c>
      <c r="BD4" s="19">
        <v>75.199107806691472</v>
      </c>
      <c r="BE4" s="19">
        <v>51.333333330000002</v>
      </c>
      <c r="BF4" s="19">
        <v>615.63157890000002</v>
      </c>
      <c r="BG4" s="19">
        <v>121.7342751</v>
      </c>
      <c r="BH4" s="19">
        <v>7.09</v>
      </c>
    </row>
    <row r="5" spans="1:85">
      <c r="A5" s="20"/>
      <c r="B5" s="19" t="s">
        <v>21</v>
      </c>
      <c r="C5" s="19">
        <v>31.88</v>
      </c>
      <c r="D5" s="19">
        <v>2.37</v>
      </c>
      <c r="E5" s="19">
        <v>13.451476793248943</v>
      </c>
      <c r="F5" s="19">
        <v>38.903357070189998</v>
      </c>
      <c r="G5" s="19">
        <v>7.0057094099999997</v>
      </c>
      <c r="H5" s="19">
        <v>421.3</v>
      </c>
      <c r="I5" s="19">
        <v>60.145000000000003</v>
      </c>
      <c r="J5" s="19">
        <v>6.71</v>
      </c>
      <c r="K5" s="20"/>
      <c r="L5" s="19" t="s">
        <v>21</v>
      </c>
      <c r="M5" s="19">
        <v>31.6</v>
      </c>
      <c r="N5" s="19">
        <v>2.35</v>
      </c>
      <c r="O5" s="19">
        <v>13.446808510638299</v>
      </c>
      <c r="P5" s="19">
        <v>212.21765937876199</v>
      </c>
      <c r="Q5" s="19">
        <v>41.005709410000001</v>
      </c>
      <c r="R5" s="19">
        <v>1527.454033</v>
      </c>
      <c r="S5" s="19">
        <v>414.90717890000002</v>
      </c>
      <c r="T5" s="19">
        <v>6.05</v>
      </c>
      <c r="U5" s="20"/>
      <c r="V5" s="19" t="s">
        <v>21</v>
      </c>
      <c r="W5" s="19">
        <v>42.125406265258796</v>
      </c>
      <c r="X5" s="19">
        <v>2.73</v>
      </c>
      <c r="Y5" s="19">
        <v>15.430551745516043</v>
      </c>
      <c r="Z5" s="19">
        <v>102.4903357070193</v>
      </c>
      <c r="AA5" s="19">
        <v>18.464148235140598</v>
      </c>
      <c r="AB5" s="19">
        <v>1292.1016575496301</v>
      </c>
      <c r="AC5" s="19">
        <v>190.87385549999999</v>
      </c>
      <c r="AD5" s="19">
        <v>6.15</v>
      </c>
      <c r="AE5" s="20"/>
      <c r="AF5" s="19" t="s">
        <v>21</v>
      </c>
      <c r="AG5" s="19">
        <v>24.92817879</v>
      </c>
      <c r="AH5" s="19">
        <v>2.0703366399999998</v>
      </c>
      <c r="AI5" s="19">
        <v>12.040640303791369</v>
      </c>
      <c r="AJ5" s="19">
        <v>75.403535999999988</v>
      </c>
      <c r="AK5" s="19">
        <v>19</v>
      </c>
      <c r="AL5" s="19">
        <v>415.63157894736838</v>
      </c>
      <c r="AM5" s="19">
        <v>140.695932</v>
      </c>
      <c r="AN5" s="19">
        <v>6.15</v>
      </c>
      <c r="AO5" s="20"/>
      <c r="AP5" s="19" t="s">
        <v>21</v>
      </c>
      <c r="AQ5" s="19">
        <v>34.967515469999995</v>
      </c>
      <c r="AR5" s="19">
        <v>2.6096353680000002</v>
      </c>
      <c r="AS5" s="19">
        <v>13.399387477185661</v>
      </c>
      <c r="AT5" s="19">
        <v>96.431461538461562</v>
      </c>
      <c r="AU5" s="19">
        <v>278.13050980000003</v>
      </c>
      <c r="AV5" s="19">
        <v>810.73684209999999</v>
      </c>
      <c r="AW5" s="19">
        <v>170.23703850000001</v>
      </c>
      <c r="AX5" s="19">
        <v>6.38</v>
      </c>
      <c r="AY5" s="20"/>
      <c r="AZ5" s="19" t="s">
        <v>21</v>
      </c>
      <c r="BA5" s="19">
        <v>31.31789684</v>
      </c>
      <c r="BB5" s="19">
        <v>2.1918660399999998</v>
      </c>
      <c r="BC5" s="19">
        <v>14.28823489596107</v>
      </c>
      <c r="BD5" s="19">
        <v>71.599886201991453</v>
      </c>
      <c r="BE5" s="19">
        <v>26.592592589999999</v>
      </c>
      <c r="BF5" s="19">
        <v>529.84210529999996</v>
      </c>
      <c r="BG5" s="19">
        <v>112.5480512</v>
      </c>
      <c r="BH5" s="19">
        <v>7.13</v>
      </c>
    </row>
    <row r="6" spans="1:85">
      <c r="A6" s="20"/>
      <c r="B6" s="19" t="s">
        <v>23</v>
      </c>
      <c r="C6" s="19">
        <v>27.97</v>
      </c>
      <c r="D6" s="19">
        <v>1.94</v>
      </c>
      <c r="E6" s="19">
        <v>14.417525773195877</v>
      </c>
      <c r="F6" s="19">
        <v>36.580784012300001</v>
      </c>
      <c r="G6" s="19">
        <v>1.492815751</v>
      </c>
      <c r="H6" s="19">
        <v>420.1</v>
      </c>
      <c r="I6" s="19">
        <v>60.124000000000002</v>
      </c>
      <c r="J6" s="19">
        <v>6.51</v>
      </c>
      <c r="K6" s="20"/>
      <c r="L6" s="19" t="s">
        <v>23</v>
      </c>
      <c r="M6" s="19">
        <v>30.04</v>
      </c>
      <c r="N6" s="19">
        <v>2.2599999999999998</v>
      </c>
      <c r="O6" s="19">
        <v>13.292035398230089</v>
      </c>
      <c r="P6" s="19">
        <v>203.47714135077041</v>
      </c>
      <c r="Q6" s="19">
        <v>1.492815751</v>
      </c>
      <c r="R6" s="19">
        <v>1457.3810189999999</v>
      </c>
      <c r="S6" s="19">
        <v>349.21546990000002</v>
      </c>
      <c r="T6" s="19">
        <v>6.59</v>
      </c>
      <c r="U6" s="20"/>
      <c r="V6" s="19" t="s">
        <v>23</v>
      </c>
      <c r="W6" s="19">
        <v>35.814073085784898</v>
      </c>
      <c r="X6" s="19">
        <v>2.3199999999999998</v>
      </c>
      <c r="Y6" s="19">
        <v>15.437100468010733</v>
      </c>
      <c r="Z6" s="19">
        <v>103.45807840122995</v>
      </c>
      <c r="AA6" s="19">
        <v>14.525449535285601</v>
      </c>
      <c r="AB6" s="19">
        <v>1910.95650096237</v>
      </c>
      <c r="AC6" s="19">
        <v>202.54468869999999</v>
      </c>
      <c r="AD6" s="19">
        <v>6.54</v>
      </c>
      <c r="AE6" s="20"/>
      <c r="AF6" s="19" t="s">
        <v>23</v>
      </c>
      <c r="AG6" s="19">
        <v>20.06114006</v>
      </c>
      <c r="AH6" s="19">
        <v>1.679476202</v>
      </c>
      <c r="AI6" s="19">
        <v>11.944879026038143</v>
      </c>
      <c r="AJ6" s="19">
        <v>70</v>
      </c>
      <c r="AK6" s="19">
        <v>13</v>
      </c>
      <c r="AL6" s="19">
        <v>390.12299999999999</v>
      </c>
      <c r="AM6" s="19">
        <v>130</v>
      </c>
      <c r="AN6" s="19">
        <v>6.22</v>
      </c>
      <c r="AO6" s="20"/>
      <c r="AP6" s="19" t="s">
        <v>23</v>
      </c>
      <c r="AQ6" s="19">
        <v>22.650887964999999</v>
      </c>
      <c r="AR6" s="19">
        <v>1.4582750200000001</v>
      </c>
      <c r="AS6" s="19">
        <v>15.532658555037168</v>
      </c>
      <c r="AT6" s="19">
        <v>91.059922178988302</v>
      </c>
      <c r="AU6" s="19">
        <v>247.509488</v>
      </c>
      <c r="AV6" s="19">
        <v>775.05263160000004</v>
      </c>
      <c r="AW6" s="19">
        <v>161.41400780000001</v>
      </c>
      <c r="AX6" s="19">
        <v>6.45</v>
      </c>
      <c r="AY6" s="20"/>
      <c r="AZ6" s="19" t="s">
        <v>23</v>
      </c>
      <c r="BA6" s="19">
        <v>18.846533300000001</v>
      </c>
      <c r="BB6" s="19">
        <v>2.4136535819999998</v>
      </c>
      <c r="BC6" s="19">
        <v>7.8083008433975021</v>
      </c>
      <c r="BD6" s="19">
        <v>65.958730158730162</v>
      </c>
      <c r="BE6" s="19">
        <v>14.44444444</v>
      </c>
      <c r="BF6" s="19">
        <v>489.5789474</v>
      </c>
      <c r="BG6" s="19">
        <v>108.29269840000001</v>
      </c>
      <c r="BH6" s="19">
        <v>7.17</v>
      </c>
    </row>
    <row r="7" spans="1:85">
      <c r="A7" s="20"/>
      <c r="B7" s="19" t="s">
        <v>25</v>
      </c>
      <c r="C7" s="19">
        <v>23.55</v>
      </c>
      <c r="D7" s="19">
        <v>1.96</v>
      </c>
      <c r="E7" s="19">
        <v>12.01530612244898</v>
      </c>
      <c r="F7" s="19">
        <v>30.080405063290002</v>
      </c>
      <c r="G7" s="19">
        <v>5.0053468099999998</v>
      </c>
      <c r="H7" s="19">
        <v>3</v>
      </c>
      <c r="I7" s="19">
        <v>50.012999999999998</v>
      </c>
      <c r="J7" s="19">
        <v>6.9</v>
      </c>
      <c r="K7" s="20"/>
      <c r="L7" s="19" t="s">
        <v>25</v>
      </c>
      <c r="M7" s="19">
        <v>37.25</v>
      </c>
      <c r="N7" s="19">
        <v>2.98</v>
      </c>
      <c r="O7" s="19">
        <v>12.5</v>
      </c>
      <c r="P7" s="19">
        <v>200.08073570067859</v>
      </c>
      <c r="Q7" s="19">
        <v>21.005346809999999</v>
      </c>
      <c r="R7" s="19">
        <v>1541.7109949999999</v>
      </c>
      <c r="S7" s="19">
        <v>307.97767690000001</v>
      </c>
      <c r="T7" s="19">
        <v>6.57</v>
      </c>
      <c r="U7" s="20"/>
      <c r="V7" s="19" t="s">
        <v>25</v>
      </c>
      <c r="W7" s="19">
        <v>30.913350582122799</v>
      </c>
      <c r="X7" s="19">
        <v>1.99</v>
      </c>
      <c r="Y7" s="19">
        <v>15.534347026192361</v>
      </c>
      <c r="Z7" s="19">
        <v>100.20804050632907</v>
      </c>
      <c r="AA7" s="19">
        <v>9.9509609012591103</v>
      </c>
      <c r="AB7" s="19">
        <v>1827.1678255823899</v>
      </c>
      <c r="AC7" s="19">
        <v>135.02995440000001</v>
      </c>
      <c r="AD7" s="19">
        <v>6.7</v>
      </c>
      <c r="AE7" s="20"/>
      <c r="AF7" s="19" t="s">
        <v>25</v>
      </c>
      <c r="AG7" s="19">
        <v>20.478665830000001</v>
      </c>
      <c r="AH7" s="19">
        <v>1.7074622209999999</v>
      </c>
      <c r="AI7" s="19">
        <v>11.993627488874322</v>
      </c>
      <c r="AJ7" s="19">
        <v>65</v>
      </c>
      <c r="AK7" s="19">
        <v>15</v>
      </c>
      <c r="AL7" s="19">
        <v>372</v>
      </c>
      <c r="AM7" s="19">
        <v>121</v>
      </c>
      <c r="AN7" s="19">
        <v>6.28</v>
      </c>
      <c r="AO7" s="20"/>
      <c r="AP7" s="19" t="s">
        <v>25</v>
      </c>
      <c r="AQ7" s="19">
        <v>23.228476050000001</v>
      </c>
      <c r="AR7" s="19">
        <v>1.5986455980000001</v>
      </c>
      <c r="AS7" s="19">
        <v>14.530097276757397</v>
      </c>
      <c r="AT7" s="19">
        <v>85.461964497041421</v>
      </c>
      <c r="AU7" s="19">
        <v>237.63578269999999</v>
      </c>
      <c r="AV7" s="19">
        <v>770.31578950000005</v>
      </c>
      <c r="AW7" s="19">
        <v>159.604071</v>
      </c>
      <c r="AX7" s="19">
        <v>6.47</v>
      </c>
      <c r="AY7" s="20"/>
      <c r="AZ7" s="19" t="s">
        <v>25</v>
      </c>
      <c r="BA7" s="19">
        <v>15.102665419999999</v>
      </c>
      <c r="BB7" s="19">
        <v>1.5399381519999999</v>
      </c>
      <c r="BC7" s="19">
        <v>9.8073194695419161</v>
      </c>
      <c r="BD7" s="19">
        <v>63.644770642201827</v>
      </c>
      <c r="BE7" s="19">
        <v>7.4814814810000003</v>
      </c>
      <c r="BF7" s="19">
        <v>464.73684209999999</v>
      </c>
      <c r="BG7" s="19">
        <v>104.93577980000001</v>
      </c>
      <c r="BH7" s="19">
        <v>7.27</v>
      </c>
    </row>
    <row r="8" spans="1:85" s="22" customFormat="1">
      <c r="A8" s="20"/>
      <c r="B8" s="21" t="s">
        <v>151</v>
      </c>
      <c r="C8" s="21">
        <v>42.26</v>
      </c>
      <c r="D8" s="21">
        <v>3.47</v>
      </c>
      <c r="E8" s="21">
        <v>12.178674351585013</v>
      </c>
      <c r="F8" s="21">
        <v>42.331160365060001</v>
      </c>
      <c r="G8" s="21">
        <v>7.4444444444444402</v>
      </c>
      <c r="H8" s="21">
        <v>587.88764209896101</v>
      </c>
      <c r="I8" s="21">
        <v>132.09</v>
      </c>
      <c r="J8" s="21">
        <v>5.52</v>
      </c>
      <c r="K8" s="20"/>
      <c r="L8" s="21" t="s">
        <v>151</v>
      </c>
      <c r="M8" s="21">
        <v>55.29</v>
      </c>
      <c r="N8" s="21">
        <v>4.38</v>
      </c>
      <c r="O8" s="21">
        <v>12.623287671232877</v>
      </c>
      <c r="P8" s="21">
        <v>233.26122739357442</v>
      </c>
      <c r="Q8" s="21">
        <v>59.238563810000002</v>
      </c>
      <c r="R8" s="21">
        <v>1944.0317950000001</v>
      </c>
      <c r="S8" s="21">
        <v>542.63037780000002</v>
      </c>
      <c r="T8" s="21">
        <v>5.73</v>
      </c>
      <c r="U8" s="20"/>
      <c r="V8" s="21" t="s">
        <v>151</v>
      </c>
      <c r="W8" s="21">
        <v>62.514147758483894</v>
      </c>
      <c r="X8" s="21">
        <v>4.68</v>
      </c>
      <c r="Y8" s="21">
        <v>13.357723880017927</v>
      </c>
      <c r="Z8" s="21">
        <v>121.43311603650569</v>
      </c>
      <c r="AA8" s="21">
        <v>50.544085068675301</v>
      </c>
      <c r="AB8" s="21">
        <v>2002.1315672877399</v>
      </c>
      <c r="AC8" s="21">
        <v>281.34633639999998</v>
      </c>
      <c r="AD8" s="21">
        <v>5.85</v>
      </c>
      <c r="AE8" s="20"/>
      <c r="AF8" s="21" t="s">
        <v>151</v>
      </c>
      <c r="AG8" s="21">
        <v>63.389730450000002</v>
      </c>
      <c r="AH8" s="21">
        <v>3.8159731030000001</v>
      </c>
      <c r="AI8" s="21">
        <v>16.611681670440746</v>
      </c>
      <c r="AJ8" s="21">
        <v>79.399235999999988</v>
      </c>
      <c r="AK8" s="21">
        <v>22.074074070000002</v>
      </c>
      <c r="AL8" s="21">
        <v>437.9473684210526</v>
      </c>
      <c r="AM8" s="21">
        <v>154.143066</v>
      </c>
      <c r="AN8" s="21">
        <v>5.88</v>
      </c>
      <c r="AO8" s="20"/>
      <c r="AP8" s="21" t="s">
        <v>151</v>
      </c>
      <c r="AQ8" s="21">
        <v>51.138973239999999</v>
      </c>
      <c r="AR8" s="21">
        <v>4.3189612029999997</v>
      </c>
      <c r="AS8" s="21">
        <v>11.840572497960455</v>
      </c>
      <c r="AT8" s="21">
        <v>82.396586270871978</v>
      </c>
      <c r="AU8" s="21">
        <v>248.8222088</v>
      </c>
      <c r="AV8" s="21">
        <v>366.05263159999998</v>
      </c>
      <c r="AW8" s="21">
        <v>155.78649350000001</v>
      </c>
      <c r="AX8" s="21">
        <v>6.08</v>
      </c>
      <c r="AY8" s="20"/>
      <c r="AZ8" s="21" t="s">
        <v>151</v>
      </c>
      <c r="BA8" s="21">
        <v>45.974712369999999</v>
      </c>
      <c r="BB8" s="21">
        <v>1.941383034</v>
      </c>
      <c r="BC8" s="21">
        <v>23.681422761418858</v>
      </c>
      <c r="BD8" s="21">
        <v>77.587980997624726</v>
      </c>
      <c r="BE8" s="21">
        <v>61.333333330000002</v>
      </c>
      <c r="BF8" s="21">
        <v>633.94736839999996</v>
      </c>
      <c r="BG8" s="21">
        <v>123.2233967</v>
      </c>
      <c r="BH8" s="21">
        <v>6.41</v>
      </c>
      <c r="BI8" s="16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</row>
    <row r="9" spans="1:85" s="22" customFormat="1">
      <c r="A9" s="20"/>
      <c r="B9" s="21" t="s">
        <v>29</v>
      </c>
      <c r="C9" s="21">
        <v>41.98</v>
      </c>
      <c r="D9" s="21">
        <v>3.55</v>
      </c>
      <c r="E9" s="21">
        <v>11.825352112676056</v>
      </c>
      <c r="F9" s="21">
        <v>36.1483731833099</v>
      </c>
      <c r="G9" s="21">
        <v>11.2222222222222</v>
      </c>
      <c r="H9" s="21">
        <v>772.65326792950998</v>
      </c>
      <c r="I9" s="21">
        <v>116.55</v>
      </c>
      <c r="J9" s="21">
        <v>5.89</v>
      </c>
      <c r="K9" s="20"/>
      <c r="L9" s="21" t="s">
        <v>29</v>
      </c>
      <c r="M9" s="21">
        <v>31.41</v>
      </c>
      <c r="N9" s="21">
        <v>2.4700000000000002</v>
      </c>
      <c r="O9" s="21">
        <v>12.7165991902834</v>
      </c>
      <c r="P9" s="21">
        <v>202.53709907416638</v>
      </c>
      <c r="Q9" s="21">
        <v>35.488469600000002</v>
      </c>
      <c r="R9" s="21">
        <v>2078.4965240000001</v>
      </c>
      <c r="S9" s="21">
        <v>444.64842659999999</v>
      </c>
      <c r="T9" s="21">
        <v>5.52</v>
      </c>
      <c r="U9" s="20"/>
      <c r="V9" s="21" t="s">
        <v>29</v>
      </c>
      <c r="W9" s="21">
        <v>46.281733512878404</v>
      </c>
      <c r="X9" s="21">
        <v>3.29</v>
      </c>
      <c r="Y9" s="21">
        <v>14.067396204522311</v>
      </c>
      <c r="Z9" s="21">
        <v>96.148373183309928</v>
      </c>
      <c r="AA9" s="21">
        <v>41.731279541255802</v>
      </c>
      <c r="AB9" s="21">
        <v>1841.1142301878599</v>
      </c>
      <c r="AC9" s="21">
        <v>249.2500703</v>
      </c>
      <c r="AD9" s="21">
        <v>6.27</v>
      </c>
      <c r="AE9" s="20"/>
      <c r="AF9" s="21" t="s">
        <v>29</v>
      </c>
      <c r="AG9" s="21">
        <v>40.861811639999999</v>
      </c>
      <c r="AH9" s="21">
        <v>2.7884718780000002</v>
      </c>
      <c r="AI9" s="21">
        <v>14.653836734874181</v>
      </c>
      <c r="AJ9" s="21">
        <v>65.225315999999992</v>
      </c>
      <c r="AK9" s="21">
        <v>20.962962959999999</v>
      </c>
      <c r="AL9" s="21">
        <v>440.63157894736838</v>
      </c>
      <c r="AM9" s="21">
        <v>134.56435200000001</v>
      </c>
      <c r="AN9" s="21">
        <v>5.99</v>
      </c>
      <c r="AO9" s="20"/>
      <c r="AP9" s="21" t="s">
        <v>29</v>
      </c>
      <c r="AQ9" s="21">
        <v>43.84100437</v>
      </c>
      <c r="AR9" s="21">
        <v>3.7137699130000001</v>
      </c>
      <c r="AS9" s="21">
        <v>11.80498668389099</v>
      </c>
      <c r="AT9" s="21">
        <v>83.746691042047544</v>
      </c>
      <c r="AU9" s="21">
        <v>335.15954809999999</v>
      </c>
      <c r="AV9" s="21">
        <v>892.21052629999997</v>
      </c>
      <c r="AW9" s="21">
        <v>170.73374770000001</v>
      </c>
      <c r="AX9" s="21">
        <v>6.11</v>
      </c>
      <c r="AY9" s="20"/>
      <c r="AZ9" s="21" t="s">
        <v>29</v>
      </c>
      <c r="BA9" s="21">
        <v>38.81572723</v>
      </c>
      <c r="BB9" s="21">
        <v>2.0376794039999999</v>
      </c>
      <c r="BC9" s="21">
        <v>19.048986388047137</v>
      </c>
      <c r="BD9" s="21">
        <v>72.063057757644401</v>
      </c>
      <c r="BE9" s="21">
        <v>45.3037037</v>
      </c>
      <c r="BF9" s="21">
        <v>586.10526319999997</v>
      </c>
      <c r="BG9" s="21">
        <v>115.6642356</v>
      </c>
      <c r="BH9" s="21">
        <v>6.52</v>
      </c>
      <c r="BI9" s="16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</row>
    <row r="10" spans="1:85" s="22" customFormat="1">
      <c r="A10" s="20"/>
      <c r="B10" s="21" t="s">
        <v>31</v>
      </c>
      <c r="C10" s="21">
        <v>28.42</v>
      </c>
      <c r="D10" s="21">
        <v>2.38</v>
      </c>
      <c r="E10" s="21">
        <v>11.941176470588237</v>
      </c>
      <c r="F10" s="21">
        <v>30.219907407407</v>
      </c>
      <c r="G10" s="21">
        <v>5.21</v>
      </c>
      <c r="H10" s="21">
        <v>600.32000000000005</v>
      </c>
      <c r="I10" s="21">
        <v>94.233999999999995</v>
      </c>
      <c r="J10" s="21">
        <v>5.72</v>
      </c>
      <c r="K10" s="20"/>
      <c r="L10" s="21" t="s">
        <v>31</v>
      </c>
      <c r="M10" s="21">
        <v>25.98</v>
      </c>
      <c r="N10" s="21">
        <v>1.92</v>
      </c>
      <c r="O10" s="21">
        <v>13.53125</v>
      </c>
      <c r="P10" s="21">
        <v>203.8426364775635</v>
      </c>
      <c r="Q10" s="21">
        <v>18.385355529999998</v>
      </c>
      <c r="R10" s="21">
        <v>1424.1004600000001</v>
      </c>
      <c r="S10" s="21">
        <v>366.04933019999999</v>
      </c>
      <c r="T10" s="21">
        <v>6.49</v>
      </c>
      <c r="U10" s="20"/>
      <c r="V10" s="21" t="s">
        <v>31</v>
      </c>
      <c r="W10" s="21">
        <v>33.909244537353501</v>
      </c>
      <c r="X10" s="21">
        <v>2.27</v>
      </c>
      <c r="Y10" s="21">
        <v>14.937993188261455</v>
      </c>
      <c r="Z10" s="21">
        <v>100.21990740740731</v>
      </c>
      <c r="AA10" s="21">
        <v>32.379777129608897</v>
      </c>
      <c r="AB10" s="21">
        <v>1656.7733783640199</v>
      </c>
      <c r="AC10" s="21">
        <v>221.62916670000001</v>
      </c>
      <c r="AD10" s="21">
        <v>6.25</v>
      </c>
      <c r="AE10" s="20"/>
      <c r="AF10" s="21" t="s">
        <v>31</v>
      </c>
      <c r="AG10" s="21">
        <v>32.686781879999998</v>
      </c>
      <c r="AH10" s="21">
        <v>2.2921706739999999</v>
      </c>
      <c r="AI10" s="21">
        <v>14.260186752568147</v>
      </c>
      <c r="AJ10" s="21">
        <v>69.468323999999996</v>
      </c>
      <c r="AK10" s="21">
        <v>9.9259259259999997</v>
      </c>
      <c r="AL10" s="21">
        <v>429.42105263157896</v>
      </c>
      <c r="AM10" s="21">
        <v>142.50443799999999</v>
      </c>
      <c r="AN10" s="21">
        <v>6.02</v>
      </c>
      <c r="AO10" s="20"/>
      <c r="AP10" s="21" t="s">
        <v>31</v>
      </c>
      <c r="AQ10" s="21">
        <v>36.923663619999999</v>
      </c>
      <c r="AR10" s="21">
        <v>2.909700274</v>
      </c>
      <c r="AS10" s="21">
        <v>12.689851236546984</v>
      </c>
      <c r="AT10" s="21">
        <v>87.311938382541726</v>
      </c>
      <c r="AU10" s="21">
        <v>321.22742640000001</v>
      </c>
      <c r="AV10" s="21">
        <v>858.42105260000005</v>
      </c>
      <c r="AW10" s="21">
        <v>159.03645700000001</v>
      </c>
      <c r="AX10" s="21">
        <v>6.2</v>
      </c>
      <c r="AY10" s="20"/>
      <c r="AZ10" s="21" t="s">
        <v>31</v>
      </c>
      <c r="BA10" s="21">
        <v>31.31789684</v>
      </c>
      <c r="BB10" s="21">
        <v>2.1918660399999998</v>
      </c>
      <c r="BC10" s="21">
        <v>14.28823489596107</v>
      </c>
      <c r="BD10" s="21">
        <v>64.154429223744273</v>
      </c>
      <c r="BE10" s="21">
        <v>24</v>
      </c>
      <c r="BF10" s="21">
        <v>519.31578950000005</v>
      </c>
      <c r="BG10" s="21">
        <v>107.39730590000001</v>
      </c>
      <c r="BH10" s="21">
        <v>6.54</v>
      </c>
      <c r="BI10" s="16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</row>
    <row r="11" spans="1:85" s="22" customFormat="1">
      <c r="A11" s="20"/>
      <c r="B11" s="21" t="s">
        <v>33</v>
      </c>
      <c r="C11" s="21">
        <v>24.86</v>
      </c>
      <c r="D11" s="21">
        <v>1.61</v>
      </c>
      <c r="E11" s="21">
        <v>15.440993788819874</v>
      </c>
      <c r="F11" s="21">
        <v>34.894545454544001</v>
      </c>
      <c r="G11" s="21">
        <v>3.43</v>
      </c>
      <c r="H11" s="21">
        <v>586.32000000000005</v>
      </c>
      <c r="I11" s="21">
        <v>80.323999999999998</v>
      </c>
      <c r="J11" s="21">
        <v>5.97</v>
      </c>
      <c r="K11" s="20"/>
      <c r="L11" s="21" t="s">
        <v>33</v>
      </c>
      <c r="M11" s="21">
        <v>26.22</v>
      </c>
      <c r="N11" s="21">
        <v>1.92</v>
      </c>
      <c r="O11" s="21">
        <v>13.65625</v>
      </c>
      <c r="P11" s="21">
        <v>212.29881981862653</v>
      </c>
      <c r="Q11" s="21">
        <v>5.7738642359999997</v>
      </c>
      <c r="R11" s="21">
        <v>1401.9903039999999</v>
      </c>
      <c r="S11" s="21">
        <v>280.70977859999999</v>
      </c>
      <c r="T11" s="21">
        <v>6.45</v>
      </c>
      <c r="U11" s="20"/>
      <c r="V11" s="21" t="s">
        <v>33</v>
      </c>
      <c r="W11" s="21">
        <v>18.861335515976002</v>
      </c>
      <c r="X11" s="21">
        <v>1.01</v>
      </c>
      <c r="Y11" s="21">
        <v>18.674589619778221</v>
      </c>
      <c r="Z11" s="21">
        <v>98.48945454545445</v>
      </c>
      <c r="AA11" s="21">
        <v>27.8198587692751</v>
      </c>
      <c r="AB11" s="21">
        <v>2179.3020684005701</v>
      </c>
      <c r="AC11" s="21">
        <v>185.76872729999999</v>
      </c>
      <c r="AD11" s="21">
        <v>6.44</v>
      </c>
      <c r="AE11" s="20"/>
      <c r="AF11" s="21" t="s">
        <v>33</v>
      </c>
      <c r="AG11" s="21">
        <v>18.01019788</v>
      </c>
      <c r="AH11" s="21">
        <v>1.5277138349999999</v>
      </c>
      <c r="AI11" s="21">
        <v>11.788986567631628</v>
      </c>
      <c r="AJ11" s="21">
        <v>65</v>
      </c>
      <c r="AK11" s="21">
        <v>11</v>
      </c>
      <c r="AL11" s="21">
        <v>410</v>
      </c>
      <c r="AM11" s="21">
        <v>131</v>
      </c>
      <c r="AN11" s="21">
        <v>6.13</v>
      </c>
      <c r="AO11" s="20"/>
      <c r="AP11" s="21" t="s">
        <v>33</v>
      </c>
      <c r="AQ11" s="21">
        <v>19.226942059999999</v>
      </c>
      <c r="AR11" s="21">
        <v>1.1094337700000001</v>
      </c>
      <c r="AS11" s="21">
        <v>17.330409962191791</v>
      </c>
      <c r="AT11" s="21">
        <v>86.15464646464649</v>
      </c>
      <c r="AU11" s="21">
        <v>269.8969568</v>
      </c>
      <c r="AV11" s="21">
        <v>761.15789470000004</v>
      </c>
      <c r="AW11" s="21">
        <v>150.00909089999999</v>
      </c>
      <c r="AX11" s="21">
        <v>6.25</v>
      </c>
      <c r="AY11" s="20"/>
      <c r="AZ11" s="21" t="s">
        <v>33</v>
      </c>
      <c r="BA11" s="21">
        <v>18.846533300000001</v>
      </c>
      <c r="BB11" s="21">
        <v>2.4136535819999998</v>
      </c>
      <c r="BC11" s="21">
        <v>7.8083008433975021</v>
      </c>
      <c r="BD11" s="21">
        <v>65.502067669172945</v>
      </c>
      <c r="BE11" s="21">
        <v>13.407407409999999</v>
      </c>
      <c r="BF11" s="21">
        <v>488.05263159999998</v>
      </c>
      <c r="BG11" s="21">
        <v>105.8128383</v>
      </c>
      <c r="BH11" s="21">
        <v>6.62</v>
      </c>
      <c r="BI11" s="16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</row>
    <row r="12" spans="1:85" s="22" customFormat="1">
      <c r="A12" s="20"/>
      <c r="B12" s="21" t="s">
        <v>35</v>
      </c>
      <c r="C12" s="21">
        <v>25.1</v>
      </c>
      <c r="D12" s="21">
        <v>1.62</v>
      </c>
      <c r="E12" s="21">
        <v>15.493827160493828</v>
      </c>
      <c r="F12" s="21">
        <v>31.415104895104999</v>
      </c>
      <c r="G12" s="21">
        <v>4.22</v>
      </c>
      <c r="H12" s="21">
        <v>587.12</v>
      </c>
      <c r="I12" s="21">
        <v>74.323999999999998</v>
      </c>
      <c r="J12" s="21">
        <v>5.9</v>
      </c>
      <c r="K12" s="20"/>
      <c r="L12" s="21" t="s">
        <v>35</v>
      </c>
      <c r="M12" s="21">
        <v>24.08</v>
      </c>
      <c r="N12" s="21">
        <v>1.76</v>
      </c>
      <c r="O12" s="21">
        <v>13.681818181818182</v>
      </c>
      <c r="P12" s="21">
        <v>195.11980729282016</v>
      </c>
      <c r="Q12" s="21">
        <v>18.080262309999998</v>
      </c>
      <c r="R12" s="21">
        <v>1358.320974</v>
      </c>
      <c r="S12" s="21">
        <v>295.12745050000001</v>
      </c>
      <c r="T12" s="21">
        <v>6.47</v>
      </c>
      <c r="U12" s="20"/>
      <c r="V12" s="21" t="s">
        <v>35</v>
      </c>
      <c r="W12" s="21">
        <v>14.172354936599699</v>
      </c>
      <c r="X12" s="21">
        <v>0.78</v>
      </c>
      <c r="Y12" s="21">
        <v>18.169685816153461</v>
      </c>
      <c r="Z12" s="21">
        <v>111.41510489510483</v>
      </c>
      <c r="AA12" s="21">
        <v>17.5795652653647</v>
      </c>
      <c r="AB12" s="21">
        <v>1863.1673234725299</v>
      </c>
      <c r="AC12" s="21">
        <v>207.56571099999999</v>
      </c>
      <c r="AD12" s="21">
        <v>6.36</v>
      </c>
      <c r="AE12" s="20"/>
      <c r="AF12" s="21" t="s">
        <v>35</v>
      </c>
      <c r="AG12" s="21">
        <v>11.935344929999999</v>
      </c>
      <c r="AH12" s="21">
        <v>1.3186588880000001</v>
      </c>
      <c r="AI12" s="21">
        <v>9.0511238642635217</v>
      </c>
      <c r="AJ12" s="21">
        <v>66</v>
      </c>
      <c r="AK12" s="21">
        <v>12</v>
      </c>
      <c r="AL12" s="21">
        <v>392</v>
      </c>
      <c r="AM12" s="21">
        <v>129</v>
      </c>
      <c r="AN12" s="21">
        <v>6.16</v>
      </c>
      <c r="AO12" s="20"/>
      <c r="AP12" s="21" t="s">
        <v>35</v>
      </c>
      <c r="AQ12" s="21">
        <v>22.875368600000002</v>
      </c>
      <c r="AR12" s="21">
        <v>1.539090276</v>
      </c>
      <c r="AS12" s="21">
        <v>14.862915422642825</v>
      </c>
      <c r="AT12" s="21">
        <v>109.53151750972764</v>
      </c>
      <c r="AU12" s="21">
        <v>247.3371266</v>
      </c>
      <c r="AV12" s="21">
        <v>861.36842109999998</v>
      </c>
      <c r="AW12" s="21">
        <v>199.97276260000001</v>
      </c>
      <c r="AX12" s="21">
        <v>6.3</v>
      </c>
      <c r="AY12" s="20"/>
      <c r="AZ12" s="21" t="s">
        <v>35</v>
      </c>
      <c r="BA12" s="21">
        <v>15.696358679999999</v>
      </c>
      <c r="BB12" s="21">
        <v>2.5074571369999998</v>
      </c>
      <c r="BC12" s="21">
        <v>6.2598711851878805</v>
      </c>
      <c r="BD12" s="21">
        <v>61.962572178477693</v>
      </c>
      <c r="BE12" s="21">
        <v>9.2592592590000002</v>
      </c>
      <c r="BF12" s="21">
        <v>470.47368419999998</v>
      </c>
      <c r="BG12" s="21">
        <v>101.013622</v>
      </c>
      <c r="BH12" s="21">
        <v>6.65</v>
      </c>
      <c r="BI12" s="16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</row>
    <row r="13" spans="1:85">
      <c r="A13" s="20"/>
      <c r="B13" s="19" t="s">
        <v>152</v>
      </c>
      <c r="C13" s="19">
        <v>39.125</v>
      </c>
      <c r="D13" s="19">
        <v>3</v>
      </c>
      <c r="E13" s="19">
        <v>13.041666666666666</v>
      </c>
      <c r="F13" s="19">
        <v>43.566370987127499</v>
      </c>
      <c r="G13" s="19">
        <v>9.5425925925925696</v>
      </c>
      <c r="H13" s="19">
        <v>673.38834856795449</v>
      </c>
      <c r="I13" s="19">
        <v>102.9785</v>
      </c>
      <c r="J13" s="19">
        <v>5.82</v>
      </c>
      <c r="K13" s="20"/>
      <c r="L13" s="19" t="s">
        <v>152</v>
      </c>
      <c r="M13" s="19">
        <v>52.994999999999997</v>
      </c>
      <c r="N13" s="19">
        <v>3.9350000000000001</v>
      </c>
      <c r="O13" s="19">
        <v>13.467598475222363</v>
      </c>
      <c r="P13" s="19">
        <v>218.81528788036923</v>
      </c>
      <c r="Q13" s="19">
        <v>61.441048989999999</v>
      </c>
      <c r="R13" s="19">
        <v>1636.5601515000001</v>
      </c>
      <c r="S13" s="19">
        <v>507.03470055000003</v>
      </c>
      <c r="T13" s="19">
        <v>5.59</v>
      </c>
      <c r="U13" s="20"/>
      <c r="V13" s="19" t="s">
        <v>152</v>
      </c>
      <c r="W13" s="19">
        <v>60.813865489959703</v>
      </c>
      <c r="X13" s="19">
        <v>4.3099999999999996</v>
      </c>
      <c r="Y13" s="19">
        <v>14.109945589317798</v>
      </c>
      <c r="Z13" s="19">
        <v>121.11734882285052</v>
      </c>
      <c r="AA13" s="19">
        <v>52.529913564871151</v>
      </c>
      <c r="AB13" s="19">
        <v>2429.5472194599351</v>
      </c>
      <c r="AC13" s="19">
        <v>280.71046475000003</v>
      </c>
      <c r="AD13" s="19">
        <v>5.915</v>
      </c>
      <c r="AE13" s="20"/>
      <c r="AF13" s="19" t="s">
        <v>152</v>
      </c>
      <c r="AG13" s="19">
        <v>57.896875139999999</v>
      </c>
      <c r="AH13" s="19">
        <v>3.45693743</v>
      </c>
      <c r="AI13" s="19">
        <v>16.748025184823781</v>
      </c>
      <c r="AJ13" s="19">
        <v>75.624065999999999</v>
      </c>
      <c r="AK13" s="19">
        <v>21.296296295000001</v>
      </c>
      <c r="AL13" s="19">
        <v>410</v>
      </c>
      <c r="AM13" s="19">
        <v>150.45348609999999</v>
      </c>
      <c r="AN13" s="19">
        <v>6.0940000000000003</v>
      </c>
      <c r="AO13" s="20"/>
      <c r="AP13" s="19" t="s">
        <v>152</v>
      </c>
      <c r="AQ13" s="19">
        <v>57.382536652500001</v>
      </c>
      <c r="AR13" s="19">
        <v>4.2206204682499999</v>
      </c>
      <c r="AS13" s="19">
        <v>13.595758510902682</v>
      </c>
      <c r="AT13" s="19">
        <v>90.82927905092896</v>
      </c>
      <c r="AU13" s="19">
        <v>237.42669895</v>
      </c>
      <c r="AV13" s="19">
        <v>369.0789474</v>
      </c>
      <c r="AW13" s="19">
        <v>172.32817635000001</v>
      </c>
      <c r="AX13" s="19">
        <v>6.1749999999999998</v>
      </c>
      <c r="AY13" s="20"/>
      <c r="AZ13" s="19" t="s">
        <v>152</v>
      </c>
      <c r="BA13" s="19">
        <v>43.471237000000002</v>
      </c>
      <c r="BB13" s="19">
        <v>1.941383034</v>
      </c>
      <c r="BC13" s="19">
        <v>22.391890852384982</v>
      </c>
      <c r="BD13" s="19">
        <v>78.788927526520183</v>
      </c>
      <c r="BE13" s="19">
        <v>62.444444445000002</v>
      </c>
      <c r="BF13" s="19">
        <v>660.26315790000001</v>
      </c>
      <c r="BG13" s="19">
        <v>125.599981</v>
      </c>
      <c r="BH13" s="19">
        <v>6.6749999999999998</v>
      </c>
    </row>
    <row r="14" spans="1:85">
      <c r="A14" s="20"/>
      <c r="B14" s="19" t="s">
        <v>153</v>
      </c>
      <c r="C14" s="19">
        <v>39.024999999999999</v>
      </c>
      <c r="D14" s="19">
        <v>3.0449999999999999</v>
      </c>
      <c r="E14" s="19">
        <v>12.816091954022989</v>
      </c>
      <c r="F14" s="19">
        <v>36.36558603558445</v>
      </c>
      <c r="G14" s="19">
        <v>10.7462962962963</v>
      </c>
      <c r="H14" s="19">
        <v>665.49065081856793</v>
      </c>
      <c r="I14" s="19">
        <v>90.174999999999997</v>
      </c>
      <c r="J14" s="19">
        <v>6.1349999999999998</v>
      </c>
      <c r="K14" s="20"/>
      <c r="L14" s="19" t="s">
        <v>153</v>
      </c>
      <c r="M14" s="19">
        <v>33.340000000000003</v>
      </c>
      <c r="N14" s="19">
        <v>2.4449999999999998</v>
      </c>
      <c r="O14" s="19">
        <v>13.635991820040902</v>
      </c>
      <c r="P14" s="19">
        <v>193.68483163343581</v>
      </c>
      <c r="Q14" s="19">
        <v>35.100992024999996</v>
      </c>
      <c r="R14" s="19">
        <v>1918.1432050000001</v>
      </c>
      <c r="S14" s="19">
        <v>425.60643104999997</v>
      </c>
      <c r="T14" s="19">
        <v>5.8</v>
      </c>
      <c r="U14" s="20"/>
      <c r="V14" s="19" t="s">
        <v>153</v>
      </c>
      <c r="W14" s="19">
        <v>47.401091880798354</v>
      </c>
      <c r="X14" s="19">
        <v>3.1850000000000001</v>
      </c>
      <c r="Y14" s="19">
        <v>14.882603416263219</v>
      </c>
      <c r="Z14" s="19">
        <v>102.36558603558447</v>
      </c>
      <c r="AA14" s="19">
        <v>40.341186218715251</v>
      </c>
      <c r="AB14" s="19">
        <v>1692.5138018928951</v>
      </c>
      <c r="AC14" s="19">
        <v>260.82092024999997</v>
      </c>
      <c r="AD14" s="19">
        <v>6.4850000000000003</v>
      </c>
      <c r="AE14" s="20"/>
      <c r="AF14" s="19" t="s">
        <v>153</v>
      </c>
      <c r="AG14" s="19">
        <v>36.932524999999998</v>
      </c>
      <c r="AH14" s="19">
        <v>2.8957014999999999</v>
      </c>
      <c r="AI14" s="19">
        <v>12.754258337746483</v>
      </c>
      <c r="AJ14" s="19">
        <v>71.603705999999988</v>
      </c>
      <c r="AK14" s="19">
        <v>19.481481479999999</v>
      </c>
      <c r="AL14" s="19">
        <v>400</v>
      </c>
      <c r="AM14" s="19">
        <v>139.35558800000001</v>
      </c>
      <c r="AN14" s="19">
        <v>6.1349999999999998</v>
      </c>
      <c r="AO14" s="20"/>
      <c r="AP14" s="19" t="s">
        <v>153</v>
      </c>
      <c r="AQ14" s="19">
        <v>46.64998525</v>
      </c>
      <c r="AR14" s="19">
        <v>3.6600508542500001</v>
      </c>
      <c r="AS14" s="19">
        <v>12.74572051255263</v>
      </c>
      <c r="AT14" s="19">
        <v>84.240642370111658</v>
      </c>
      <c r="AU14" s="19">
        <v>255.86701334999998</v>
      </c>
      <c r="AV14" s="19">
        <v>826.73684209999999</v>
      </c>
      <c r="AW14" s="19">
        <v>170.0558954</v>
      </c>
      <c r="AX14" s="19">
        <v>6.2149999999999999</v>
      </c>
      <c r="AY14" s="20"/>
      <c r="AZ14" s="19" t="s">
        <v>153</v>
      </c>
      <c r="BA14" s="19">
        <v>39.572723000000003</v>
      </c>
      <c r="BB14" s="19">
        <v>2.0376794039999999</v>
      </c>
      <c r="BC14" s="19">
        <v>19.420485343434333</v>
      </c>
      <c r="BD14" s="19">
        <v>70.631082782167937</v>
      </c>
      <c r="BE14" s="19">
        <v>47.318518515000001</v>
      </c>
      <c r="BF14" s="19">
        <v>600.86842109999998</v>
      </c>
      <c r="BG14" s="19">
        <v>118.59925535000001</v>
      </c>
      <c r="BH14" s="19">
        <v>6.7805</v>
      </c>
    </row>
    <row r="15" spans="1:85">
      <c r="A15" s="20"/>
      <c r="B15" s="19" t="s">
        <v>39</v>
      </c>
      <c r="C15" s="19">
        <v>29.72</v>
      </c>
      <c r="D15" s="19">
        <v>2.165</v>
      </c>
      <c r="E15" s="19">
        <v>13.727482678983833</v>
      </c>
      <c r="F15" s="19">
        <v>32.561632238798495</v>
      </c>
      <c r="G15" s="19">
        <v>5.8078547049999996</v>
      </c>
      <c r="H15" s="19">
        <v>498.81000000000006</v>
      </c>
      <c r="I15" s="19">
        <v>65.189499999999995</v>
      </c>
      <c r="J15" s="19">
        <v>6.1849999999999996</v>
      </c>
      <c r="K15" s="20"/>
      <c r="L15" s="19" t="s">
        <v>39</v>
      </c>
      <c r="M15" s="19">
        <v>28.36</v>
      </c>
      <c r="N15" s="19">
        <v>1.925</v>
      </c>
      <c r="O15" s="19">
        <v>14.732467532467531</v>
      </c>
      <c r="P15" s="19">
        <v>203.03014792816276</v>
      </c>
      <c r="Q15" s="19">
        <v>29.69553247</v>
      </c>
      <c r="R15" s="19">
        <v>1463.7772465</v>
      </c>
      <c r="S15" s="19">
        <v>378.47825454999997</v>
      </c>
      <c r="T15" s="19">
        <v>6.2399999999999993</v>
      </c>
      <c r="U15" s="20"/>
      <c r="V15" s="19" t="s">
        <v>39</v>
      </c>
      <c r="W15" s="19">
        <v>37.587325401306153</v>
      </c>
      <c r="X15" s="19">
        <v>2.29</v>
      </c>
      <c r="Y15" s="19">
        <v>16.413679214544171</v>
      </c>
      <c r="Z15" s="19">
        <v>96.355121557213295</v>
      </c>
      <c r="AA15" s="19">
        <v>25.421962682374748</v>
      </c>
      <c r="AB15" s="19">
        <v>1462.4375179568251</v>
      </c>
      <c r="AC15" s="19">
        <v>194.25151110000002</v>
      </c>
      <c r="AD15" s="19">
        <v>6.17</v>
      </c>
      <c r="AE15" s="20"/>
      <c r="AF15" s="19" t="s">
        <v>39</v>
      </c>
      <c r="AG15" s="19">
        <v>30.07480335</v>
      </c>
      <c r="AH15" s="19">
        <v>2.8125365699999998</v>
      </c>
      <c r="AI15" s="19">
        <v>10.693124374201471</v>
      </c>
      <c r="AJ15" s="19">
        <v>69.435929999999985</v>
      </c>
      <c r="AK15" s="19">
        <v>13.462962962999999</v>
      </c>
      <c r="AL15" s="19">
        <v>352</v>
      </c>
      <c r="AM15" s="19">
        <v>141.16001850000001</v>
      </c>
      <c r="AN15" s="19">
        <v>6.1849999999999996</v>
      </c>
      <c r="AO15" s="20"/>
      <c r="AP15" s="19" t="s">
        <v>39</v>
      </c>
      <c r="AQ15" s="19">
        <v>34.945589544999997</v>
      </c>
      <c r="AR15" s="19">
        <v>2.7596678209999999</v>
      </c>
      <c r="AS15" s="19">
        <v>12.662969535346841</v>
      </c>
      <c r="AT15" s="19">
        <v>88.871699960501644</v>
      </c>
      <c r="AU15" s="19">
        <v>269.67896810000002</v>
      </c>
      <c r="AV15" s="19">
        <v>834.57894739999995</v>
      </c>
      <c r="AW15" s="19">
        <v>165.36367477499999</v>
      </c>
      <c r="AX15" s="19">
        <v>6.2889999999999997</v>
      </c>
      <c r="AY15" s="20"/>
      <c r="AZ15" s="19" t="s">
        <v>39</v>
      </c>
      <c r="BA15" s="19">
        <v>30.178968399999999</v>
      </c>
      <c r="BB15" s="19">
        <v>2.1918660399999998</v>
      </c>
      <c r="BC15" s="19">
        <v>13.768618998266884</v>
      </c>
      <c r="BD15" s="19">
        <v>64.87715771286787</v>
      </c>
      <c r="BE15" s="19">
        <v>24.296296294999998</v>
      </c>
      <c r="BF15" s="19">
        <v>524.57894739999995</v>
      </c>
      <c r="BG15" s="19">
        <v>107.97267855</v>
      </c>
      <c r="BH15" s="19">
        <v>6.7835000000000001</v>
      </c>
    </row>
    <row r="16" spans="1:85">
      <c r="A16" s="20"/>
      <c r="B16" s="19" t="s">
        <v>40</v>
      </c>
      <c r="C16" s="19">
        <v>25.984999999999999</v>
      </c>
      <c r="D16" s="19">
        <v>1.5649999999999999</v>
      </c>
      <c r="E16" s="19">
        <v>16.603833865814696</v>
      </c>
      <c r="F16" s="19">
        <v>33.737664733422001</v>
      </c>
      <c r="G16" s="19">
        <v>2.1614078755000001</v>
      </c>
      <c r="H16" s="19">
        <v>491.21000000000004</v>
      </c>
      <c r="I16" s="19">
        <v>58.223999999999997</v>
      </c>
      <c r="J16" s="19">
        <v>6.21</v>
      </c>
      <c r="K16" s="20"/>
      <c r="L16" s="19" t="s">
        <v>40</v>
      </c>
      <c r="M16" s="19">
        <v>27.7</v>
      </c>
      <c r="N16" s="19">
        <v>1.88</v>
      </c>
      <c r="O16" s="19">
        <v>14.73404255319149</v>
      </c>
      <c r="P16" s="19">
        <v>202.88798058469848</v>
      </c>
      <c r="Q16" s="19">
        <v>3.6333399934999999</v>
      </c>
      <c r="R16" s="19">
        <v>1417.6856614999999</v>
      </c>
      <c r="S16" s="19">
        <v>302.96262424999998</v>
      </c>
      <c r="T16" s="19">
        <v>6.4899999999999993</v>
      </c>
      <c r="U16" s="20"/>
      <c r="V16" s="19" t="s">
        <v>40</v>
      </c>
      <c r="W16" s="19">
        <v>26.90770430088045</v>
      </c>
      <c r="X16" s="19">
        <v>1.4550000000000001</v>
      </c>
      <c r="Y16" s="19">
        <v>18.493267560742577</v>
      </c>
      <c r="Z16" s="19">
        <v>95.973766473342209</v>
      </c>
      <c r="AA16" s="19">
        <v>21.172654152280352</v>
      </c>
      <c r="AB16" s="19">
        <v>2033.1292846814699</v>
      </c>
      <c r="AC16" s="19">
        <v>182.15670799999998</v>
      </c>
      <c r="AD16" s="19">
        <v>6.46</v>
      </c>
      <c r="AE16" s="20"/>
      <c r="AF16" s="19" t="s">
        <v>40</v>
      </c>
      <c r="AG16" s="19">
        <v>19.689699999999998</v>
      </c>
      <c r="AH16" s="19">
        <v>1.7035950184999999</v>
      </c>
      <c r="AI16" s="19">
        <v>11.557735134337621</v>
      </c>
      <c r="AJ16" s="19">
        <v>64.5</v>
      </c>
      <c r="AK16" s="19">
        <v>11</v>
      </c>
      <c r="AL16" s="19">
        <v>345</v>
      </c>
      <c r="AM16" s="19">
        <v>132.5</v>
      </c>
      <c r="AN16" s="19">
        <v>6.0750000000000002</v>
      </c>
      <c r="AO16" s="20"/>
      <c r="AP16" s="19" t="s">
        <v>40</v>
      </c>
      <c r="AQ16" s="19">
        <v>18.938915012500001</v>
      </c>
      <c r="AR16" s="19">
        <v>1.2838543950000001</v>
      </c>
      <c r="AS16" s="19">
        <v>14.751606635657465</v>
      </c>
      <c r="AT16" s="19">
        <v>85.607284321817389</v>
      </c>
      <c r="AU16" s="19">
        <v>228.70322240000002</v>
      </c>
      <c r="AV16" s="19">
        <v>768.10526319999997</v>
      </c>
      <c r="AW16" s="19">
        <v>156.271154935</v>
      </c>
      <c r="AX16" s="19">
        <v>6.33</v>
      </c>
      <c r="AY16" s="20"/>
      <c r="AZ16" s="19" t="s">
        <v>40</v>
      </c>
      <c r="BA16" s="19">
        <v>20.846533300000001</v>
      </c>
      <c r="BB16" s="19">
        <v>2.4136535819999998</v>
      </c>
      <c r="BC16" s="19">
        <v>8.636920167610036</v>
      </c>
      <c r="BD16" s="19">
        <v>62.730398913951547</v>
      </c>
      <c r="BE16" s="19">
        <v>12.925925925</v>
      </c>
      <c r="BF16" s="19">
        <v>488.81578949999999</v>
      </c>
      <c r="BG16" s="19">
        <v>102.05276834999999</v>
      </c>
      <c r="BH16" s="19">
        <v>6.7895000000000003</v>
      </c>
    </row>
    <row r="17" spans="1:85">
      <c r="A17" s="20"/>
      <c r="B17" s="19" t="s">
        <v>41</v>
      </c>
      <c r="C17" s="19">
        <v>23.895000000000003</v>
      </c>
      <c r="D17" s="19">
        <v>1.58</v>
      </c>
      <c r="E17" s="19">
        <v>15.123417721518988</v>
      </c>
      <c r="F17" s="19">
        <v>28.747754979197502</v>
      </c>
      <c r="G17" s="19">
        <v>4.312673405</v>
      </c>
      <c r="H17" s="19">
        <v>283.06</v>
      </c>
      <c r="I17" s="19">
        <v>50.168500000000002</v>
      </c>
      <c r="J17" s="19">
        <v>6.37</v>
      </c>
      <c r="K17" s="20"/>
      <c r="L17" s="19" t="s">
        <v>41</v>
      </c>
      <c r="M17" s="19">
        <v>30.234999999999999</v>
      </c>
      <c r="N17" s="19">
        <v>2.16</v>
      </c>
      <c r="O17" s="19">
        <v>13.997685185185183</v>
      </c>
      <c r="P17" s="19">
        <v>192.60027149674937</v>
      </c>
      <c r="Q17" s="19">
        <v>19.54280456</v>
      </c>
      <c r="R17" s="19">
        <v>1438.0159844999998</v>
      </c>
      <c r="S17" s="19">
        <v>289.55256370000001</v>
      </c>
      <c r="T17" s="19">
        <v>6.4899999999999993</v>
      </c>
      <c r="U17" s="20"/>
      <c r="V17" s="19" t="s">
        <v>41</v>
      </c>
      <c r="W17" s="19">
        <v>22.11285275936125</v>
      </c>
      <c r="X17" s="19">
        <v>1.175</v>
      </c>
      <c r="Y17" s="19">
        <v>18.81944915690319</v>
      </c>
      <c r="Z17" s="19">
        <v>100.81157270071695</v>
      </c>
      <c r="AA17" s="19">
        <v>13.765263083311904</v>
      </c>
      <c r="AB17" s="19">
        <v>1833.1675745274599</v>
      </c>
      <c r="AC17" s="19">
        <v>159.29783270000001</v>
      </c>
      <c r="AD17" s="19">
        <v>6.5</v>
      </c>
      <c r="AE17" s="20"/>
      <c r="AF17" s="19" t="s">
        <v>41</v>
      </c>
      <c r="AG17" s="19">
        <v>19.207005379999998</v>
      </c>
      <c r="AH17" s="19">
        <v>1.3130605545</v>
      </c>
      <c r="AI17" s="19">
        <v>14.627661545520898</v>
      </c>
      <c r="AJ17" s="19">
        <v>62.5</v>
      </c>
      <c r="AK17" s="19">
        <v>12.5</v>
      </c>
      <c r="AL17" s="19">
        <v>300</v>
      </c>
      <c r="AM17" s="19">
        <v>122.21299999999999</v>
      </c>
      <c r="AN17" s="19">
        <v>6.1219999999999999</v>
      </c>
      <c r="AO17" s="20"/>
      <c r="AP17" s="19" t="s">
        <v>41</v>
      </c>
      <c r="AQ17" s="19">
        <v>25.051922325</v>
      </c>
      <c r="AR17" s="19">
        <v>1.568867937</v>
      </c>
      <c r="AS17" s="19">
        <v>15.968152407336754</v>
      </c>
      <c r="AT17" s="19">
        <v>94.496741003384528</v>
      </c>
      <c r="AU17" s="19">
        <v>212.48645464999998</v>
      </c>
      <c r="AV17" s="19">
        <v>25.05192233</v>
      </c>
      <c r="AW17" s="19">
        <v>180.78841679999999</v>
      </c>
      <c r="AX17" s="19">
        <v>6.3985000000000003</v>
      </c>
      <c r="AY17" s="20"/>
      <c r="AZ17" s="19" t="s">
        <v>41</v>
      </c>
      <c r="BA17" s="19">
        <v>16.399512049999998</v>
      </c>
      <c r="BB17" s="19">
        <v>2.0236976444999999</v>
      </c>
      <c r="BC17" s="19">
        <v>8.1037362940904476</v>
      </c>
      <c r="BD17" s="19">
        <v>59.80367141033976</v>
      </c>
      <c r="BE17" s="19">
        <v>7.3703703699999998</v>
      </c>
      <c r="BF17" s="19">
        <v>467.60526320000002</v>
      </c>
      <c r="BG17" s="19">
        <v>103.9747009</v>
      </c>
      <c r="BH17" s="19">
        <v>6.9960000000000004</v>
      </c>
    </row>
    <row r="18" spans="1:85" s="22" customFormat="1">
      <c r="A18" s="20" t="s">
        <v>138</v>
      </c>
      <c r="B18" s="21" t="s">
        <v>154</v>
      </c>
      <c r="C18" s="21">
        <v>37.4</v>
      </c>
      <c r="D18" s="21">
        <v>3.05</v>
      </c>
      <c r="E18" s="21">
        <v>12.262295081967213</v>
      </c>
      <c r="F18" s="21">
        <v>41.737053658537</v>
      </c>
      <c r="G18" s="21">
        <v>8.5</v>
      </c>
      <c r="H18" s="21">
        <v>661.99563163846801</v>
      </c>
      <c r="I18" s="21">
        <v>122.17</v>
      </c>
      <c r="J18" s="21">
        <v>5.84</v>
      </c>
      <c r="K18" s="20" t="s">
        <v>138</v>
      </c>
      <c r="L18" s="21" t="s">
        <v>154</v>
      </c>
      <c r="M18" s="21">
        <v>54.74</v>
      </c>
      <c r="N18" s="21">
        <v>4.3899999999999997</v>
      </c>
      <c r="O18" s="21">
        <v>12.469248291571756</v>
      </c>
      <c r="P18" s="21">
        <v>212.50556634759451</v>
      </c>
      <c r="Q18" s="21">
        <v>67.997237330000004</v>
      </c>
      <c r="R18" s="21">
        <v>2109.0035579999999</v>
      </c>
      <c r="S18" s="21">
        <v>531.21064679999995</v>
      </c>
      <c r="T18" s="21">
        <v>5.69</v>
      </c>
      <c r="U18" s="20" t="s">
        <v>138</v>
      </c>
      <c r="V18" s="21" t="s">
        <v>154</v>
      </c>
      <c r="W18" s="21">
        <v>52.254843711852999</v>
      </c>
      <c r="X18" s="21">
        <v>3.84</v>
      </c>
      <c r="Y18" s="21">
        <v>13.608032216628386</v>
      </c>
      <c r="Z18" s="21">
        <v>127.73705365853658</v>
      </c>
      <c r="AA18" s="21">
        <v>49.6564719116923</v>
      </c>
      <c r="AB18" s="21">
        <v>2338.1262447407198</v>
      </c>
      <c r="AC18" s="21">
        <v>352.86698539999998</v>
      </c>
      <c r="AD18" s="21">
        <v>5.72</v>
      </c>
      <c r="AE18" s="20" t="s">
        <v>138</v>
      </c>
      <c r="AF18" s="21" t="s">
        <v>154</v>
      </c>
      <c r="AG18" s="21">
        <v>51.84334278</v>
      </c>
      <c r="AH18" s="21">
        <v>3.1134411690000001</v>
      </c>
      <c r="AI18" s="21">
        <v>16.651460543464022</v>
      </c>
      <c r="AJ18" s="21">
        <v>81.764323999999988</v>
      </c>
      <c r="AK18" s="21">
        <v>25.25925926</v>
      </c>
      <c r="AL18" s="21">
        <v>394.84210526315786</v>
      </c>
      <c r="AM18" s="21">
        <v>178.416236</v>
      </c>
      <c r="AN18" s="21">
        <v>6</v>
      </c>
      <c r="AO18" s="20" t="s">
        <v>138</v>
      </c>
      <c r="AP18" s="21" t="s">
        <v>154</v>
      </c>
      <c r="AQ18" s="21">
        <v>48.11322689</v>
      </c>
      <c r="AR18" s="21">
        <v>3.925598264</v>
      </c>
      <c r="AS18" s="21">
        <v>12.256278827924405</v>
      </c>
      <c r="AT18" s="21">
        <v>126.49927007299267</v>
      </c>
      <c r="AU18" s="21">
        <v>421.90078640000002</v>
      </c>
      <c r="AV18" s="21">
        <v>869.26315790000001</v>
      </c>
      <c r="AW18" s="21">
        <v>193.59087589999999</v>
      </c>
      <c r="AX18" s="21">
        <v>6.07</v>
      </c>
      <c r="AY18" s="20" t="s">
        <v>138</v>
      </c>
      <c r="AZ18" s="21" t="s">
        <v>154</v>
      </c>
      <c r="BA18" s="21">
        <v>58.745617869999997</v>
      </c>
      <c r="BB18" s="21">
        <v>2.7815603320000002</v>
      </c>
      <c r="BC18" s="21">
        <v>21.119663375325988</v>
      </c>
      <c r="BD18" s="21">
        <v>84.821807044410406</v>
      </c>
      <c r="BE18" s="21">
        <v>49.111111110000003</v>
      </c>
      <c r="BF18" s="21">
        <v>640.10526319999997</v>
      </c>
      <c r="BG18" s="21">
        <v>141.8647473</v>
      </c>
      <c r="BH18" s="21">
        <v>6.36</v>
      </c>
      <c r="BI18" s="16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</row>
    <row r="19" spans="1:85" s="22" customFormat="1">
      <c r="A19" s="20"/>
      <c r="B19" s="21" t="s">
        <v>45</v>
      </c>
      <c r="C19" s="21">
        <v>32.47</v>
      </c>
      <c r="D19" s="21">
        <v>2.52</v>
      </c>
      <c r="E19" s="21">
        <v>12.884920634920634</v>
      </c>
      <c r="F19" s="21">
        <v>42.739504266558001</v>
      </c>
      <c r="G19" s="21">
        <v>4.6481481481481497</v>
      </c>
      <c r="H19" s="21">
        <v>657.56363589433397</v>
      </c>
      <c r="I19" s="21">
        <v>101.02</v>
      </c>
      <c r="J19" s="21">
        <v>5.73</v>
      </c>
      <c r="K19" s="20"/>
      <c r="L19" s="21" t="s">
        <v>45</v>
      </c>
      <c r="M19" s="21">
        <v>39.630000000000003</v>
      </c>
      <c r="N19" s="21">
        <v>3.2</v>
      </c>
      <c r="O19" s="21">
        <v>12.384375</v>
      </c>
      <c r="P19" s="21">
        <v>192.58153343914867</v>
      </c>
      <c r="Q19" s="21">
        <v>42.296217489999997</v>
      </c>
      <c r="R19" s="21">
        <v>1807.840314</v>
      </c>
      <c r="S19" s="21">
        <v>434.9507524</v>
      </c>
      <c r="T19" s="21">
        <v>6.19</v>
      </c>
      <c r="U19" s="20"/>
      <c r="V19" s="21" t="s">
        <v>45</v>
      </c>
      <c r="W19" s="21">
        <v>26.1822319030762</v>
      </c>
      <c r="X19" s="21">
        <v>2.9</v>
      </c>
      <c r="Y19" s="21">
        <v>9.0283558286469656</v>
      </c>
      <c r="Z19" s="21">
        <v>102.73950426655834</v>
      </c>
      <c r="AA19" s="21">
        <v>52.403628957600397</v>
      </c>
      <c r="AB19" s="21">
        <v>1554.02808446779</v>
      </c>
      <c r="AC19" s="21">
        <v>288.53955300000001</v>
      </c>
      <c r="AD19" s="21">
        <v>6.19</v>
      </c>
      <c r="AE19" s="20"/>
      <c r="AF19" s="21" t="s">
        <v>45</v>
      </c>
      <c r="AG19" s="21">
        <v>39.842994210000001</v>
      </c>
      <c r="AH19" s="21">
        <v>2.661503255</v>
      </c>
      <c r="AI19" s="21">
        <v>14.97010914232378</v>
      </c>
      <c r="AJ19" s="21">
        <v>71.662403999999995</v>
      </c>
      <c r="AK19" s="21">
        <v>9.1851851849999999</v>
      </c>
      <c r="AL19" s="21">
        <v>416.31578947368428</v>
      </c>
      <c r="AM19" s="21">
        <v>141.61526000000001</v>
      </c>
      <c r="AN19" s="21">
        <v>6.09</v>
      </c>
      <c r="AO19" s="20"/>
      <c r="AP19" s="21" t="s">
        <v>45</v>
      </c>
      <c r="AQ19" s="21">
        <v>43.142986299999997</v>
      </c>
      <c r="AR19" s="21">
        <v>3.498893678</v>
      </c>
      <c r="AS19" s="21">
        <v>12.330465075652407</v>
      </c>
      <c r="AT19" s="21">
        <v>80.806290801186961</v>
      </c>
      <c r="AU19" s="21">
        <v>288.45753109999998</v>
      </c>
      <c r="AV19" s="21">
        <v>801.36842109999998</v>
      </c>
      <c r="AW19" s="21">
        <v>141.9350445</v>
      </c>
      <c r="AX19" s="21">
        <v>6.13</v>
      </c>
      <c r="AY19" s="20"/>
      <c r="AZ19" s="21" t="s">
        <v>45</v>
      </c>
      <c r="BA19" s="21">
        <v>40.90464592</v>
      </c>
      <c r="BB19" s="21">
        <v>2.0375205580000002</v>
      </c>
      <c r="BC19" s="21">
        <v>20.075697277946187</v>
      </c>
      <c r="BD19" s="21">
        <v>77.393103448275866</v>
      </c>
      <c r="BE19" s="21">
        <v>36.074074070000002</v>
      </c>
      <c r="BF19" s="21">
        <v>584.68421049999995</v>
      </c>
      <c r="BG19" s="21">
        <v>115.7422414</v>
      </c>
      <c r="BH19" s="21">
        <v>6.41</v>
      </c>
      <c r="BI19" s="16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</row>
    <row r="20" spans="1:85" s="22" customFormat="1">
      <c r="A20" s="20"/>
      <c r="B20" s="21" t="s">
        <v>47</v>
      </c>
      <c r="C20" s="21">
        <v>31.7</v>
      </c>
      <c r="D20" s="21">
        <v>2.38</v>
      </c>
      <c r="E20" s="21">
        <v>13.319327731092438</v>
      </c>
      <c r="F20" s="21">
        <v>40.950375939849998</v>
      </c>
      <c r="G20" s="21">
        <v>7.65</v>
      </c>
      <c r="H20" s="21">
        <v>653.21</v>
      </c>
      <c r="I20" s="21">
        <v>85.632000000000005</v>
      </c>
      <c r="J20" s="21">
        <v>5.81</v>
      </c>
      <c r="K20" s="20"/>
      <c r="L20" s="21" t="s">
        <v>47</v>
      </c>
      <c r="M20" s="21">
        <v>35.42</v>
      </c>
      <c r="N20" s="21">
        <v>2.76</v>
      </c>
      <c r="O20" s="21">
        <v>12.833333333333336</v>
      </c>
      <c r="P20" s="21">
        <v>202.52613950370721</v>
      </c>
      <c r="Q20" s="21">
        <v>25.994493290000001</v>
      </c>
      <c r="R20" s="21">
        <v>1327.2144390000001</v>
      </c>
      <c r="S20" s="21">
        <v>370.51697330000002</v>
      </c>
      <c r="T20" s="21">
        <v>6.3</v>
      </c>
      <c r="U20" s="20"/>
      <c r="V20" s="21" t="s">
        <v>47</v>
      </c>
      <c r="W20" s="21">
        <v>40.240850448608398</v>
      </c>
      <c r="X20" s="21">
        <v>1.44</v>
      </c>
      <c r="Y20" s="21">
        <v>27.945035033755833</v>
      </c>
      <c r="Z20" s="21">
        <v>120.95037593984971</v>
      </c>
      <c r="AA20" s="21">
        <v>15.863513421678499</v>
      </c>
      <c r="AB20" s="21">
        <v>1596.98881699662</v>
      </c>
      <c r="AC20" s="21">
        <v>224.9362836</v>
      </c>
      <c r="AD20" s="21">
        <v>5.97</v>
      </c>
      <c r="AE20" s="20"/>
      <c r="AF20" s="21" t="s">
        <v>47</v>
      </c>
      <c r="AG20" s="21">
        <v>29.068193440000002</v>
      </c>
      <c r="AH20" s="21">
        <v>2.144984156</v>
      </c>
      <c r="AI20" s="21">
        <v>13.551705432737005</v>
      </c>
      <c r="AJ20" s="21">
        <v>74.239999999999995</v>
      </c>
      <c r="AK20" s="21">
        <v>8</v>
      </c>
      <c r="AL20" s="21">
        <v>380.47368421052624</v>
      </c>
      <c r="AM20" s="21">
        <v>138.52719999999999</v>
      </c>
      <c r="AN20" s="21">
        <v>6.11</v>
      </c>
      <c r="AO20" s="20"/>
      <c r="AP20" s="21" t="s">
        <v>47</v>
      </c>
      <c r="AQ20" s="21">
        <v>33.011367319999998</v>
      </c>
      <c r="AR20" s="21">
        <v>2.3095704619999999</v>
      </c>
      <c r="AS20" s="21">
        <v>14.293293001077531</v>
      </c>
      <c r="AT20" s="21">
        <v>90.076502732240399</v>
      </c>
      <c r="AU20" s="21">
        <v>325.48178139999999</v>
      </c>
      <c r="AV20" s="21">
        <v>766.84210529999996</v>
      </c>
      <c r="AW20" s="21">
        <v>169.326776</v>
      </c>
      <c r="AX20" s="21">
        <v>6.3</v>
      </c>
      <c r="AY20" s="20"/>
      <c r="AZ20" s="21" t="s">
        <v>47</v>
      </c>
      <c r="BA20" s="21">
        <v>32.285711769999999</v>
      </c>
      <c r="BB20" s="21">
        <v>2.2295668719999999</v>
      </c>
      <c r="BC20" s="21">
        <v>14.480710211234248</v>
      </c>
      <c r="BD20" s="21">
        <v>68.225954198473275</v>
      </c>
      <c r="BE20" s="21">
        <v>27.037037040000001</v>
      </c>
      <c r="BF20" s="21">
        <v>524.68421049999995</v>
      </c>
      <c r="BG20" s="21">
        <v>107.2378626</v>
      </c>
      <c r="BH20" s="21">
        <v>6.49</v>
      </c>
      <c r="BI20" s="16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</row>
    <row r="21" spans="1:85" s="22" customFormat="1">
      <c r="A21" s="20"/>
      <c r="B21" s="21" t="s">
        <v>49</v>
      </c>
      <c r="C21" s="21">
        <v>23.87</v>
      </c>
      <c r="D21" s="21">
        <v>1.58</v>
      </c>
      <c r="E21" s="21">
        <v>15.10759493670886</v>
      </c>
      <c r="F21" s="21">
        <v>36.056738786279702</v>
      </c>
      <c r="G21" s="21">
        <v>8.8800000000000008</v>
      </c>
      <c r="H21" s="21">
        <v>580.32000000000005</v>
      </c>
      <c r="I21" s="21">
        <v>79.212000000000003</v>
      </c>
      <c r="J21" s="21">
        <v>6.13</v>
      </c>
      <c r="K21" s="20"/>
      <c r="L21" s="21" t="s">
        <v>49</v>
      </c>
      <c r="M21" s="21">
        <v>32.33</v>
      </c>
      <c r="N21" s="21">
        <v>2.42</v>
      </c>
      <c r="O21" s="21">
        <v>13.359504132231404</v>
      </c>
      <c r="P21" s="21">
        <v>198.26214441950489</v>
      </c>
      <c r="Q21" s="21">
        <v>15.84004977</v>
      </c>
      <c r="R21" s="21">
        <v>1375.346483</v>
      </c>
      <c r="S21" s="21">
        <v>359.5525667</v>
      </c>
      <c r="T21" s="21">
        <v>6.47</v>
      </c>
      <c r="U21" s="20"/>
      <c r="V21" s="21" t="s">
        <v>49</v>
      </c>
      <c r="W21" s="21">
        <v>25.875065326690702</v>
      </c>
      <c r="X21" s="21">
        <v>1.59</v>
      </c>
      <c r="Y21" s="21">
        <v>16.273625991629373</v>
      </c>
      <c r="Z21" s="21">
        <v>96.056738786279709</v>
      </c>
      <c r="AA21" s="21">
        <v>16.685086337948501</v>
      </c>
      <c r="AB21" s="21">
        <v>1854.2373603805199</v>
      </c>
      <c r="AC21" s="21">
        <v>225.83387859999999</v>
      </c>
      <c r="AD21" s="21">
        <v>6.34</v>
      </c>
      <c r="AE21" s="20"/>
      <c r="AF21" s="21" t="s">
        <v>49</v>
      </c>
      <c r="AG21" s="21">
        <v>26.116328240000001</v>
      </c>
      <c r="AH21" s="21">
        <v>1.971401274</v>
      </c>
      <c r="AI21" s="21">
        <v>13.247596308492597</v>
      </c>
      <c r="AJ21" s="21">
        <v>72</v>
      </c>
      <c r="AK21" s="21">
        <v>7</v>
      </c>
      <c r="AL21" s="21">
        <v>362</v>
      </c>
      <c r="AM21" s="21">
        <v>132</v>
      </c>
      <c r="AN21" s="21">
        <v>6.13</v>
      </c>
      <c r="AO21" s="20"/>
      <c r="AP21" s="21" t="s">
        <v>49</v>
      </c>
      <c r="AQ21" s="21">
        <v>26.074833869999999</v>
      </c>
      <c r="AR21" s="21">
        <v>1.8071162700000001</v>
      </c>
      <c r="AS21" s="21">
        <v>14.428974108013536</v>
      </c>
      <c r="AT21" s="21">
        <v>81.1500441826215</v>
      </c>
      <c r="AU21" s="21">
        <v>282.18577190000002</v>
      </c>
      <c r="AV21" s="21">
        <v>835.15789470000004</v>
      </c>
      <c r="AW21" s="21">
        <v>157.22138440000001</v>
      </c>
      <c r="AX21" s="21">
        <v>6.54</v>
      </c>
      <c r="AY21" s="20"/>
      <c r="AZ21" s="21" t="s">
        <v>49</v>
      </c>
      <c r="BA21" s="21">
        <v>37.152953150000002</v>
      </c>
      <c r="BB21" s="21">
        <v>2.2845277190000002</v>
      </c>
      <c r="BC21" s="21">
        <v>16.262859426482624</v>
      </c>
      <c r="BD21" s="21">
        <v>67.529043062200927</v>
      </c>
      <c r="BE21" s="21">
        <v>13.407407409999999</v>
      </c>
      <c r="BF21" s="21">
        <v>478.21052630000003</v>
      </c>
      <c r="BG21" s="21">
        <v>103.55114829999999</v>
      </c>
      <c r="BH21" s="21">
        <v>6.6</v>
      </c>
      <c r="BI21" s="16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</row>
    <row r="22" spans="1:85" s="22" customFormat="1">
      <c r="A22" s="20"/>
      <c r="B22" s="21" t="s">
        <v>51</v>
      </c>
      <c r="C22" s="21">
        <v>21.56</v>
      </c>
      <c r="D22" s="21">
        <v>1.41</v>
      </c>
      <c r="E22" s="21">
        <v>15.290780141843971</v>
      </c>
      <c r="F22" s="21">
        <v>30.193383577944999</v>
      </c>
      <c r="G22" s="21">
        <v>6.53</v>
      </c>
      <c r="H22" s="21">
        <v>550.21</v>
      </c>
      <c r="I22" s="21">
        <v>77.357600000000005</v>
      </c>
      <c r="J22" s="21">
        <v>5.9</v>
      </c>
      <c r="K22" s="20"/>
      <c r="L22" s="21" t="s">
        <v>51</v>
      </c>
      <c r="M22" s="21">
        <v>26.32</v>
      </c>
      <c r="N22" s="21">
        <v>1.93</v>
      </c>
      <c r="O22" s="21">
        <v>13.637305699481866</v>
      </c>
      <c r="P22" s="21">
        <v>196.76323286921615</v>
      </c>
      <c r="Q22" s="21">
        <v>9.7320590639999995</v>
      </c>
      <c r="R22" s="21">
        <v>1309.5409569999999</v>
      </c>
      <c r="S22" s="21">
        <v>287.28846759999999</v>
      </c>
      <c r="T22" s="21">
        <v>6.69</v>
      </c>
      <c r="U22" s="20"/>
      <c r="V22" s="21" t="s">
        <v>51</v>
      </c>
      <c r="W22" s="21">
        <v>23.472452163696296</v>
      </c>
      <c r="X22" s="21">
        <v>1.4</v>
      </c>
      <c r="Y22" s="21">
        <v>16.766037259783069</v>
      </c>
      <c r="Z22" s="21">
        <v>100.19338357794526</v>
      </c>
      <c r="AA22" s="21">
        <v>16.215908651909199</v>
      </c>
      <c r="AB22" s="21">
        <v>1521.2789058027299</v>
      </c>
      <c r="AC22" s="21">
        <v>180.46527570000001</v>
      </c>
      <c r="AD22" s="21">
        <v>6.06</v>
      </c>
      <c r="AE22" s="20"/>
      <c r="AF22" s="21" t="s">
        <v>51</v>
      </c>
      <c r="AG22" s="21">
        <v>14.735672470000001</v>
      </c>
      <c r="AH22" s="21">
        <v>1.3951066139999999</v>
      </c>
      <c r="AI22" s="21">
        <v>10.562398831835802</v>
      </c>
      <c r="AJ22" s="21">
        <v>71</v>
      </c>
      <c r="AK22" s="21">
        <v>6.4</v>
      </c>
      <c r="AL22" s="21">
        <v>330</v>
      </c>
      <c r="AM22" s="21">
        <v>129</v>
      </c>
      <c r="AN22" s="21">
        <v>6.22</v>
      </c>
      <c r="AO22" s="20"/>
      <c r="AP22" s="21" t="s">
        <v>51</v>
      </c>
      <c r="AQ22" s="21">
        <v>23.581583500000001</v>
      </c>
      <c r="AR22" s="21">
        <v>1.6582009200000001</v>
      </c>
      <c r="AS22" s="21">
        <v>14.221185874146059</v>
      </c>
      <c r="AT22" s="21">
        <v>79.481104972375633</v>
      </c>
      <c r="AU22" s="21">
        <v>255.06461279999999</v>
      </c>
      <c r="AV22" s="21">
        <v>755.05263160000004</v>
      </c>
      <c r="AW22" s="21">
        <v>149.44839780000001</v>
      </c>
      <c r="AX22" s="21">
        <v>6.41</v>
      </c>
      <c r="AY22" s="20"/>
      <c r="AZ22" s="21" t="s">
        <v>51</v>
      </c>
      <c r="BA22" s="21">
        <v>27.351183890000001</v>
      </c>
      <c r="BB22" s="21">
        <v>1.6231829520000001</v>
      </c>
      <c r="BC22" s="21">
        <v>16.85033954816943</v>
      </c>
      <c r="BD22" s="21">
        <v>61.649557522123906</v>
      </c>
      <c r="BE22" s="21">
        <v>25.25925926</v>
      </c>
      <c r="BF22" s="21">
        <v>524.78947370000003</v>
      </c>
      <c r="BG22" s="21">
        <v>100.0814159</v>
      </c>
      <c r="BH22" s="21">
        <v>6.68</v>
      </c>
      <c r="BI22" s="16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</row>
    <row r="23" spans="1:85">
      <c r="A23" s="20"/>
      <c r="B23" s="19" t="s">
        <v>155</v>
      </c>
      <c r="C23" s="19">
        <v>40.1</v>
      </c>
      <c r="D23" s="19">
        <v>2.94</v>
      </c>
      <c r="E23" s="19">
        <v>13.639455782312925</v>
      </c>
      <c r="F23" s="19">
        <v>40.92863762743</v>
      </c>
      <c r="G23" s="19">
        <v>15.4444444444444</v>
      </c>
      <c r="H23" s="19">
        <v>935.90536680743605</v>
      </c>
      <c r="I23" s="19">
        <v>126.77</v>
      </c>
      <c r="J23" s="19">
        <v>5.84</v>
      </c>
      <c r="K23" s="20"/>
      <c r="L23" s="19" t="s">
        <v>155</v>
      </c>
      <c r="M23" s="19">
        <v>56.23</v>
      </c>
      <c r="N23" s="19">
        <v>4.49</v>
      </c>
      <c r="O23" s="19">
        <v>12.523385300668151</v>
      </c>
      <c r="P23" s="19">
        <v>209.62912286759104</v>
      </c>
      <c r="Q23" s="19">
        <v>59.150551370000002</v>
      </c>
      <c r="R23" s="19">
        <v>1292.14525</v>
      </c>
      <c r="S23" s="19">
        <v>509.02559780000001</v>
      </c>
      <c r="T23" s="19">
        <v>5.73</v>
      </c>
      <c r="U23" s="20"/>
      <c r="V23" s="19" t="s">
        <v>155</v>
      </c>
      <c r="W23" s="19">
        <v>69.252915382385297</v>
      </c>
      <c r="X23" s="19">
        <v>4.57</v>
      </c>
      <c r="Y23" s="19">
        <v>15.153810805773587</v>
      </c>
      <c r="Z23" s="19">
        <v>116.49286376274343</v>
      </c>
      <c r="AA23" s="19">
        <v>46.689347801649198</v>
      </c>
      <c r="AB23" s="19">
        <v>2471.5002208252199</v>
      </c>
      <c r="AC23" s="19">
        <v>315.1060056</v>
      </c>
      <c r="AD23" s="19">
        <v>5.54</v>
      </c>
      <c r="AE23" s="20"/>
      <c r="AF23" s="19" t="s">
        <v>155</v>
      </c>
      <c r="AG23" s="19">
        <v>33.427073960000001</v>
      </c>
      <c r="AH23" s="19">
        <v>2.7174118159999998</v>
      </c>
      <c r="AI23" s="19">
        <v>12.301070365258177</v>
      </c>
      <c r="AJ23" s="19">
        <v>71.61</v>
      </c>
      <c r="AK23" s="19">
        <v>30.74074074</v>
      </c>
      <c r="AL23" s="19">
        <v>469.36842105263162</v>
      </c>
      <c r="AM23" s="19">
        <v>167.75219999999999</v>
      </c>
      <c r="AN23" s="19">
        <v>5.92</v>
      </c>
      <c r="AO23" s="20"/>
      <c r="AP23" s="19" t="s">
        <v>155</v>
      </c>
      <c r="AQ23" s="19">
        <v>46.481986050000003</v>
      </c>
      <c r="AR23" s="19">
        <v>3.8881561160000002</v>
      </c>
      <c r="AS23" s="19">
        <v>11.954763302513443</v>
      </c>
      <c r="AT23" s="19">
        <v>89.931466666666665</v>
      </c>
      <c r="AU23" s="19">
        <v>287.49435269999998</v>
      </c>
      <c r="AV23" s="19">
        <v>924.73684209999999</v>
      </c>
      <c r="AW23" s="19">
        <v>174.06189330000001</v>
      </c>
      <c r="AX23" s="19">
        <v>6.16</v>
      </c>
      <c r="AY23" s="20"/>
      <c r="AZ23" s="19" t="s">
        <v>155</v>
      </c>
      <c r="BA23" s="19">
        <v>49.550719260000001</v>
      </c>
      <c r="BB23" s="19">
        <v>2.4571174980000001</v>
      </c>
      <c r="BC23" s="19">
        <v>20.166198523404923</v>
      </c>
      <c r="BD23" s="19">
        <v>93.974814814814849</v>
      </c>
      <c r="BE23" s="19">
        <v>75.333333330000002</v>
      </c>
      <c r="BF23" s="19">
        <v>665.36842109999998</v>
      </c>
      <c r="BG23" s="19">
        <v>137.34345680000001</v>
      </c>
      <c r="BH23" s="19">
        <v>6.54</v>
      </c>
    </row>
    <row r="24" spans="1:85">
      <c r="A24" s="20"/>
      <c r="B24" s="19" t="s">
        <v>55</v>
      </c>
      <c r="C24" s="19">
        <v>37.85</v>
      </c>
      <c r="D24" s="19">
        <v>2.89</v>
      </c>
      <c r="E24" s="19">
        <v>13.09688581314879</v>
      </c>
      <c r="F24" s="19">
        <v>39.044399596369999</v>
      </c>
      <c r="G24" s="19">
        <v>14.7777777777778</v>
      </c>
      <c r="H24" s="19">
        <v>793.06709511123802</v>
      </c>
      <c r="I24" s="19">
        <v>114.97</v>
      </c>
      <c r="J24" s="19">
        <v>6.34</v>
      </c>
      <c r="K24" s="20"/>
      <c r="L24" s="19" t="s">
        <v>55</v>
      </c>
      <c r="M24" s="19">
        <v>35.700000000000003</v>
      </c>
      <c r="N24" s="19">
        <v>2.83</v>
      </c>
      <c r="O24" s="19">
        <v>12.614840989399294</v>
      </c>
      <c r="P24" s="19">
        <v>192.31141236275593</v>
      </c>
      <c r="Q24" s="19">
        <v>40.718826849999999</v>
      </c>
      <c r="R24" s="19">
        <v>1639.2463439999999</v>
      </c>
      <c r="S24" s="19">
        <v>384.1049304</v>
      </c>
      <c r="T24" s="19">
        <v>6.54</v>
      </c>
      <c r="U24" s="20"/>
      <c r="V24" s="19" t="s">
        <v>55</v>
      </c>
      <c r="W24" s="19">
        <v>42.480945587158203</v>
      </c>
      <c r="X24" s="19">
        <v>3.01</v>
      </c>
      <c r="Y24" s="19">
        <v>14.113270959188773</v>
      </c>
      <c r="Z24" s="19">
        <v>103.60443995963669</v>
      </c>
      <c r="AA24" s="19">
        <v>8.5</v>
      </c>
      <c r="AB24" s="19">
        <v>1200</v>
      </c>
      <c r="AC24" s="19">
        <v>246.7643794</v>
      </c>
      <c r="AD24" s="19">
        <v>6.06</v>
      </c>
      <c r="AE24" s="20"/>
      <c r="AF24" s="19" t="s">
        <v>55</v>
      </c>
      <c r="AG24" s="19">
        <v>28.97725105</v>
      </c>
      <c r="AH24" s="19">
        <v>2.4368374049999999</v>
      </c>
      <c r="AI24" s="19">
        <v>11.891335462326426</v>
      </c>
      <c r="AJ24" s="19">
        <v>64.506276000000014</v>
      </c>
      <c r="AK24" s="19">
        <v>21.777777780000001</v>
      </c>
      <c r="AL24" s="19">
        <v>473.8947368421052</v>
      </c>
      <c r="AM24" s="19">
        <v>137.09295599999999</v>
      </c>
      <c r="AN24" s="19">
        <v>6.09</v>
      </c>
      <c r="AO24" s="20"/>
      <c r="AP24" s="19" t="s">
        <v>55</v>
      </c>
      <c r="AQ24" s="19">
        <v>39.152691359999999</v>
      </c>
      <c r="AR24" s="19">
        <v>2.9443010690000002</v>
      </c>
      <c r="AS24" s="19">
        <v>13.29778797835297</v>
      </c>
      <c r="AT24" s="19">
        <v>106.84405566600402</v>
      </c>
      <c r="AU24" s="19">
        <v>347.0180019</v>
      </c>
      <c r="AV24" s="19">
        <v>925.36842109999998</v>
      </c>
      <c r="AW24" s="19">
        <v>187.46441350000001</v>
      </c>
      <c r="AX24" s="19">
        <v>6.42</v>
      </c>
      <c r="AY24" s="20"/>
      <c r="AZ24" s="19" t="s">
        <v>55</v>
      </c>
      <c r="BA24" s="19">
        <v>34.810090070000001</v>
      </c>
      <c r="BB24" s="19">
        <v>1.827617139</v>
      </c>
      <c r="BC24" s="19">
        <v>19.046708047970434</v>
      </c>
      <c r="BD24" s="19">
        <v>84.398130841121514</v>
      </c>
      <c r="BE24" s="19">
        <v>47.925925929999998</v>
      </c>
      <c r="BF24" s="19">
        <v>589.68421049999995</v>
      </c>
      <c r="BG24" s="19">
        <v>124.835514</v>
      </c>
      <c r="BH24" s="19">
        <v>6.56</v>
      </c>
    </row>
    <row r="25" spans="1:85">
      <c r="A25" s="20"/>
      <c r="B25" s="19" t="s">
        <v>57</v>
      </c>
      <c r="C25" s="19">
        <v>28.83</v>
      </c>
      <c r="D25" s="19">
        <v>2.02</v>
      </c>
      <c r="E25" s="19">
        <v>14.272277227722771</v>
      </c>
      <c r="F25" s="19">
        <v>33.781151832459997</v>
      </c>
      <c r="G25" s="19">
        <v>8.5</v>
      </c>
      <c r="H25" s="19">
        <v>623.21</v>
      </c>
      <c r="I25" s="19">
        <v>92.230999999999995</v>
      </c>
      <c r="J25" s="19">
        <v>6.47</v>
      </c>
      <c r="K25" s="20"/>
      <c r="L25" s="19" t="s">
        <v>57</v>
      </c>
      <c r="M25" s="19">
        <v>35.479999999999997</v>
      </c>
      <c r="N25" s="19">
        <v>2.77</v>
      </c>
      <c r="O25" s="19">
        <v>12.808664259927797</v>
      </c>
      <c r="P25" s="19">
        <v>200.23185596585611</v>
      </c>
      <c r="Q25" s="19">
        <v>18.28582931</v>
      </c>
      <c r="R25" s="19">
        <v>1557.908238</v>
      </c>
      <c r="S25" s="19">
        <v>360.2904681</v>
      </c>
      <c r="T25" s="19">
        <v>6.31</v>
      </c>
      <c r="U25" s="20"/>
      <c r="V25" s="19" t="s">
        <v>57</v>
      </c>
      <c r="W25" s="19">
        <v>30.729777812957799</v>
      </c>
      <c r="X25" s="19">
        <v>2.04</v>
      </c>
      <c r="Y25" s="19">
        <v>15.063616574979314</v>
      </c>
      <c r="Z25" s="19">
        <v>120.37811518324614</v>
      </c>
      <c r="AA25" s="19">
        <v>8.2797320663150291</v>
      </c>
      <c r="AB25" s="19">
        <v>1111.88086143173</v>
      </c>
      <c r="AC25" s="19">
        <v>254.97958120000001</v>
      </c>
      <c r="AD25" s="19">
        <v>6.14</v>
      </c>
      <c r="AE25" s="20"/>
      <c r="AF25" s="19" t="s">
        <v>57</v>
      </c>
      <c r="AG25" s="19">
        <v>27.003130909999999</v>
      </c>
      <c r="AH25" s="19">
        <v>2.24185437</v>
      </c>
      <c r="AI25" s="19">
        <v>12.044997780118964</v>
      </c>
      <c r="AJ25" s="19">
        <v>67.029775999999998</v>
      </c>
      <c r="AK25" s="19">
        <v>2.9629629629999998</v>
      </c>
      <c r="AL25" s="19">
        <v>362.26315789473676</v>
      </c>
      <c r="AM25" s="19">
        <v>142.97698800000001</v>
      </c>
      <c r="AN25" s="19">
        <v>6.14</v>
      </c>
      <c r="AO25" s="20"/>
      <c r="AP25" s="19" t="s">
        <v>57</v>
      </c>
      <c r="AQ25" s="19">
        <v>34.005796910000001</v>
      </c>
      <c r="AR25" s="19">
        <v>2.6036706569999999</v>
      </c>
      <c r="AS25" s="19">
        <v>13.060713657687467</v>
      </c>
      <c r="AT25" s="19">
        <v>97.160147601476041</v>
      </c>
      <c r="AU25" s="19">
        <v>279.27573649999999</v>
      </c>
      <c r="AV25" s="19">
        <v>786.21052629999997</v>
      </c>
      <c r="AW25" s="19">
        <v>173.96125459999999</v>
      </c>
      <c r="AX25" s="19">
        <v>6.44</v>
      </c>
      <c r="AY25" s="20"/>
      <c r="AZ25" s="19" t="s">
        <v>57</v>
      </c>
      <c r="BA25" s="19">
        <v>28.451366419999999</v>
      </c>
      <c r="BB25" s="19">
        <v>2.077760547</v>
      </c>
      <c r="BC25" s="19">
        <v>13.693284561149191</v>
      </c>
      <c r="BD25" s="19">
        <v>74.364875621890548</v>
      </c>
      <c r="BE25" s="19">
        <v>33.481481479999999</v>
      </c>
      <c r="BF25" s="19">
        <v>536.42105260000005</v>
      </c>
      <c r="BG25" s="19">
        <v>109.7519403</v>
      </c>
      <c r="BH25" s="19">
        <v>6.64</v>
      </c>
    </row>
    <row r="26" spans="1:85">
      <c r="A26" s="20"/>
      <c r="B26" s="19" t="s">
        <v>59</v>
      </c>
      <c r="C26" s="19">
        <v>29.58</v>
      </c>
      <c r="D26" s="19">
        <v>1.91</v>
      </c>
      <c r="E26" s="19">
        <v>15.486910994764397</v>
      </c>
      <c r="F26" s="19">
        <v>35.901851851852001</v>
      </c>
      <c r="G26" s="19">
        <v>5.2</v>
      </c>
      <c r="H26" s="19">
        <v>600.21</v>
      </c>
      <c r="I26" s="19">
        <v>92.456000000000003</v>
      </c>
      <c r="J26" s="19">
        <v>6.98</v>
      </c>
      <c r="K26" s="20"/>
      <c r="L26" s="19" t="s">
        <v>59</v>
      </c>
      <c r="M26" s="19">
        <v>26.64</v>
      </c>
      <c r="N26" s="19">
        <v>1.85</v>
      </c>
      <c r="O26" s="19">
        <v>14.4</v>
      </c>
      <c r="P26" s="19">
        <v>205.81070304439982</v>
      </c>
      <c r="Q26" s="19">
        <v>12.592160529999999</v>
      </c>
      <c r="R26" s="19">
        <v>1327.8491750000001</v>
      </c>
      <c r="S26" s="19">
        <v>321.50311010000001</v>
      </c>
      <c r="T26" s="19">
        <v>6.33</v>
      </c>
      <c r="U26" s="20"/>
      <c r="V26" s="19" t="s">
        <v>59</v>
      </c>
      <c r="W26" s="19">
        <v>31.880273818969698</v>
      </c>
      <c r="X26" s="19">
        <v>2.0099999999999998</v>
      </c>
      <c r="Y26" s="19">
        <v>15.86083274575607</v>
      </c>
      <c r="Z26" s="19">
        <v>105.90185185185196</v>
      </c>
      <c r="AA26" s="19">
        <v>15.1272116750613</v>
      </c>
      <c r="AB26" s="19">
        <v>1611.68029527519</v>
      </c>
      <c r="AC26" s="19">
        <v>229.50717589999999</v>
      </c>
      <c r="AD26" s="19">
        <v>6.15</v>
      </c>
      <c r="AE26" s="20"/>
      <c r="AF26" s="19" t="s">
        <v>59</v>
      </c>
      <c r="AG26" s="19">
        <v>24.163267609999998</v>
      </c>
      <c r="AH26" s="19">
        <v>1.884593368</v>
      </c>
      <c r="AI26" s="19">
        <v>12.821475454751786</v>
      </c>
      <c r="AJ26" s="19">
        <v>62</v>
      </c>
      <c r="AK26" s="19">
        <v>12</v>
      </c>
      <c r="AL26" s="19">
        <v>352</v>
      </c>
      <c r="AM26" s="19">
        <v>132</v>
      </c>
      <c r="AN26" s="19">
        <v>6.22</v>
      </c>
      <c r="AO26" s="20"/>
      <c r="AP26" s="19" t="s">
        <v>59</v>
      </c>
      <c r="AQ26" s="19">
        <v>25.072352890000001</v>
      </c>
      <c r="AR26" s="19">
        <v>1.5256235</v>
      </c>
      <c r="AS26" s="19">
        <v>16.434167990988602</v>
      </c>
      <c r="AT26" s="19">
        <v>104.08584158415843</v>
      </c>
      <c r="AU26" s="19">
        <v>295.95513920000002</v>
      </c>
      <c r="AV26" s="19">
        <v>799.15789470000004</v>
      </c>
      <c r="AW26" s="19">
        <v>178.335396</v>
      </c>
      <c r="AX26" s="19">
        <v>6.5</v>
      </c>
      <c r="AY26" s="20"/>
      <c r="AZ26" s="19" t="s">
        <v>59</v>
      </c>
      <c r="BA26" s="19">
        <v>22.763788699999999</v>
      </c>
      <c r="BB26" s="19">
        <v>2.237712294</v>
      </c>
      <c r="BC26" s="19">
        <v>10.172795118048361</v>
      </c>
      <c r="BD26" s="19">
        <v>66.910085054677992</v>
      </c>
      <c r="BE26" s="19">
        <v>20.222222219999999</v>
      </c>
      <c r="BF26" s="19">
        <v>507.26315790000001</v>
      </c>
      <c r="BG26" s="19">
        <v>109.3790522</v>
      </c>
      <c r="BH26" s="19">
        <v>6.73</v>
      </c>
    </row>
    <row r="27" spans="1:85">
      <c r="A27" s="20"/>
      <c r="B27" s="19" t="s">
        <v>61</v>
      </c>
      <c r="C27" s="19">
        <v>23.35</v>
      </c>
      <c r="D27" s="19">
        <v>1.6</v>
      </c>
      <c r="E27" s="19">
        <v>14.59375</v>
      </c>
      <c r="F27" s="19">
        <v>32.007862068965999</v>
      </c>
      <c r="G27" s="19">
        <v>5.8</v>
      </c>
      <c r="H27" s="19">
        <v>599.21</v>
      </c>
      <c r="I27" s="19">
        <v>80.230999999999995</v>
      </c>
      <c r="J27" s="19">
        <v>6.92</v>
      </c>
      <c r="K27" s="20"/>
      <c r="L27" s="19" t="s">
        <v>61</v>
      </c>
      <c r="M27" s="19">
        <v>26.62</v>
      </c>
      <c r="N27" s="19">
        <v>1.91</v>
      </c>
      <c r="O27" s="19">
        <v>13.937172774869111</v>
      </c>
      <c r="P27" s="19">
        <v>200.85032683351753</v>
      </c>
      <c r="Q27" s="19">
        <v>17.878757159999999</v>
      </c>
      <c r="R27" s="19">
        <v>1387.0200110000001</v>
      </c>
      <c r="S27" s="19">
        <v>331.66501799999998</v>
      </c>
      <c r="T27" s="19">
        <v>6.83</v>
      </c>
      <c r="U27" s="20"/>
      <c r="V27" s="19" t="s">
        <v>61</v>
      </c>
      <c r="W27" s="19">
        <v>29.374403953552203</v>
      </c>
      <c r="X27" s="19">
        <v>1.82</v>
      </c>
      <c r="Y27" s="19">
        <v>16.139782392061651</v>
      </c>
      <c r="Z27" s="19">
        <v>102.00786206896552</v>
      </c>
      <c r="AA27" s="19">
        <v>77.341638812924103</v>
      </c>
      <c r="AB27" s="19">
        <v>2415.5301060308002</v>
      </c>
      <c r="AC27" s="19">
        <v>154.86227589999999</v>
      </c>
      <c r="AD27" s="19">
        <v>6.1</v>
      </c>
      <c r="AE27" s="20"/>
      <c r="AF27" s="19" t="s">
        <v>61</v>
      </c>
      <c r="AG27" s="19">
        <v>20.163267609999998</v>
      </c>
      <c r="AH27" s="19">
        <v>1.4593368</v>
      </c>
      <c r="AI27" s="19">
        <v>13.816733470984902</v>
      </c>
      <c r="AJ27" s="19">
        <v>61</v>
      </c>
      <c r="AK27" s="19">
        <v>19</v>
      </c>
      <c r="AL27" s="19">
        <v>332</v>
      </c>
      <c r="AM27" s="19">
        <v>129</v>
      </c>
      <c r="AN27" s="19">
        <v>6.3</v>
      </c>
      <c r="AO27" s="20"/>
      <c r="AP27" s="19" t="s">
        <v>61</v>
      </c>
      <c r="AQ27" s="19">
        <v>20.198309420000001</v>
      </c>
      <c r="AR27" s="19">
        <v>1.27349779</v>
      </c>
      <c r="AS27" s="19">
        <v>15.860498210994148</v>
      </c>
      <c r="AT27" s="19">
        <v>96.943261296660111</v>
      </c>
      <c r="AU27" s="19">
        <v>250.7593282</v>
      </c>
      <c r="AV27" s="19">
        <v>775.57894739999995</v>
      </c>
      <c r="AW27" s="19">
        <v>171.75497050000001</v>
      </c>
      <c r="AX27" s="19">
        <v>6.61</v>
      </c>
      <c r="AY27" s="20"/>
      <c r="AZ27" s="19" t="s">
        <v>61</v>
      </c>
      <c r="BA27" s="19">
        <v>22.678539749999999</v>
      </c>
      <c r="BB27" s="19">
        <v>2.2255712750000001</v>
      </c>
      <c r="BC27" s="19">
        <v>10.189985827346733</v>
      </c>
      <c r="BD27" s="19">
        <v>69.470453172205467</v>
      </c>
      <c r="BE27" s="19">
        <v>3.703703704</v>
      </c>
      <c r="BF27" s="19">
        <v>491.26315790000001</v>
      </c>
      <c r="BG27" s="19">
        <v>112.3071903</v>
      </c>
      <c r="BH27" s="19">
        <v>6.74</v>
      </c>
    </row>
    <row r="28" spans="1:85" s="22" customFormat="1">
      <c r="A28" s="20"/>
      <c r="B28" s="21" t="s">
        <v>156</v>
      </c>
      <c r="C28" s="21">
        <v>45.53</v>
      </c>
      <c r="D28" s="21">
        <v>3.76</v>
      </c>
      <c r="E28" s="21">
        <v>12.10904255319149</v>
      </c>
      <c r="F28" s="21">
        <v>41.530031023785</v>
      </c>
      <c r="G28" s="21">
        <v>14.6111111111111</v>
      </c>
      <c r="H28" s="21">
        <v>947.14983085577296</v>
      </c>
      <c r="I28" s="21">
        <v>162.13</v>
      </c>
      <c r="J28" s="21">
        <v>5.84</v>
      </c>
      <c r="K28" s="20"/>
      <c r="L28" s="21" t="s">
        <v>156</v>
      </c>
      <c r="M28" s="21">
        <v>57.58</v>
      </c>
      <c r="N28" s="21">
        <v>4.6399999999999997</v>
      </c>
      <c r="O28" s="21">
        <v>12.40948275862069</v>
      </c>
      <c r="P28" s="21">
        <v>226.56113761733488</v>
      </c>
      <c r="Q28" s="21">
        <v>64.512372630000002</v>
      </c>
      <c r="R28" s="21">
        <v>1693.7454290000001</v>
      </c>
      <c r="S28" s="21">
        <v>590.05672140000001</v>
      </c>
      <c r="T28" s="21">
        <v>5.83</v>
      </c>
      <c r="U28" s="20"/>
      <c r="V28" s="21" t="s">
        <v>156</v>
      </c>
      <c r="W28" s="21">
        <v>59.208760261535602</v>
      </c>
      <c r="X28" s="21">
        <v>4.32</v>
      </c>
      <c r="Y28" s="21">
        <v>13.705731542022129</v>
      </c>
      <c r="Z28" s="21">
        <v>124.53003102378482</v>
      </c>
      <c r="AA28" s="21">
        <v>48.248763600395598</v>
      </c>
      <c r="AB28" s="21">
        <v>2510.9288007032101</v>
      </c>
      <c r="AC28" s="21">
        <v>304.64041370000001</v>
      </c>
      <c r="AD28" s="21">
        <v>5.79</v>
      </c>
      <c r="AE28" s="20"/>
      <c r="AF28" s="21" t="s">
        <v>156</v>
      </c>
      <c r="AG28" s="21">
        <v>39.676339630000001</v>
      </c>
      <c r="AH28" s="21">
        <v>2.5259794000000002</v>
      </c>
      <c r="AI28" s="21">
        <v>15.707309263883941</v>
      </c>
      <c r="AJ28" s="21">
        <v>85.885956000000007</v>
      </c>
      <c r="AK28" s="21">
        <v>13.851851849999999</v>
      </c>
      <c r="AL28" s="21">
        <v>444.0526315789474</v>
      </c>
      <c r="AM28" s="21">
        <v>177.562242</v>
      </c>
      <c r="AN28" s="21">
        <v>5.94</v>
      </c>
      <c r="AO28" s="20"/>
      <c r="AP28" s="21" t="s">
        <v>156</v>
      </c>
      <c r="AQ28" s="21">
        <v>46.481986050000003</v>
      </c>
      <c r="AR28" s="21">
        <v>3.8881561160000002</v>
      </c>
      <c r="AS28" s="21">
        <v>11.954763302513443</v>
      </c>
      <c r="AT28" s="21">
        <v>88.368602825745683</v>
      </c>
      <c r="AU28" s="21">
        <v>223.25395459999999</v>
      </c>
      <c r="AV28" s="21">
        <v>776</v>
      </c>
      <c r="AW28" s="21">
        <v>161.79843009999999</v>
      </c>
      <c r="AX28" s="21">
        <v>5.99</v>
      </c>
      <c r="AY28" s="20"/>
      <c r="AZ28" s="21" t="s">
        <v>156</v>
      </c>
      <c r="BA28" s="21">
        <v>46.399211880000003</v>
      </c>
      <c r="BB28" s="21">
        <v>1.8176434930000001</v>
      </c>
      <c r="BC28" s="21">
        <v>25.527124575688177</v>
      </c>
      <c r="BD28" s="21">
        <v>75.391199999999984</v>
      </c>
      <c r="BE28" s="21">
        <v>71.703703700000005</v>
      </c>
      <c r="BF28" s="21">
        <v>638.05263160000004</v>
      </c>
      <c r="BG28" s="21">
        <v>111.75265709999999</v>
      </c>
      <c r="BH28" s="21">
        <v>6.56</v>
      </c>
      <c r="BI28" s="16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spans="1:85" s="22" customFormat="1">
      <c r="A29" s="20"/>
      <c r="B29" s="21" t="s">
        <v>65</v>
      </c>
      <c r="C29" s="21">
        <v>42.58</v>
      </c>
      <c r="D29" s="21">
        <v>3.56</v>
      </c>
      <c r="E29" s="21">
        <v>11.960674157303369</v>
      </c>
      <c r="F29" s="21">
        <v>39.603681818181997</v>
      </c>
      <c r="G29" s="21">
        <v>9.5185185185185208</v>
      </c>
      <c r="H29" s="21">
        <v>793.10670452072804</v>
      </c>
      <c r="I29" s="21">
        <v>106.98</v>
      </c>
      <c r="J29" s="21">
        <v>5.93</v>
      </c>
      <c r="K29" s="20"/>
      <c r="L29" s="21" t="s">
        <v>65</v>
      </c>
      <c r="M29" s="21">
        <v>46.96</v>
      </c>
      <c r="N29" s="21">
        <v>3.85</v>
      </c>
      <c r="O29" s="21">
        <v>12.197402597402597</v>
      </c>
      <c r="P29" s="21">
        <v>184.26234826015317</v>
      </c>
      <c r="Q29" s="21">
        <v>46.817263539999999</v>
      </c>
      <c r="R29" s="21">
        <v>2118.8353849999999</v>
      </c>
      <c r="S29" s="21">
        <v>447.7903177</v>
      </c>
      <c r="T29" s="21">
        <v>6.21</v>
      </c>
      <c r="U29" s="20"/>
      <c r="V29" s="21" t="s">
        <v>65</v>
      </c>
      <c r="W29" s="21">
        <v>49.333534240722699</v>
      </c>
      <c r="X29" s="21">
        <v>3.71</v>
      </c>
      <c r="Y29" s="21">
        <v>13.297448582405041</v>
      </c>
      <c r="Z29" s="21">
        <v>102.60368181818194</v>
      </c>
      <c r="AA29" s="21">
        <v>46.174923010847003</v>
      </c>
      <c r="AB29" s="21">
        <v>1282.0250724029599</v>
      </c>
      <c r="AC29" s="21">
        <v>234.702</v>
      </c>
      <c r="AD29" s="21">
        <v>6.23</v>
      </c>
      <c r="AE29" s="20"/>
      <c r="AF29" s="21" t="s">
        <v>65</v>
      </c>
      <c r="AG29" s="21">
        <v>32.328982349999997</v>
      </c>
      <c r="AH29" s="21">
        <v>2.9408432840000001</v>
      </c>
      <c r="AI29" s="21">
        <v>10.993099335108942</v>
      </c>
      <c r="AJ29" s="21">
        <v>75.5625</v>
      </c>
      <c r="AK29" s="21">
        <v>3.3333333330000001</v>
      </c>
      <c r="AL29" s="21">
        <v>392.15789473684202</v>
      </c>
      <c r="AM29" s="21">
        <v>157.14675</v>
      </c>
      <c r="AN29" s="21">
        <v>6.12</v>
      </c>
      <c r="AO29" s="20"/>
      <c r="AP29" s="21" t="s">
        <v>65</v>
      </c>
      <c r="AQ29" s="21">
        <v>36.563785080000002</v>
      </c>
      <c r="AR29" s="21">
        <v>2.987366915</v>
      </c>
      <c r="AS29" s="21">
        <v>12.239469111212275</v>
      </c>
      <c r="AT29" s="21">
        <v>91.111671924290235</v>
      </c>
      <c r="AU29" s="21">
        <v>242.75503860000001</v>
      </c>
      <c r="AV29" s="21">
        <v>658.42105260000005</v>
      </c>
      <c r="AW29" s="21">
        <v>151.22807570000001</v>
      </c>
      <c r="AX29" s="21">
        <v>6.13</v>
      </c>
      <c r="AY29" s="20"/>
      <c r="AZ29" s="21" t="s">
        <v>65</v>
      </c>
      <c r="BA29" s="21">
        <v>37.036213869999997</v>
      </c>
      <c r="BB29" s="21">
        <v>2.0125474040000002</v>
      </c>
      <c r="BC29" s="21">
        <v>18.402654166748757</v>
      </c>
      <c r="BD29" s="21">
        <v>77.60986595174262</v>
      </c>
      <c r="BE29" s="21">
        <v>49.407407409999998</v>
      </c>
      <c r="BF29" s="21">
        <v>581.89473680000003</v>
      </c>
      <c r="BG29" s="21">
        <v>121.92686329999999</v>
      </c>
      <c r="BH29" s="21">
        <v>6.6</v>
      </c>
      <c r="BI29" s="16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</row>
    <row r="30" spans="1:85" s="22" customFormat="1">
      <c r="A30" s="20"/>
      <c r="B30" s="21" t="s">
        <v>67</v>
      </c>
      <c r="C30" s="21">
        <v>31.22</v>
      </c>
      <c r="D30" s="21">
        <v>2.19</v>
      </c>
      <c r="E30" s="21">
        <v>14.255707762557078</v>
      </c>
      <c r="F30" s="21">
        <v>38.103749999999998</v>
      </c>
      <c r="G30" s="21">
        <v>8.4499999999999993</v>
      </c>
      <c r="H30" s="21">
        <v>744.21</v>
      </c>
      <c r="I30" s="21">
        <v>80.323999999999998</v>
      </c>
      <c r="J30" s="21">
        <v>0</v>
      </c>
      <c r="K30" s="20"/>
      <c r="L30" s="21" t="s">
        <v>67</v>
      </c>
      <c r="M30" s="21">
        <v>34.49</v>
      </c>
      <c r="N30" s="21">
        <v>2.54</v>
      </c>
      <c r="O30" s="21">
        <v>13.578740157480315</v>
      </c>
      <c r="P30" s="21">
        <v>200.23185596585611</v>
      </c>
      <c r="Q30" s="21">
        <v>9.3992104009999995</v>
      </c>
      <c r="R30" s="21">
        <v>1299.4420620000001</v>
      </c>
      <c r="S30" s="21">
        <v>361.28414529999998</v>
      </c>
      <c r="T30" s="21">
        <v>6.53</v>
      </c>
      <c r="U30" s="20"/>
      <c r="V30" s="21" t="s">
        <v>67</v>
      </c>
      <c r="W30" s="21">
        <v>40.887131690979004</v>
      </c>
      <c r="X30" s="21">
        <v>2.91</v>
      </c>
      <c r="Y30" s="21">
        <v>14.050560718549486</v>
      </c>
      <c r="Z30" s="21">
        <v>112.10375000000008</v>
      </c>
      <c r="AA30" s="21">
        <v>24.3306436479639</v>
      </c>
      <c r="AB30" s="21">
        <v>1643.5065486489</v>
      </c>
      <c r="AC30" s="21">
        <v>246.17140090000001</v>
      </c>
      <c r="AD30" s="21">
        <v>6.16</v>
      </c>
      <c r="AE30" s="20"/>
      <c r="AF30" s="21" t="s">
        <v>67</v>
      </c>
      <c r="AG30" s="21">
        <v>29.186966420000001</v>
      </c>
      <c r="AH30" s="21">
        <v>1.8399207</v>
      </c>
      <c r="AI30" s="21">
        <v>15.863165417944373</v>
      </c>
      <c r="AJ30" s="21">
        <v>73.343556000000007</v>
      </c>
      <c r="AK30" s="21">
        <v>3</v>
      </c>
      <c r="AL30" s="21">
        <v>384.63157894736833</v>
      </c>
      <c r="AM30" s="21">
        <v>147.150432</v>
      </c>
      <c r="AN30" s="21">
        <v>6.18</v>
      </c>
      <c r="AO30" s="20"/>
      <c r="AP30" s="21" t="s">
        <v>67</v>
      </c>
      <c r="AQ30" s="21">
        <v>32.966158389999997</v>
      </c>
      <c r="AR30" s="21">
        <v>2.3741322760000001</v>
      </c>
      <c r="AS30" s="21">
        <v>13.885560936622385</v>
      </c>
      <c r="AT30" s="21">
        <v>85.276441515650745</v>
      </c>
      <c r="AU30" s="21">
        <v>275.77448870000001</v>
      </c>
      <c r="AV30" s="21">
        <v>810</v>
      </c>
      <c r="AW30" s="21">
        <v>164.5101153</v>
      </c>
      <c r="AX30" s="21">
        <v>6.22</v>
      </c>
      <c r="AY30" s="20"/>
      <c r="AZ30" s="21" t="s">
        <v>67</v>
      </c>
      <c r="BA30" s="21">
        <v>30.486941340000001</v>
      </c>
      <c r="BB30" s="21">
        <v>2.207540721</v>
      </c>
      <c r="BC30" s="21">
        <v>13.810364198486738</v>
      </c>
      <c r="BD30" s="21">
        <v>70.305141451414514</v>
      </c>
      <c r="BE30" s="21">
        <v>24</v>
      </c>
      <c r="BF30" s="21">
        <v>485.15789469999999</v>
      </c>
      <c r="BG30" s="21">
        <v>116.5295941</v>
      </c>
      <c r="BH30" s="21">
        <v>6.65</v>
      </c>
      <c r="BI30" s="16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</row>
    <row r="31" spans="1:85" s="22" customFormat="1">
      <c r="A31" s="20"/>
      <c r="B31" s="21" t="s">
        <v>69</v>
      </c>
      <c r="C31" s="21">
        <v>27.68</v>
      </c>
      <c r="D31" s="21">
        <v>1.54</v>
      </c>
      <c r="E31" s="21">
        <v>17.974025974025974</v>
      </c>
      <c r="F31" s="21">
        <v>32.298071942446001</v>
      </c>
      <c r="G31" s="21">
        <v>7.55</v>
      </c>
      <c r="H31" s="21">
        <v>700.21</v>
      </c>
      <c r="I31" s="21">
        <v>76.554000000000002</v>
      </c>
      <c r="J31" s="21">
        <v>6.15</v>
      </c>
      <c r="K31" s="20"/>
      <c r="L31" s="21" t="s">
        <v>69</v>
      </c>
      <c r="M31" s="21">
        <v>30.55</v>
      </c>
      <c r="N31" s="21">
        <v>2</v>
      </c>
      <c r="O31" s="21">
        <v>15.275</v>
      </c>
      <c r="P31" s="21">
        <v>203.27293333047746</v>
      </c>
      <c r="Q31" s="21">
        <v>1.9502218790000001</v>
      </c>
      <c r="R31" s="21">
        <v>1384.892147</v>
      </c>
      <c r="S31" s="21">
        <v>331.71079700000001</v>
      </c>
      <c r="T31" s="21">
        <v>6.54</v>
      </c>
      <c r="U31" s="20"/>
      <c r="V31" s="21" t="s">
        <v>69</v>
      </c>
      <c r="W31" s="21">
        <v>31.127870082855196</v>
      </c>
      <c r="X31" s="21">
        <v>1.75</v>
      </c>
      <c r="Y31" s="21">
        <v>17.787354333060112</v>
      </c>
      <c r="Z31" s="21">
        <v>100.29807194244607</v>
      </c>
      <c r="AA31" s="21">
        <v>15.808283103247099</v>
      </c>
      <c r="AB31" s="21">
        <v>1948.65768130789</v>
      </c>
      <c r="AC31" s="21">
        <v>193.1884317</v>
      </c>
      <c r="AD31" s="21">
        <v>6.33</v>
      </c>
      <c r="AE31" s="20"/>
      <c r="AF31" s="21" t="s">
        <v>69</v>
      </c>
      <c r="AG31" s="21">
        <v>24.529521469999999</v>
      </c>
      <c r="AH31" s="21">
        <v>1.8399207</v>
      </c>
      <c r="AI31" s="21">
        <v>13.331836241638022</v>
      </c>
      <c r="AJ31" s="21">
        <v>70</v>
      </c>
      <c r="AK31" s="21">
        <v>11</v>
      </c>
      <c r="AL31" s="21">
        <v>392</v>
      </c>
      <c r="AM31" s="21">
        <v>131</v>
      </c>
      <c r="AN31" s="21">
        <v>6.24</v>
      </c>
      <c r="AO31" s="20"/>
      <c r="AP31" s="21" t="s">
        <v>69</v>
      </c>
      <c r="AQ31" s="21">
        <v>25.311837199999999</v>
      </c>
      <c r="AR31" s="21">
        <v>1.311322302</v>
      </c>
      <c r="AS31" s="21">
        <v>19.302529333478841</v>
      </c>
      <c r="AT31" s="21">
        <v>89.024100946372258</v>
      </c>
      <c r="AU31" s="21">
        <v>230.84400189999999</v>
      </c>
      <c r="AV31" s="21">
        <v>574.84210529999996</v>
      </c>
      <c r="AW31" s="21">
        <v>150.8479495</v>
      </c>
      <c r="AX31" s="21">
        <v>6.35</v>
      </c>
      <c r="AY31" s="20"/>
      <c r="AZ31" s="21" t="s">
        <v>69</v>
      </c>
      <c r="BA31" s="21">
        <v>13.188092709999999</v>
      </c>
      <c r="BB31" s="21">
        <v>2.3837763070000002</v>
      </c>
      <c r="BC31" s="21">
        <v>5.5324371969269679</v>
      </c>
      <c r="BD31" s="21">
        <v>64.407407407407405</v>
      </c>
      <c r="BE31" s="21">
        <v>10.148148150000001</v>
      </c>
      <c r="BF31" s="21">
        <v>461.68421050000001</v>
      </c>
      <c r="BG31" s="21">
        <v>104.89206350000001</v>
      </c>
      <c r="BH31" s="21">
        <v>6.75</v>
      </c>
      <c r="BI31" s="16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</row>
    <row r="32" spans="1:85" s="22" customFormat="1">
      <c r="A32" s="20"/>
      <c r="B32" s="21" t="s">
        <v>71</v>
      </c>
      <c r="C32" s="21">
        <v>22.43</v>
      </c>
      <c r="D32" s="21">
        <v>1.23</v>
      </c>
      <c r="E32" s="21">
        <v>18.235772357723576</v>
      </c>
      <c r="F32" s="21">
        <v>30.296216216219999</v>
      </c>
      <c r="G32" s="21">
        <v>6.54</v>
      </c>
      <c r="H32" s="21">
        <v>687.23</v>
      </c>
      <c r="I32" s="21">
        <v>70.123000000000005</v>
      </c>
      <c r="J32" s="21">
        <v>6.28</v>
      </c>
      <c r="K32" s="20"/>
      <c r="L32" s="21" t="s">
        <v>71</v>
      </c>
      <c r="M32" s="21">
        <v>23.32</v>
      </c>
      <c r="N32" s="21">
        <v>1.55</v>
      </c>
      <c r="O32" s="21">
        <v>15.04516129032258</v>
      </c>
      <c r="P32" s="21">
        <v>190.26402558041528</v>
      </c>
      <c r="Q32" s="21">
        <v>24.495224950000001</v>
      </c>
      <c r="R32" s="21">
        <v>1284.8042439999999</v>
      </c>
      <c r="S32" s="21">
        <v>275.17524359999999</v>
      </c>
      <c r="T32" s="21">
        <v>6.51</v>
      </c>
      <c r="U32" s="20"/>
      <c r="V32" s="21" t="s">
        <v>71</v>
      </c>
      <c r="W32" s="21">
        <v>24.900033473968502</v>
      </c>
      <c r="X32" s="21">
        <v>1.63</v>
      </c>
      <c r="Y32" s="21">
        <v>15.276094155808899</v>
      </c>
      <c r="Z32" s="21">
        <v>100.82962162162164</v>
      </c>
      <c r="AA32" s="21">
        <v>11.6047382939554</v>
      </c>
      <c r="AB32" s="21">
        <v>1308.7487293141501</v>
      </c>
      <c r="AC32" s="21">
        <v>162.47608650000001</v>
      </c>
      <c r="AD32" s="21">
        <v>6.05</v>
      </c>
      <c r="AE32" s="20"/>
      <c r="AF32" s="21" t="s">
        <v>71</v>
      </c>
      <c r="AG32" s="21">
        <v>21.90390348</v>
      </c>
      <c r="AH32" s="21">
        <v>2.1428259609999998</v>
      </c>
      <c r="AI32" s="21">
        <v>10.221970369342563</v>
      </c>
      <c r="AJ32" s="21">
        <v>69</v>
      </c>
      <c r="AK32" s="21">
        <v>12</v>
      </c>
      <c r="AL32" s="21">
        <v>374</v>
      </c>
      <c r="AM32" s="21">
        <v>130</v>
      </c>
      <c r="AN32" s="21">
        <v>6.26</v>
      </c>
      <c r="AO32" s="20"/>
      <c r="AP32" s="21" t="s">
        <v>71</v>
      </c>
      <c r="AQ32" s="21">
        <v>19.835778470000001</v>
      </c>
      <c r="AR32" s="21">
        <v>1.007524058</v>
      </c>
      <c r="AS32" s="21">
        <v>19.687647468562979</v>
      </c>
      <c r="AT32" s="21">
        <v>92.33315068493151</v>
      </c>
      <c r="AU32" s="21">
        <v>256.84545100000003</v>
      </c>
      <c r="AV32" s="21">
        <v>767.05263160000004</v>
      </c>
      <c r="AW32" s="21">
        <v>162.19931510000001</v>
      </c>
      <c r="AX32" s="21">
        <v>6.35</v>
      </c>
      <c r="AY32" s="20"/>
      <c r="AZ32" s="21" t="s">
        <v>71</v>
      </c>
      <c r="BA32" s="21">
        <v>17.715533969999999</v>
      </c>
      <c r="BB32" s="21">
        <v>2.2504623229999998</v>
      </c>
      <c r="BC32" s="21">
        <v>7.8719531488908201</v>
      </c>
      <c r="BD32" s="21">
        <v>68.102751895991318</v>
      </c>
      <c r="BE32" s="21">
        <v>7.0370370370000002</v>
      </c>
      <c r="BF32" s="21">
        <v>464.84210530000001</v>
      </c>
      <c r="BG32" s="21">
        <v>104.5355146</v>
      </c>
      <c r="BH32" s="21">
        <v>6.79</v>
      </c>
      <c r="BI32" s="16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</row>
    <row r="33" spans="1:85">
      <c r="A33" s="20" t="s">
        <v>139</v>
      </c>
      <c r="B33" s="19" t="s">
        <v>157</v>
      </c>
      <c r="C33" s="19">
        <v>58.05</v>
      </c>
      <c r="D33" s="19">
        <v>5.0999999999999996</v>
      </c>
      <c r="E33" s="19">
        <v>11.382352941176471</v>
      </c>
      <c r="F33" s="19">
        <v>43.238978240302998</v>
      </c>
      <c r="G33" s="19">
        <v>19.537037037036999</v>
      </c>
      <c r="H33" s="19">
        <v>627.35079199540996</v>
      </c>
      <c r="I33" s="19">
        <v>168.52</v>
      </c>
      <c r="J33" s="19">
        <v>5.36</v>
      </c>
      <c r="K33" s="20" t="s">
        <v>139</v>
      </c>
      <c r="L33" s="19" t="s">
        <v>157</v>
      </c>
      <c r="M33" s="19">
        <v>57.9</v>
      </c>
      <c r="N33" s="19">
        <v>4.9400000000000004</v>
      </c>
      <c r="O33" s="19">
        <v>11.720647773279351</v>
      </c>
      <c r="P33" s="19">
        <v>220.14155770037755</v>
      </c>
      <c r="Q33" s="19">
        <v>71.494838549999997</v>
      </c>
      <c r="R33" s="19">
        <v>2207.1325790000001</v>
      </c>
      <c r="S33" s="19">
        <v>574.22985800000004</v>
      </c>
      <c r="T33" s="19">
        <v>5.77</v>
      </c>
      <c r="U33" s="20" t="s">
        <v>139</v>
      </c>
      <c r="V33" s="19" t="s">
        <v>157</v>
      </c>
      <c r="W33" s="19">
        <v>57.048268318176298</v>
      </c>
      <c r="X33" s="19">
        <v>4.7699999999999996</v>
      </c>
      <c r="Y33" s="19">
        <v>11.959804678862957</v>
      </c>
      <c r="Z33" s="19">
        <v>113.2389782403027</v>
      </c>
      <c r="AA33" s="19">
        <v>23.008003367506799</v>
      </c>
      <c r="AB33" s="19">
        <v>1585.59727043045</v>
      </c>
      <c r="AC33" s="19">
        <v>247.2939451</v>
      </c>
      <c r="AD33" s="19">
        <v>5.83</v>
      </c>
      <c r="AE33" s="20" t="s">
        <v>139</v>
      </c>
      <c r="AF33" s="19" t="s">
        <v>157</v>
      </c>
      <c r="AG33" s="19">
        <v>59.229021070000002</v>
      </c>
      <c r="AH33" s="19">
        <v>3.5555449129999999</v>
      </c>
      <c r="AI33" s="19">
        <v>16.658212037610113</v>
      </c>
      <c r="AJ33" s="19">
        <v>72.501956000000007</v>
      </c>
      <c r="AK33" s="19">
        <v>40.74074074</v>
      </c>
      <c r="AL33" s="19">
        <v>146.78947368421052</v>
      </c>
      <c r="AM33" s="19">
        <v>147.109106</v>
      </c>
      <c r="AN33" s="19">
        <v>5.88</v>
      </c>
      <c r="AO33" s="20" t="s">
        <v>139</v>
      </c>
      <c r="AP33" s="19" t="s">
        <v>157</v>
      </c>
      <c r="AQ33" s="19">
        <v>60</v>
      </c>
      <c r="AR33" s="19">
        <v>5.5248856540000002</v>
      </c>
      <c r="AS33" s="19">
        <v>10.859953265559476</v>
      </c>
      <c r="AT33" s="19">
        <v>67.568176254589986</v>
      </c>
      <c r="AU33" s="19">
        <v>180.6538462</v>
      </c>
      <c r="AV33" s="19">
        <v>453.47368419999998</v>
      </c>
      <c r="AW33" s="19">
        <v>125.7165239</v>
      </c>
      <c r="AX33" s="19">
        <v>6.19</v>
      </c>
      <c r="AY33" s="20" t="s">
        <v>139</v>
      </c>
      <c r="AZ33" s="19" t="s">
        <v>157</v>
      </c>
      <c r="BA33" s="19">
        <v>57.228412630000001</v>
      </c>
      <c r="BB33" s="19">
        <v>4.2685410380000004</v>
      </c>
      <c r="BC33" s="19">
        <v>13.407019429011752</v>
      </c>
      <c r="BD33" s="19">
        <v>89.225068493150701</v>
      </c>
      <c r="BE33" s="19">
        <v>69.851851850000003</v>
      </c>
      <c r="BF33" s="19">
        <v>685.05263160000004</v>
      </c>
      <c r="BG33" s="19">
        <v>141.6694521</v>
      </c>
      <c r="BH33" s="19">
        <v>6.64</v>
      </c>
    </row>
    <row r="34" spans="1:85">
      <c r="A34" s="20"/>
      <c r="B34" s="19" t="s">
        <v>76</v>
      </c>
      <c r="C34" s="19">
        <v>47.42</v>
      </c>
      <c r="D34" s="19">
        <v>3.99</v>
      </c>
      <c r="E34" s="19">
        <v>11.884711779448621</v>
      </c>
      <c r="F34" s="19">
        <v>40.938664243520002</v>
      </c>
      <c r="G34" s="19">
        <v>13.4444444444444</v>
      </c>
      <c r="H34" s="19">
        <v>559.62085337864903</v>
      </c>
      <c r="I34" s="19">
        <v>133.72999999999999</v>
      </c>
      <c r="J34" s="19">
        <v>5.72</v>
      </c>
      <c r="K34" s="20"/>
      <c r="L34" s="19" t="s">
        <v>76</v>
      </c>
      <c r="M34" s="19">
        <v>46.41</v>
      </c>
      <c r="N34" s="19">
        <v>3.94</v>
      </c>
      <c r="O34" s="19">
        <v>11.779187817258883</v>
      </c>
      <c r="P34" s="19">
        <v>198.14936539466052</v>
      </c>
      <c r="Q34" s="19">
        <v>47.909477860000003</v>
      </c>
      <c r="R34" s="19">
        <v>2028.285136</v>
      </c>
      <c r="S34" s="19">
        <v>395.77956210000002</v>
      </c>
      <c r="T34" s="19">
        <v>6.28</v>
      </c>
      <c r="U34" s="20"/>
      <c r="V34" s="19" t="s">
        <v>76</v>
      </c>
      <c r="W34" s="19">
        <v>45.476646423339801</v>
      </c>
      <c r="X34" s="19">
        <v>3.92</v>
      </c>
      <c r="Y34" s="19">
        <v>11.601185312076479</v>
      </c>
      <c r="Z34" s="19">
        <v>97.58938664243523</v>
      </c>
      <c r="AA34" s="19">
        <v>17.759010707283998</v>
      </c>
      <c r="AB34" s="19">
        <v>1312.85823365532</v>
      </c>
      <c r="AC34" s="19">
        <v>217.65001359999999</v>
      </c>
      <c r="AD34" s="19">
        <v>6.18</v>
      </c>
      <c r="AE34" s="20"/>
      <c r="AF34" s="19" t="s">
        <v>76</v>
      </c>
      <c r="AG34" s="19">
        <v>46.805591579999998</v>
      </c>
      <c r="AH34" s="19">
        <v>3.0215260389999998</v>
      </c>
      <c r="AI34" s="19">
        <v>15.490712631915862</v>
      </c>
      <c r="AJ34" s="19">
        <v>94.37936400000001</v>
      </c>
      <c r="AK34" s="19">
        <v>20</v>
      </c>
      <c r="AL34" s="19">
        <v>79.210526315789451</v>
      </c>
      <c r="AM34" s="19">
        <v>152.821786</v>
      </c>
      <c r="AN34" s="19">
        <v>5.97</v>
      </c>
      <c r="AO34" s="20"/>
      <c r="AP34" s="19" t="s">
        <v>76</v>
      </c>
      <c r="AQ34" s="19">
        <v>50.97555637</v>
      </c>
      <c r="AR34" s="19">
        <v>4.065804183</v>
      </c>
      <c r="AS34" s="19">
        <v>12.537631935925429</v>
      </c>
      <c r="AT34" s="19">
        <v>104.48987910189985</v>
      </c>
      <c r="AU34" s="19">
        <v>297.16655359999999</v>
      </c>
      <c r="AV34" s="19">
        <v>620.63157890000002</v>
      </c>
      <c r="AW34" s="19">
        <v>192.04110539999999</v>
      </c>
      <c r="AX34" s="19">
        <v>6.21</v>
      </c>
      <c r="AY34" s="20"/>
      <c r="AZ34" s="19" t="s">
        <v>76</v>
      </c>
      <c r="BA34" s="19">
        <v>42.174859050000002</v>
      </c>
      <c r="BB34" s="19">
        <v>3.1764277820000002</v>
      </c>
      <c r="BC34" s="19">
        <v>13.277449369066121</v>
      </c>
      <c r="BD34" s="19">
        <v>76.965517241379303</v>
      </c>
      <c r="BE34" s="19">
        <v>39.481481479999999</v>
      </c>
      <c r="BF34" s="19">
        <v>560.57894739999995</v>
      </c>
      <c r="BG34" s="19">
        <v>120.2482759</v>
      </c>
      <c r="BH34" s="19">
        <v>6.7</v>
      </c>
    </row>
    <row r="35" spans="1:85">
      <c r="A35" s="20"/>
      <c r="B35" s="19" t="s">
        <v>78</v>
      </c>
      <c r="C35" s="19">
        <v>40.950000000000003</v>
      </c>
      <c r="D35" s="19">
        <v>3.14</v>
      </c>
      <c r="E35" s="19">
        <v>13.04140127388535</v>
      </c>
      <c r="F35" s="19">
        <v>34.125584905659998</v>
      </c>
      <c r="G35" s="19">
        <v>11.43</v>
      </c>
      <c r="H35" s="19">
        <v>523.21</v>
      </c>
      <c r="I35" s="19">
        <v>112.87</v>
      </c>
      <c r="J35" s="19">
        <v>6</v>
      </c>
      <c r="K35" s="20"/>
      <c r="L35" s="19" t="s">
        <v>78</v>
      </c>
      <c r="M35" s="19">
        <v>44.82</v>
      </c>
      <c r="N35" s="19">
        <v>3.71</v>
      </c>
      <c r="O35" s="19">
        <v>12.080862533692722</v>
      </c>
      <c r="P35" s="19">
        <v>211.07948780296351</v>
      </c>
      <c r="Q35" s="19">
        <v>27.874072460000001</v>
      </c>
      <c r="R35" s="19">
        <v>1628.064556</v>
      </c>
      <c r="S35" s="19">
        <v>423.37507140000002</v>
      </c>
      <c r="T35" s="19">
        <v>6.08</v>
      </c>
      <c r="U35" s="20"/>
      <c r="V35" s="19" t="s">
        <v>78</v>
      </c>
      <c r="W35" s="19">
        <v>41.959433555602999</v>
      </c>
      <c r="X35" s="19">
        <v>3.66</v>
      </c>
      <c r="Y35" s="19">
        <v>11.464326108088251</v>
      </c>
      <c r="Z35" s="19">
        <v>134.12558490566045</v>
      </c>
      <c r="AA35" s="19">
        <v>51.130783017330799</v>
      </c>
      <c r="AB35" s="19">
        <v>2786.4852731504602</v>
      </c>
      <c r="AC35" s="19">
        <v>177.86218869999999</v>
      </c>
      <c r="AD35" s="19">
        <v>6.31</v>
      </c>
      <c r="AE35" s="20"/>
      <c r="AF35" s="19" t="s">
        <v>78</v>
      </c>
      <c r="AG35" s="19">
        <v>40.028319359999998</v>
      </c>
      <c r="AH35" s="19">
        <v>2.5557774310000001</v>
      </c>
      <c r="AI35" s="19">
        <v>15.661895623023049</v>
      </c>
      <c r="AJ35" s="19">
        <v>69.156035999999986</v>
      </c>
      <c r="AK35" s="19">
        <v>8.8148148150000001</v>
      </c>
      <c r="AL35" s="19">
        <v>33.63157894736846</v>
      </c>
      <c r="AM35" s="19">
        <v>140.93475599999999</v>
      </c>
      <c r="AN35" s="19">
        <v>6.03</v>
      </c>
      <c r="AO35" s="20"/>
      <c r="AP35" s="19" t="s">
        <v>78</v>
      </c>
      <c r="AQ35" s="19">
        <v>44.101243019999998</v>
      </c>
      <c r="AR35" s="19">
        <v>3.4313857560000001</v>
      </c>
      <c r="AS35" s="19">
        <v>12.852312784386344</v>
      </c>
      <c r="AT35" s="19">
        <v>78.878032786885271</v>
      </c>
      <c r="AU35" s="19">
        <v>237.07683990000001</v>
      </c>
      <c r="AV35" s="19">
        <v>580.31578950000005</v>
      </c>
      <c r="AW35" s="19">
        <v>144.95568309999999</v>
      </c>
      <c r="AX35" s="19">
        <v>6.26</v>
      </c>
      <c r="AY35" s="20"/>
      <c r="AZ35" s="19" t="s">
        <v>78</v>
      </c>
      <c r="BA35" s="19">
        <v>44.199504849999997</v>
      </c>
      <c r="BB35" s="19">
        <v>3.3621752260000002</v>
      </c>
      <c r="BC35" s="19">
        <v>13.146103899701982</v>
      </c>
      <c r="BD35" s="19">
        <v>73.550283224400872</v>
      </c>
      <c r="BE35" s="19">
        <v>17.185185189999999</v>
      </c>
      <c r="BF35" s="19">
        <v>485.84210530000001</v>
      </c>
      <c r="BG35" s="19">
        <v>118.4917865</v>
      </c>
      <c r="BH35" s="19">
        <v>6.75</v>
      </c>
    </row>
    <row r="36" spans="1:85">
      <c r="A36" s="20"/>
      <c r="B36" s="19" t="s">
        <v>80</v>
      </c>
      <c r="C36" s="19">
        <v>37.119999999999997</v>
      </c>
      <c r="D36" s="19">
        <v>2.77</v>
      </c>
      <c r="E36" s="19">
        <v>13.400722021660648</v>
      </c>
      <c r="F36" s="19">
        <v>33.989972144847002</v>
      </c>
      <c r="G36" s="19">
        <v>7.22</v>
      </c>
      <c r="H36" s="19">
        <v>490.21</v>
      </c>
      <c r="I36" s="19">
        <v>100.794</v>
      </c>
      <c r="J36" s="19">
        <v>5.81</v>
      </c>
      <c r="K36" s="20"/>
      <c r="L36" s="19" t="s">
        <v>80</v>
      </c>
      <c r="M36" s="19">
        <v>36.409999999999997</v>
      </c>
      <c r="N36" s="19">
        <v>2.76</v>
      </c>
      <c r="O36" s="19">
        <v>13.192028985507246</v>
      </c>
      <c r="P36" s="19">
        <v>195.15915940883994</v>
      </c>
      <c r="Q36" s="19">
        <v>21.039652109999999</v>
      </c>
      <c r="R36" s="19">
        <v>1372.871431</v>
      </c>
      <c r="S36" s="19">
        <v>339.04325820000003</v>
      </c>
      <c r="T36" s="19">
        <v>6.3</v>
      </c>
      <c r="U36" s="20"/>
      <c r="V36" s="19" t="s">
        <v>80</v>
      </c>
      <c r="W36" s="19">
        <v>35.798528194427497</v>
      </c>
      <c r="X36" s="19">
        <v>2.77</v>
      </c>
      <c r="Y36" s="19">
        <v>12.923656387879962</v>
      </c>
      <c r="Z36" s="19">
        <v>98.298997214484672</v>
      </c>
      <c r="AA36" s="19">
        <v>47.1323819978046</v>
      </c>
      <c r="AB36" s="19">
        <v>2270.2614131376699</v>
      </c>
      <c r="AC36" s="19">
        <v>192.73580319999999</v>
      </c>
      <c r="AD36" s="19">
        <v>6.4</v>
      </c>
      <c r="AE36" s="20"/>
      <c r="AF36" s="19" t="s">
        <v>80</v>
      </c>
      <c r="AG36" s="19">
        <v>29.504401680000001</v>
      </c>
      <c r="AH36" s="19">
        <v>2.0624370870000002</v>
      </c>
      <c r="AI36" s="19">
        <v>14.305600818552385</v>
      </c>
      <c r="AJ36" s="19">
        <v>63</v>
      </c>
      <c r="AK36" s="19">
        <v>22</v>
      </c>
      <c r="AL36" s="19">
        <v>63</v>
      </c>
      <c r="AM36" s="19">
        <v>130</v>
      </c>
      <c r="AN36" s="19">
        <v>6.12</v>
      </c>
      <c r="AO36" s="20"/>
      <c r="AP36" s="19" t="s">
        <v>80</v>
      </c>
      <c r="AQ36" s="19">
        <v>40.683021549999999</v>
      </c>
      <c r="AR36" s="19">
        <v>3.0343204739999998</v>
      </c>
      <c r="AS36" s="19">
        <v>13.407621870727951</v>
      </c>
      <c r="AT36" s="19">
        <v>72.3352748885587</v>
      </c>
      <c r="AU36" s="19">
        <v>209.62998049999999</v>
      </c>
      <c r="AV36" s="19">
        <v>556.42105260000005</v>
      </c>
      <c r="AW36" s="19">
        <v>130.61563150000001</v>
      </c>
      <c r="AX36" s="19">
        <v>6.31</v>
      </c>
      <c r="AY36" s="20"/>
      <c r="AZ36" s="19" t="s">
        <v>80</v>
      </c>
      <c r="BA36" s="19">
        <v>40.25827408</v>
      </c>
      <c r="BB36" s="19">
        <v>2.8604984280000001</v>
      </c>
      <c r="BC36" s="19">
        <v>14.07386687786007</v>
      </c>
      <c r="BD36" s="19">
        <v>74.529634300126091</v>
      </c>
      <c r="BE36" s="19">
        <v>9.4814814809999994</v>
      </c>
      <c r="BF36" s="19">
        <v>531.73684209999999</v>
      </c>
      <c r="BG36" s="19">
        <v>107.8623707</v>
      </c>
      <c r="BH36" s="19">
        <v>6.83</v>
      </c>
    </row>
    <row r="37" spans="1:85">
      <c r="A37" s="20"/>
      <c r="B37" s="19" t="s">
        <v>82</v>
      </c>
      <c r="C37" s="19">
        <v>25.22</v>
      </c>
      <c r="D37" s="19">
        <v>1.75</v>
      </c>
      <c r="E37" s="19">
        <v>14.411428571428571</v>
      </c>
      <c r="F37" s="19">
        <v>34.851494565217003</v>
      </c>
      <c r="G37" s="19">
        <v>4.32</v>
      </c>
      <c r="H37" s="19">
        <v>454.2</v>
      </c>
      <c r="I37" s="19">
        <v>81.233999999999995</v>
      </c>
      <c r="J37" s="19">
        <v>5.89</v>
      </c>
      <c r="K37" s="20"/>
      <c r="L37" s="19" t="s">
        <v>82</v>
      </c>
      <c r="M37" s="19">
        <v>35.770000000000003</v>
      </c>
      <c r="N37" s="19">
        <v>2.85</v>
      </c>
      <c r="O37" s="19">
        <v>12.550877192982457</v>
      </c>
      <c r="P37" s="19">
        <v>214.83206782906331</v>
      </c>
      <c r="Q37" s="19">
        <v>18.28133077</v>
      </c>
      <c r="R37" s="19">
        <v>1846.0347389999999</v>
      </c>
      <c r="S37" s="19">
        <v>335.11701529999999</v>
      </c>
      <c r="T37" s="19">
        <v>6.33</v>
      </c>
      <c r="U37" s="20"/>
      <c r="V37" s="19" t="s">
        <v>82</v>
      </c>
      <c r="W37" s="19">
        <v>27.765557765960697</v>
      </c>
      <c r="X37" s="19">
        <v>2.0299999999999998</v>
      </c>
      <c r="Y37" s="19">
        <v>13.677614663034827</v>
      </c>
      <c r="Z37" s="19">
        <v>86.485149456521683</v>
      </c>
      <c r="AA37" s="19">
        <v>42.8380812696264</v>
      </c>
      <c r="AB37" s="19">
        <v>3030.6686677770799</v>
      </c>
      <c r="AC37" s="19">
        <v>141.09468749999999</v>
      </c>
      <c r="AD37" s="19">
        <v>6.4</v>
      </c>
      <c r="AE37" s="20"/>
      <c r="AF37" s="19" t="s">
        <v>82</v>
      </c>
      <c r="AG37" s="19">
        <v>11.67779326</v>
      </c>
      <c r="AH37" s="19">
        <v>1.3076476749999999</v>
      </c>
      <c r="AI37" s="19">
        <v>8.9303820006409609</v>
      </c>
      <c r="AJ37" s="19">
        <v>57</v>
      </c>
      <c r="AK37" s="19">
        <v>43</v>
      </c>
      <c r="AL37" s="19">
        <v>42</v>
      </c>
      <c r="AM37" s="19">
        <v>121</v>
      </c>
      <c r="AN37" s="19">
        <v>6.23</v>
      </c>
      <c r="AO37" s="20"/>
      <c r="AP37" s="19" t="s">
        <v>82</v>
      </c>
      <c r="AQ37" s="19">
        <v>25.339660640000002</v>
      </c>
      <c r="AR37" s="19">
        <v>1.7499217389999999</v>
      </c>
      <c r="AS37" s="19">
        <v>14.480453654161961</v>
      </c>
      <c r="AT37" s="19">
        <v>66.703169705469818</v>
      </c>
      <c r="AU37" s="19">
        <v>168.21166310000001</v>
      </c>
      <c r="AV37" s="19">
        <v>487.47368419999998</v>
      </c>
      <c r="AW37" s="19">
        <v>120.60078540000001</v>
      </c>
      <c r="AX37" s="19">
        <v>6.45</v>
      </c>
      <c r="AY37" s="20"/>
      <c r="AZ37" s="19" t="s">
        <v>82</v>
      </c>
      <c r="BA37" s="19">
        <v>38.542258740000001</v>
      </c>
      <c r="BB37" s="19">
        <v>2.7235245699999999</v>
      </c>
      <c r="BC37" s="19">
        <v>14.151610440584349</v>
      </c>
      <c r="BD37" s="19">
        <v>67.192599118942738</v>
      </c>
      <c r="BE37" s="19">
        <v>16.814814810000001</v>
      </c>
      <c r="BF37" s="19">
        <v>468.84210530000001</v>
      </c>
      <c r="BG37" s="19">
        <v>106.77251099999999</v>
      </c>
      <c r="BH37" s="19">
        <v>6.83</v>
      </c>
    </row>
    <row r="38" spans="1:85" s="22" customFormat="1">
      <c r="A38" s="20"/>
      <c r="B38" s="21" t="s">
        <v>158</v>
      </c>
      <c r="C38" s="21">
        <v>55.88</v>
      </c>
      <c r="D38" s="21">
        <v>5.09</v>
      </c>
      <c r="E38" s="21">
        <v>10.978388998035363</v>
      </c>
      <c r="F38" s="21">
        <v>42.302345159349997</v>
      </c>
      <c r="G38" s="21">
        <v>17.925925925925899</v>
      </c>
      <c r="H38" s="21">
        <v>736.02274527202496</v>
      </c>
      <c r="I38" s="21">
        <v>168.24</v>
      </c>
      <c r="J38" s="21">
        <v>5.73</v>
      </c>
      <c r="K38" s="20"/>
      <c r="L38" s="21" t="s">
        <v>158</v>
      </c>
      <c r="M38" s="21">
        <v>58.31</v>
      </c>
      <c r="N38" s="21">
        <v>5.19</v>
      </c>
      <c r="O38" s="21">
        <v>11.235067437379575</v>
      </c>
      <c r="P38" s="21">
        <v>210.38902005618337</v>
      </c>
      <c r="Q38" s="21">
        <v>70.064658919999999</v>
      </c>
      <c r="R38" s="21">
        <v>2403.4275550000002</v>
      </c>
      <c r="S38" s="21">
        <v>497.1733974</v>
      </c>
      <c r="T38" s="21">
        <v>5.68</v>
      </c>
      <c r="U38" s="20"/>
      <c r="V38" s="21" t="s">
        <v>158</v>
      </c>
      <c r="W38" s="21">
        <v>59.243307113647496</v>
      </c>
      <c r="X38" s="21">
        <v>5.41</v>
      </c>
      <c r="Y38" s="21">
        <v>10.950703717864602</v>
      </c>
      <c r="Z38" s="21">
        <v>119.43023451593503</v>
      </c>
      <c r="AA38" s="21">
        <v>47.931766646052402</v>
      </c>
      <c r="AB38" s="21">
        <v>1496.6877843960499</v>
      </c>
      <c r="AC38" s="21">
        <v>238.1818882</v>
      </c>
      <c r="AD38" s="21">
        <v>6.16</v>
      </c>
      <c r="AE38" s="20"/>
      <c r="AF38" s="21" t="s">
        <v>158</v>
      </c>
      <c r="AG38" s="21">
        <v>58.82576942</v>
      </c>
      <c r="AH38" s="21">
        <v>3.6278223989999998</v>
      </c>
      <c r="AI38" s="21">
        <v>16.21517344294891</v>
      </c>
      <c r="AJ38" s="21">
        <v>83.873599999999996</v>
      </c>
      <c r="AK38" s="21">
        <v>16.88888889</v>
      </c>
      <c r="AL38" s="21">
        <v>129.00000000000003</v>
      </c>
      <c r="AM38" s="21">
        <v>160.01952</v>
      </c>
      <c r="AN38" s="21">
        <v>5.88</v>
      </c>
      <c r="AO38" s="20"/>
      <c r="AP38" s="21" t="s">
        <v>158</v>
      </c>
      <c r="AQ38" s="21">
        <v>70.567731859999995</v>
      </c>
      <c r="AR38" s="21">
        <v>6.2538528439999999</v>
      </c>
      <c r="AS38" s="21">
        <v>11.283881092229933</v>
      </c>
      <c r="AT38" s="21">
        <v>66.075101253616182</v>
      </c>
      <c r="AU38" s="21">
        <v>258.2236944</v>
      </c>
      <c r="AV38" s="21">
        <v>475.15789469999999</v>
      </c>
      <c r="AW38" s="21">
        <v>121.17905500000001</v>
      </c>
      <c r="AX38" s="21">
        <v>6.07</v>
      </c>
      <c r="AY38" s="20"/>
      <c r="AZ38" s="21" t="s">
        <v>158</v>
      </c>
      <c r="BA38" s="21">
        <v>73.117733000000001</v>
      </c>
      <c r="BB38" s="21">
        <v>6.447230577</v>
      </c>
      <c r="BC38" s="21">
        <v>11.340952076515132</v>
      </c>
      <c r="BD38" s="21">
        <v>89.223398692810449</v>
      </c>
      <c r="BE38" s="21">
        <v>92.444444439999998</v>
      </c>
      <c r="BF38" s="21">
        <v>613.78947370000003</v>
      </c>
      <c r="BG38" s="21">
        <v>141.33771239999999</v>
      </c>
      <c r="BH38" s="21">
        <v>6.54</v>
      </c>
      <c r="BI38" s="16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</row>
    <row r="39" spans="1:85" s="22" customFormat="1">
      <c r="A39" s="20"/>
      <c r="B39" s="21" t="s">
        <v>86</v>
      </c>
      <c r="C39" s="21">
        <v>49.55</v>
      </c>
      <c r="D39" s="21">
        <v>4.43</v>
      </c>
      <c r="E39" s="21">
        <v>11.18510158013544</v>
      </c>
      <c r="F39" s="21">
        <v>39.207201309328902</v>
      </c>
      <c r="G39" s="21">
        <v>10.4444444444444</v>
      </c>
      <c r="H39" s="21">
        <v>649.98205258203802</v>
      </c>
      <c r="I39" s="21">
        <v>81.03</v>
      </c>
      <c r="J39" s="21">
        <v>5.74</v>
      </c>
      <c r="K39" s="20"/>
      <c r="L39" s="21" t="s">
        <v>86</v>
      </c>
      <c r="M39" s="21">
        <v>46.31</v>
      </c>
      <c r="N39" s="21">
        <v>4.21</v>
      </c>
      <c r="O39" s="21">
        <v>11</v>
      </c>
      <c r="P39" s="21">
        <v>218.81997469670165</v>
      </c>
      <c r="Q39" s="21">
        <v>37.206332609999997</v>
      </c>
      <c r="R39" s="21">
        <v>1961.688834</v>
      </c>
      <c r="S39" s="21">
        <v>426.90669109999999</v>
      </c>
      <c r="T39" s="21">
        <v>6.15</v>
      </c>
      <c r="U39" s="20"/>
      <c r="V39" s="21" t="s">
        <v>86</v>
      </c>
      <c r="W39" s="21">
        <v>52.1429252624512</v>
      </c>
      <c r="X39" s="21">
        <v>4.45</v>
      </c>
      <c r="Y39" s="21">
        <v>11.717511294932853</v>
      </c>
      <c r="Z39" s="21">
        <v>79.207201309328909</v>
      </c>
      <c r="AA39" s="21">
        <v>40.158267878680903</v>
      </c>
      <c r="AB39" s="21">
        <v>1634.4617699928899</v>
      </c>
      <c r="AC39" s="21">
        <v>161.1076923</v>
      </c>
      <c r="AD39" s="21">
        <v>6.43</v>
      </c>
      <c r="AE39" s="20"/>
      <c r="AF39" s="21" t="s">
        <v>86</v>
      </c>
      <c r="AG39" s="21">
        <v>55.422635079999999</v>
      </c>
      <c r="AH39" s="21">
        <v>3.6133414510000001</v>
      </c>
      <c r="AI39" s="21">
        <v>15.338333183170848</v>
      </c>
      <c r="AJ39" s="21">
        <v>68.740099999999998</v>
      </c>
      <c r="AK39" s="21">
        <v>17.555555559999998</v>
      </c>
      <c r="AL39" s="21">
        <v>105.10526315789477</v>
      </c>
      <c r="AM39" s="21">
        <v>141.08963</v>
      </c>
      <c r="AN39" s="21">
        <v>5.94</v>
      </c>
      <c r="AO39" s="20"/>
      <c r="AP39" s="21" t="s">
        <v>86</v>
      </c>
      <c r="AQ39" s="21">
        <v>49.630670549999998</v>
      </c>
      <c r="AR39" s="21">
        <v>4.3923801180000002</v>
      </c>
      <c r="AS39" s="21">
        <v>11.299265823240846</v>
      </c>
      <c r="AT39" s="21">
        <v>93.868196721311492</v>
      </c>
      <c r="AU39" s="21">
        <v>256.20724960000001</v>
      </c>
      <c r="AV39" s="21">
        <v>629.36842109999998</v>
      </c>
      <c r="AW39" s="21">
        <v>191.02262300000001</v>
      </c>
      <c r="AX39" s="21">
        <v>6.15</v>
      </c>
      <c r="AY39" s="20"/>
      <c r="AZ39" s="21" t="s">
        <v>86</v>
      </c>
      <c r="BA39" s="21">
        <v>59.842233659999998</v>
      </c>
      <c r="BB39" s="21">
        <v>5.2379304170000003</v>
      </c>
      <c r="BC39" s="21">
        <v>11.424785916548</v>
      </c>
      <c r="BD39" s="21">
        <v>80.344166666666652</v>
      </c>
      <c r="BE39" s="21">
        <v>71.851851850000003</v>
      </c>
      <c r="BF39" s="21">
        <v>537.94736839999996</v>
      </c>
      <c r="BG39" s="21">
        <v>128.1095833</v>
      </c>
      <c r="BH39" s="21">
        <v>6.55</v>
      </c>
      <c r="BI39" s="16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</row>
    <row r="40" spans="1:85" s="22" customFormat="1">
      <c r="A40" s="20"/>
      <c r="B40" s="21" t="s">
        <v>88</v>
      </c>
      <c r="C40" s="21">
        <v>38.729999999999997</v>
      </c>
      <c r="D40" s="21">
        <v>3.11</v>
      </c>
      <c r="E40" s="21">
        <v>12.45337620578778</v>
      </c>
      <c r="F40" s="21">
        <v>37.836070563818701</v>
      </c>
      <c r="G40" s="21">
        <v>10.54</v>
      </c>
      <c r="H40" s="21">
        <v>534.21</v>
      </c>
      <c r="I40" s="21">
        <v>94.2</v>
      </c>
      <c r="J40" s="21">
        <v>5.92</v>
      </c>
      <c r="K40" s="20"/>
      <c r="L40" s="21" t="s">
        <v>88</v>
      </c>
      <c r="M40" s="21">
        <v>42.85</v>
      </c>
      <c r="N40" s="21">
        <v>3.7</v>
      </c>
      <c r="O40" s="21">
        <v>11.581081081081081</v>
      </c>
      <c r="P40" s="21">
        <v>226.44745948001972</v>
      </c>
      <c r="Q40" s="21">
        <v>41.160719049999997</v>
      </c>
      <c r="R40" s="21">
        <v>1559.147232</v>
      </c>
      <c r="S40" s="21">
        <v>485.04593970000002</v>
      </c>
      <c r="T40" s="21">
        <v>6.44</v>
      </c>
      <c r="U40" s="20"/>
      <c r="V40" s="21" t="s">
        <v>88</v>
      </c>
      <c r="W40" s="21">
        <v>34.543249607086196</v>
      </c>
      <c r="X40" s="21">
        <v>2.5499999999999998</v>
      </c>
      <c r="Y40" s="21">
        <v>13.546372394935764</v>
      </c>
      <c r="Z40" s="21">
        <v>97.836070563818708</v>
      </c>
      <c r="AA40" s="21">
        <v>28.473983945923099</v>
      </c>
      <c r="AB40" s="21">
        <v>2680.41051831099</v>
      </c>
      <c r="AC40" s="21">
        <v>187.68285019999999</v>
      </c>
      <c r="AD40" s="21">
        <v>6.51</v>
      </c>
      <c r="AE40" s="20"/>
      <c r="AF40" s="21" t="s">
        <v>88</v>
      </c>
      <c r="AG40" s="21">
        <v>47.904419900000001</v>
      </c>
      <c r="AH40" s="21">
        <v>3.1107938289999999</v>
      </c>
      <c r="AI40" s="21">
        <v>15.399419740844548</v>
      </c>
      <c r="AJ40" s="21">
        <v>75.721536</v>
      </c>
      <c r="AK40" s="21">
        <v>13</v>
      </c>
      <c r="AL40" s="21">
        <v>28.7368421052632</v>
      </c>
      <c r="AM40" s="21">
        <v>158.32684800000001</v>
      </c>
      <c r="AN40" s="21">
        <v>6.01</v>
      </c>
      <c r="AO40" s="20"/>
      <c r="AP40" s="21" t="s">
        <v>88</v>
      </c>
      <c r="AQ40" s="21">
        <v>44.210443499999997</v>
      </c>
      <c r="AR40" s="21">
        <v>3.8162705300000002</v>
      </c>
      <c r="AS40" s="21">
        <v>11.584724707658498</v>
      </c>
      <c r="AT40" s="21">
        <v>82.514103585657381</v>
      </c>
      <c r="AU40" s="21">
        <v>221.31453629999999</v>
      </c>
      <c r="AV40" s="21">
        <v>533.57894739999995</v>
      </c>
      <c r="AW40" s="21">
        <v>151.8559363</v>
      </c>
      <c r="AX40" s="21">
        <v>6.23</v>
      </c>
      <c r="AY40" s="20"/>
      <c r="AZ40" s="21" t="s">
        <v>88</v>
      </c>
      <c r="BA40" s="21">
        <v>50.601339340000003</v>
      </c>
      <c r="BB40" s="21">
        <v>4.1624784469999998</v>
      </c>
      <c r="BC40" s="21">
        <v>12.15654086484691</v>
      </c>
      <c r="BD40" s="21">
        <v>72.612622222222242</v>
      </c>
      <c r="BE40" s="21">
        <v>48.962962959999999</v>
      </c>
      <c r="BF40" s="21">
        <v>472</v>
      </c>
      <c r="BG40" s="21">
        <v>118.18583700000001</v>
      </c>
      <c r="BH40" s="21">
        <v>6.68</v>
      </c>
      <c r="BI40" s="16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</row>
    <row r="41" spans="1:85" s="22" customFormat="1">
      <c r="A41" s="20"/>
      <c r="B41" s="21" t="s">
        <v>90</v>
      </c>
      <c r="C41" s="21">
        <v>31.47</v>
      </c>
      <c r="D41" s="21">
        <v>2.1</v>
      </c>
      <c r="E41" s="21">
        <v>14.985714285714284</v>
      </c>
      <c r="F41" s="21">
        <v>35.0168674698796</v>
      </c>
      <c r="G41" s="21">
        <v>9.43</v>
      </c>
      <c r="H41" s="21">
        <v>512.22</v>
      </c>
      <c r="I41" s="21">
        <v>82.1</v>
      </c>
      <c r="J41" s="21">
        <v>6.17</v>
      </c>
      <c r="K41" s="20"/>
      <c r="L41" s="21" t="s">
        <v>90</v>
      </c>
      <c r="M41" s="21">
        <v>32.54</v>
      </c>
      <c r="N41" s="21">
        <v>2.57</v>
      </c>
      <c r="O41" s="21">
        <v>12.661478599221791</v>
      </c>
      <c r="P41" s="21">
        <v>196.44958853077381</v>
      </c>
      <c r="Q41" s="21">
        <v>17.102429180000001</v>
      </c>
      <c r="R41" s="21">
        <v>1424.491348</v>
      </c>
      <c r="S41" s="21">
        <v>361.14622400000002</v>
      </c>
      <c r="T41" s="21">
        <v>6.6</v>
      </c>
      <c r="U41" s="20"/>
      <c r="V41" s="21" t="s">
        <v>90</v>
      </c>
      <c r="W41" s="21">
        <v>28.2978630065918</v>
      </c>
      <c r="X41" s="21">
        <v>2.5299999999999998</v>
      </c>
      <c r="Y41" s="21">
        <v>11.184926089561978</v>
      </c>
      <c r="Z41" s="21">
        <v>95.016867469879557</v>
      </c>
      <c r="AA41" s="21">
        <v>37.996886813431203</v>
      </c>
      <c r="AB41" s="21">
        <v>2190.5897498917402</v>
      </c>
      <c r="AC41" s="21">
        <v>219.17224100000001</v>
      </c>
      <c r="AD41" s="21">
        <v>6.63</v>
      </c>
      <c r="AE41" s="20"/>
      <c r="AF41" s="21" t="s">
        <v>90</v>
      </c>
      <c r="AG41" s="21">
        <v>31.60125017</v>
      </c>
      <c r="AH41" s="21">
        <v>2.2114953399999999</v>
      </c>
      <c r="AI41" s="21">
        <v>14.289539570090165</v>
      </c>
      <c r="AJ41" s="21">
        <v>69</v>
      </c>
      <c r="AK41" s="21">
        <v>11</v>
      </c>
      <c r="AL41" s="21">
        <v>21</v>
      </c>
      <c r="AM41" s="21">
        <v>143</v>
      </c>
      <c r="AN41" s="21">
        <v>6.05</v>
      </c>
      <c r="AO41" s="20"/>
      <c r="AP41" s="21" t="s">
        <v>90</v>
      </c>
      <c r="AQ41" s="21">
        <v>37.297785279999999</v>
      </c>
      <c r="AR41" s="21">
        <v>2.7478328350000001</v>
      </c>
      <c r="AS41" s="21">
        <v>13.573527765199733</v>
      </c>
      <c r="AT41" s="21">
        <v>80.512262958280658</v>
      </c>
      <c r="AU41" s="21">
        <v>172.4013458</v>
      </c>
      <c r="AV41" s="21">
        <v>465.89473679999998</v>
      </c>
      <c r="AW41" s="21">
        <v>135.69140329999999</v>
      </c>
      <c r="AX41" s="21">
        <v>6.37</v>
      </c>
      <c r="AY41" s="20"/>
      <c r="AZ41" s="21" t="s">
        <v>90</v>
      </c>
      <c r="BA41" s="21">
        <v>31.997735500000001</v>
      </c>
      <c r="BB41" s="21">
        <v>2.09841013</v>
      </c>
      <c r="BC41" s="21">
        <v>15.248561300073405</v>
      </c>
      <c r="BD41" s="21">
        <v>69.845360824742272</v>
      </c>
      <c r="BE41" s="21">
        <v>40.814814810000001</v>
      </c>
      <c r="BF41" s="21">
        <v>444.63157890000002</v>
      </c>
      <c r="BG41" s="21">
        <v>117.83505150000001</v>
      </c>
      <c r="BH41" s="21">
        <v>6.76</v>
      </c>
      <c r="BI41" s="16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</row>
    <row r="42" spans="1:85" s="22" customFormat="1">
      <c r="A42" s="20"/>
      <c r="B42" s="21" t="s">
        <v>92</v>
      </c>
      <c r="C42" s="21">
        <v>20.18</v>
      </c>
      <c r="D42" s="21">
        <v>1.1000000000000001</v>
      </c>
      <c r="E42" s="21">
        <v>18.345454545454544</v>
      </c>
      <c r="F42" s="21">
        <v>30.249606594231</v>
      </c>
      <c r="G42" s="21">
        <v>4.33</v>
      </c>
      <c r="H42" s="21">
        <v>499.32</v>
      </c>
      <c r="I42" s="21">
        <v>59.331000000000003</v>
      </c>
      <c r="J42" s="21">
        <v>6.83</v>
      </c>
      <c r="K42" s="20"/>
      <c r="L42" s="21" t="s">
        <v>92</v>
      </c>
      <c r="M42" s="21">
        <v>31.27</v>
      </c>
      <c r="N42" s="21">
        <v>2.2400000000000002</v>
      </c>
      <c r="O42" s="21">
        <v>13.959821428571427</v>
      </c>
      <c r="P42" s="21">
        <v>194.2408522435322</v>
      </c>
      <c r="Q42" s="21">
        <v>17.973224040000002</v>
      </c>
      <c r="R42" s="21">
        <v>1480.273512</v>
      </c>
      <c r="S42" s="21">
        <v>320.52367859999998</v>
      </c>
      <c r="T42" s="21">
        <v>6.8</v>
      </c>
      <c r="U42" s="20"/>
      <c r="V42" s="21" t="s">
        <v>92</v>
      </c>
      <c r="W42" s="21">
        <v>27.0628952980042</v>
      </c>
      <c r="X42" s="21">
        <v>2.04</v>
      </c>
      <c r="Y42" s="21">
        <v>13.266125146080491</v>
      </c>
      <c r="Z42" s="21">
        <v>90.924960659423078</v>
      </c>
      <c r="AA42" s="21">
        <v>21.8698664651046</v>
      </c>
      <c r="AB42" s="21">
        <v>2224.8444813331998</v>
      </c>
      <c r="AC42" s="21">
        <v>144.87742230000001</v>
      </c>
      <c r="AD42" s="21">
        <v>6.44</v>
      </c>
      <c r="AE42" s="20"/>
      <c r="AF42" s="21" t="s">
        <v>92</v>
      </c>
      <c r="AG42" s="21">
        <v>20.918843750000001</v>
      </c>
      <c r="AH42" s="21">
        <v>1.7050607499999999</v>
      </c>
      <c r="AI42" s="21">
        <v>12.268679429750526</v>
      </c>
      <c r="AJ42" s="21">
        <v>66</v>
      </c>
      <c r="AK42" s="21">
        <v>14</v>
      </c>
      <c r="AL42" s="21">
        <v>20</v>
      </c>
      <c r="AM42" s="21">
        <v>139</v>
      </c>
      <c r="AN42" s="21">
        <v>6.1</v>
      </c>
      <c r="AO42" s="20"/>
      <c r="AP42" s="21" t="s">
        <v>92</v>
      </c>
      <c r="AQ42" s="21">
        <v>29.982120989999999</v>
      </c>
      <c r="AR42" s="21">
        <v>2.1243245900000001</v>
      </c>
      <c r="AS42" s="21">
        <v>14.113719311604823</v>
      </c>
      <c r="AT42" s="21">
        <v>71.742234185733551</v>
      </c>
      <c r="AU42" s="21">
        <v>169.1366688</v>
      </c>
      <c r="AV42" s="21">
        <v>412</v>
      </c>
      <c r="AW42" s="21">
        <v>130.8733244</v>
      </c>
      <c r="AX42" s="21">
        <v>6.44</v>
      </c>
      <c r="AY42" s="20"/>
      <c r="AZ42" s="21" t="s">
        <v>92</v>
      </c>
      <c r="BA42" s="21">
        <v>34.831938739999998</v>
      </c>
      <c r="BB42" s="21">
        <v>2.5801283119999998</v>
      </c>
      <c r="BC42" s="21">
        <v>13.500080045631467</v>
      </c>
      <c r="BD42" s="21">
        <v>68.036298507462689</v>
      </c>
      <c r="BE42" s="21">
        <v>39.703703699999998</v>
      </c>
      <c r="BF42" s="21">
        <v>414.84210530000001</v>
      </c>
      <c r="BG42" s="21">
        <v>120.1329552</v>
      </c>
      <c r="BH42" s="21">
        <v>6.75</v>
      </c>
      <c r="BI42" s="16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</row>
    <row r="43" spans="1:85">
      <c r="A43" s="20"/>
      <c r="B43" s="19" t="s">
        <v>159</v>
      </c>
      <c r="C43" s="19">
        <v>52.41</v>
      </c>
      <c r="D43" s="19">
        <v>4.83</v>
      </c>
      <c r="E43" s="19">
        <v>10.850931677018632</v>
      </c>
      <c r="F43" s="19">
        <v>44.6</v>
      </c>
      <c r="G43" s="19">
        <v>13.092592592592601</v>
      </c>
      <c r="H43" s="19">
        <v>1148.4216298587901</v>
      </c>
      <c r="I43" s="19">
        <v>174.04</v>
      </c>
      <c r="J43" s="19">
        <v>5.32</v>
      </c>
      <c r="K43" s="20"/>
      <c r="L43" s="19" t="s">
        <v>159</v>
      </c>
      <c r="M43" s="19">
        <v>58.16</v>
      </c>
      <c r="N43" s="19">
        <v>5.0999999999999996</v>
      </c>
      <c r="O43" s="19">
        <v>11.403921568627451</v>
      </c>
      <c r="P43" s="19">
        <v>200.69336676909276</v>
      </c>
      <c r="Q43" s="19">
        <v>57.349190479999997</v>
      </c>
      <c r="R43" s="19">
        <v>2197.3814609999999</v>
      </c>
      <c r="S43" s="19">
        <v>471.8447481</v>
      </c>
      <c r="T43" s="19">
        <v>5.77</v>
      </c>
      <c r="U43" s="20"/>
      <c r="V43" s="19" t="s">
        <v>159</v>
      </c>
      <c r="W43" s="19">
        <v>58.123221397399902</v>
      </c>
      <c r="X43" s="19">
        <v>4.25</v>
      </c>
      <c r="Y43" s="19">
        <v>13.676052093505859</v>
      </c>
      <c r="Z43" s="19">
        <v>124.6</v>
      </c>
      <c r="AA43" s="19">
        <v>47.482926829268401</v>
      </c>
      <c r="AB43" s="19">
        <v>1382.8944801027001</v>
      </c>
      <c r="AC43" s="19">
        <v>254.4178378</v>
      </c>
      <c r="AD43" s="19">
        <v>5.88</v>
      </c>
      <c r="AE43" s="20"/>
      <c r="AF43" s="19" t="s">
        <v>159</v>
      </c>
      <c r="AG43" s="19">
        <v>59.812622070000003</v>
      </c>
      <c r="AH43" s="19">
        <v>3.5481020810000001</v>
      </c>
      <c r="AI43" s="19">
        <v>16.857638451355481</v>
      </c>
      <c r="AJ43" s="19">
        <v>75.827600000000004</v>
      </c>
      <c r="AK43" s="19">
        <v>40.592592590000002</v>
      </c>
      <c r="AL43" s="19">
        <v>485.8947368421052</v>
      </c>
      <c r="AM43" s="19">
        <v>157.88888</v>
      </c>
      <c r="AN43" s="19">
        <v>5.95</v>
      </c>
      <c r="AO43" s="20"/>
      <c r="AP43" s="19" t="s">
        <v>159</v>
      </c>
      <c r="AQ43" s="19">
        <v>49.124779699999998</v>
      </c>
      <c r="AR43" s="19">
        <v>3.9060702919999999</v>
      </c>
      <c r="AS43" s="19">
        <v>12.576522189222292</v>
      </c>
      <c r="AT43" s="19">
        <v>77.05232954545454</v>
      </c>
      <c r="AU43" s="19">
        <v>270.5350785</v>
      </c>
      <c r="AV43" s="19">
        <v>806.94736839999996</v>
      </c>
      <c r="AW43" s="19">
        <v>145.04602270000001</v>
      </c>
      <c r="AX43" s="19">
        <v>6.15</v>
      </c>
      <c r="AY43" s="20"/>
      <c r="AZ43" s="19" t="s">
        <v>159</v>
      </c>
      <c r="BA43" s="19">
        <v>66.483068470000006</v>
      </c>
      <c r="BB43" s="19">
        <v>5.3082978729999999</v>
      </c>
      <c r="BC43" s="19">
        <v>12.524366578627379</v>
      </c>
      <c r="BD43" s="19">
        <v>88.296599634369258</v>
      </c>
      <c r="BE43" s="19">
        <v>97.407407410000005</v>
      </c>
      <c r="BF43" s="19">
        <v>694.31578950000005</v>
      </c>
      <c r="BG43" s="19">
        <v>144.3615356</v>
      </c>
      <c r="BH43" s="19">
        <v>6.34</v>
      </c>
    </row>
    <row r="44" spans="1:85">
      <c r="A44" s="20"/>
      <c r="B44" s="19" t="s">
        <v>96</v>
      </c>
      <c r="C44" s="19">
        <v>49.36</v>
      </c>
      <c r="D44" s="19">
        <v>3.29</v>
      </c>
      <c r="E44" s="19">
        <v>15.003039513677811</v>
      </c>
      <c r="F44" s="19">
        <v>42.734406130267999</v>
      </c>
      <c r="G44" s="19">
        <v>11.648148148148101</v>
      </c>
      <c r="H44" s="19">
        <v>659.09601703258102</v>
      </c>
      <c r="I44" s="19">
        <v>133.68</v>
      </c>
      <c r="J44" s="19">
        <v>5.82</v>
      </c>
      <c r="K44" s="20"/>
      <c r="L44" s="19" t="s">
        <v>96</v>
      </c>
      <c r="M44" s="19">
        <v>43.76</v>
      </c>
      <c r="N44" s="19">
        <v>3.68</v>
      </c>
      <c r="O44" s="19">
        <v>11.891304347826086</v>
      </c>
      <c r="P44" s="19">
        <v>196.280809631132</v>
      </c>
      <c r="Q44" s="19">
        <v>38.815737409999997</v>
      </c>
      <c r="R44" s="19">
        <v>2047.785515</v>
      </c>
      <c r="S44" s="19">
        <v>469.8634007</v>
      </c>
      <c r="T44" s="19">
        <v>6.28</v>
      </c>
      <c r="U44" s="20"/>
      <c r="V44" s="19" t="s">
        <v>96</v>
      </c>
      <c r="W44" s="19">
        <v>42.670331001281703</v>
      </c>
      <c r="X44" s="19">
        <v>3.07</v>
      </c>
      <c r="Y44" s="19">
        <v>13.899130619310002</v>
      </c>
      <c r="Z44" s="19">
        <v>112.73440613026817</v>
      </c>
      <c r="AA44" s="19">
        <v>45.508510717337202</v>
      </c>
      <c r="AB44" s="19">
        <v>1823.3053687377901</v>
      </c>
      <c r="AC44" s="19">
        <v>210.56160919999999</v>
      </c>
      <c r="AD44" s="19">
        <v>6.41</v>
      </c>
      <c r="AE44" s="20"/>
      <c r="AF44" s="19" t="s">
        <v>96</v>
      </c>
      <c r="AG44" s="19">
        <v>43.41916561</v>
      </c>
      <c r="AH44" s="19">
        <v>2.8672283890000001</v>
      </c>
      <c r="AI44" s="19">
        <v>15.143253246436798</v>
      </c>
      <c r="AJ44" s="19">
        <v>70.041600000000003</v>
      </c>
      <c r="AK44" s="19">
        <v>15.777777779999999</v>
      </c>
      <c r="AL44" s="19">
        <v>459.57894736842098</v>
      </c>
      <c r="AM44" s="19">
        <v>134.50752</v>
      </c>
      <c r="AN44" s="19">
        <v>6.09</v>
      </c>
      <c r="AO44" s="20"/>
      <c r="AP44" s="19" t="s">
        <v>96</v>
      </c>
      <c r="AQ44" s="19">
        <v>40.475506780000003</v>
      </c>
      <c r="AR44" s="19">
        <v>3.2711261509999998</v>
      </c>
      <c r="AS44" s="19">
        <v>12.373569502242045</v>
      </c>
      <c r="AT44" s="19">
        <v>96.153648393194715</v>
      </c>
      <c r="AU44" s="19">
        <v>308.6601344</v>
      </c>
      <c r="AV44" s="19">
        <v>783.57894739999995</v>
      </c>
      <c r="AW44" s="19">
        <v>168.42525520000001</v>
      </c>
      <c r="AX44" s="19">
        <v>6.2</v>
      </c>
      <c r="AY44" s="20"/>
      <c r="AZ44" s="19" t="s">
        <v>96</v>
      </c>
      <c r="BA44" s="19">
        <v>47.5428772</v>
      </c>
      <c r="BB44" s="19">
        <v>4.0031453969999999</v>
      </c>
      <c r="BC44" s="19">
        <v>11.87638031724482</v>
      </c>
      <c r="BD44" s="19">
        <v>78.133412816691504</v>
      </c>
      <c r="BE44" s="19">
        <v>63.481481479999999</v>
      </c>
      <c r="BF44" s="19">
        <v>619.89473680000003</v>
      </c>
      <c r="BG44" s="19">
        <v>124.4523398</v>
      </c>
      <c r="BH44" s="19">
        <v>6.49</v>
      </c>
    </row>
    <row r="45" spans="1:85">
      <c r="A45" s="20"/>
      <c r="B45" s="19" t="s">
        <v>98</v>
      </c>
      <c r="C45" s="19">
        <v>34.119999999999997</v>
      </c>
      <c r="D45" s="19">
        <v>2.83</v>
      </c>
      <c r="E45" s="19">
        <v>12.056537102473497</v>
      </c>
      <c r="F45" s="19">
        <v>31.349029126213999</v>
      </c>
      <c r="G45" s="19">
        <v>10.14</v>
      </c>
      <c r="H45" s="19">
        <v>621.23</v>
      </c>
      <c r="I45" s="19">
        <v>120.23099999999999</v>
      </c>
      <c r="J45" s="19">
        <v>5.87</v>
      </c>
      <c r="K45" s="20"/>
      <c r="L45" s="19" t="s">
        <v>98</v>
      </c>
      <c r="M45" s="19">
        <v>40.75</v>
      </c>
      <c r="N45" s="19">
        <v>3.44</v>
      </c>
      <c r="O45" s="19">
        <v>11.845930232558139</v>
      </c>
      <c r="P45" s="19">
        <v>212.66667359701538</v>
      </c>
      <c r="Q45" s="19">
        <v>37.62086197</v>
      </c>
      <c r="R45" s="19">
        <v>1486.052782</v>
      </c>
      <c r="S45" s="19">
        <v>443.56191919999998</v>
      </c>
      <c r="T45" s="19">
        <v>6.08</v>
      </c>
      <c r="U45" s="20"/>
      <c r="V45" s="19" t="s">
        <v>98</v>
      </c>
      <c r="W45" s="19">
        <v>39.346263408660903</v>
      </c>
      <c r="X45" s="19">
        <v>2.7</v>
      </c>
      <c r="Y45" s="19">
        <v>14.572690151355889</v>
      </c>
      <c r="Z45" s="19">
        <v>101.34902912621401</v>
      </c>
      <c r="AA45" s="19">
        <v>2.2341294565593701</v>
      </c>
      <c r="AB45" s="19">
        <v>1451.0229873749799</v>
      </c>
      <c r="AC45" s="19">
        <v>184.14242719999999</v>
      </c>
      <c r="AD45" s="19">
        <v>6.49</v>
      </c>
      <c r="AE45" s="20"/>
      <c r="AF45" s="19" t="s">
        <v>98</v>
      </c>
      <c r="AG45" s="19">
        <v>38.727173809999996</v>
      </c>
      <c r="AH45" s="19">
        <v>2.5335770850000001</v>
      </c>
      <c r="AI45" s="19">
        <v>15.285571549917927</v>
      </c>
      <c r="AJ45" s="19">
        <v>74.239999999999995</v>
      </c>
      <c r="AK45" s="19">
        <v>8.6666666669999994</v>
      </c>
      <c r="AL45" s="19">
        <v>410.26315789473688</v>
      </c>
      <c r="AM45" s="19">
        <v>155.55600000000001</v>
      </c>
      <c r="AN45" s="19">
        <v>6</v>
      </c>
      <c r="AO45" s="20"/>
      <c r="AP45" s="19" t="s">
        <v>98</v>
      </c>
      <c r="AQ45" s="19">
        <v>40.078501699999997</v>
      </c>
      <c r="AR45" s="19">
        <v>3.1426128750000002</v>
      </c>
      <c r="AS45" s="19">
        <v>12.753241743146615</v>
      </c>
      <c r="AT45" s="19">
        <v>98.643373493975929</v>
      </c>
      <c r="AU45" s="19">
        <v>307.7342438</v>
      </c>
      <c r="AV45" s="19">
        <v>754.21052629999997</v>
      </c>
      <c r="AW45" s="19">
        <v>174.85962129999999</v>
      </c>
      <c r="AX45" s="19">
        <v>6.29</v>
      </c>
      <c r="AY45" s="20"/>
      <c r="AZ45" s="19" t="s">
        <v>98</v>
      </c>
      <c r="BA45" s="19">
        <v>40.114879610000003</v>
      </c>
      <c r="BB45" s="19">
        <v>3.3135846259999999</v>
      </c>
      <c r="BC45" s="19">
        <v>12.106188354218904</v>
      </c>
      <c r="BD45" s="19">
        <v>77.739701492537293</v>
      </c>
      <c r="BE45" s="19">
        <v>49.333333330000002</v>
      </c>
      <c r="BF45" s="19">
        <v>578.42105260000005</v>
      </c>
      <c r="BG45" s="19">
        <v>118.6169154</v>
      </c>
      <c r="BH45" s="19">
        <v>6.58</v>
      </c>
    </row>
    <row r="46" spans="1:85">
      <c r="A46" s="20"/>
      <c r="B46" s="19" t="s">
        <v>100</v>
      </c>
      <c r="C46" s="19">
        <v>29.47</v>
      </c>
      <c r="D46" s="19">
        <v>2.2400000000000002</v>
      </c>
      <c r="E46" s="19">
        <v>13.156249999999998</v>
      </c>
      <c r="F46" s="19">
        <v>30.777391304348001</v>
      </c>
      <c r="G46" s="19">
        <v>9.5399999999999991</v>
      </c>
      <c r="H46" s="19">
        <v>590.32000000000005</v>
      </c>
      <c r="I46" s="19">
        <v>76.543000000000006</v>
      </c>
      <c r="J46" s="19">
        <v>5.97</v>
      </c>
      <c r="K46" s="20"/>
      <c r="L46" s="19" t="s">
        <v>100</v>
      </c>
      <c r="M46" s="19">
        <v>38.700000000000003</v>
      </c>
      <c r="N46" s="19">
        <v>3.03</v>
      </c>
      <c r="O46" s="19">
        <v>12.772277227722775</v>
      </c>
      <c r="P46" s="19">
        <v>202.16652384602369</v>
      </c>
      <c r="Q46" s="19">
        <v>28.282484839999999</v>
      </c>
      <c r="R46" s="19">
        <v>1433.566863</v>
      </c>
      <c r="S46" s="19">
        <v>335.64439590000001</v>
      </c>
      <c r="T46" s="19">
        <v>6.3</v>
      </c>
      <c r="U46" s="20"/>
      <c r="V46" s="19" t="s">
        <v>100</v>
      </c>
      <c r="W46" s="19">
        <v>27.884154319763201</v>
      </c>
      <c r="X46" s="19">
        <v>2.12</v>
      </c>
      <c r="Y46" s="19">
        <v>13.152902981020377</v>
      </c>
      <c r="Z46" s="19">
        <v>95.777391304348001</v>
      </c>
      <c r="AA46" s="19">
        <v>13.9746031746032</v>
      </c>
      <c r="AB46" s="19">
        <v>1936.07819548872</v>
      </c>
      <c r="AC46" s="19">
        <v>154.7617391</v>
      </c>
      <c r="AD46" s="19">
        <v>6.77</v>
      </c>
      <c r="AE46" s="20"/>
      <c r="AF46" s="19" t="s">
        <v>100</v>
      </c>
      <c r="AG46" s="19">
        <v>25.202634329999999</v>
      </c>
      <c r="AH46" s="19">
        <v>1.869826019</v>
      </c>
      <c r="AI46" s="19">
        <v>13.478598582919815</v>
      </c>
      <c r="AJ46" s="19">
        <v>68</v>
      </c>
      <c r="AK46" s="19">
        <v>18</v>
      </c>
      <c r="AL46" s="19">
        <v>392</v>
      </c>
      <c r="AM46" s="19">
        <v>132</v>
      </c>
      <c r="AN46" s="19">
        <v>6.2</v>
      </c>
      <c r="AO46" s="20"/>
      <c r="AP46" s="19" t="s">
        <v>100</v>
      </c>
      <c r="AQ46" s="19">
        <v>33.790895939999999</v>
      </c>
      <c r="AR46" s="19">
        <v>2.4194337429999999</v>
      </c>
      <c r="AS46" s="19">
        <v>13.966448156625548</v>
      </c>
      <c r="AT46" s="19">
        <v>105.11220293724968</v>
      </c>
      <c r="AU46" s="19">
        <v>329.14337920000003</v>
      </c>
      <c r="AV46" s="19">
        <v>847.57894739999995</v>
      </c>
      <c r="AW46" s="19">
        <v>185.94005340000001</v>
      </c>
      <c r="AX46" s="19">
        <v>6.36</v>
      </c>
      <c r="AY46" s="20"/>
      <c r="AZ46" s="19" t="s">
        <v>100</v>
      </c>
      <c r="BA46" s="19">
        <v>32.982993129999997</v>
      </c>
      <c r="BB46" s="19">
        <v>2.385630012</v>
      </c>
      <c r="BC46" s="19">
        <v>13.82569508435577</v>
      </c>
      <c r="BD46" s="19">
        <v>67.983384615384637</v>
      </c>
      <c r="BE46" s="19">
        <v>21.037037040000001</v>
      </c>
      <c r="BF46" s="19">
        <v>546.42105260000005</v>
      </c>
      <c r="BG46" s="19">
        <v>106.4443077</v>
      </c>
      <c r="BH46" s="19">
        <v>6.77</v>
      </c>
    </row>
    <row r="47" spans="1:85">
      <c r="A47" s="20"/>
      <c r="B47" s="19" t="s">
        <v>102</v>
      </c>
      <c r="C47" s="19">
        <v>16.93</v>
      </c>
      <c r="D47" s="19">
        <v>1.01</v>
      </c>
      <c r="E47" s="19">
        <v>16.762376237623762</v>
      </c>
      <c r="F47" s="19">
        <v>30.372193144120899</v>
      </c>
      <c r="G47" s="19">
        <v>8.43</v>
      </c>
      <c r="H47" s="19">
        <v>565.21</v>
      </c>
      <c r="I47" s="19">
        <v>70.320999999999998</v>
      </c>
      <c r="J47" s="19">
        <v>6.08</v>
      </c>
      <c r="K47" s="20"/>
      <c r="L47" s="19" t="s">
        <v>102</v>
      </c>
      <c r="M47" s="19">
        <v>31.7</v>
      </c>
      <c r="N47" s="19">
        <v>2.5099999999999998</v>
      </c>
      <c r="O47" s="19">
        <v>12.629482071713149</v>
      </c>
      <c r="P47" s="19">
        <v>211.35507451386164</v>
      </c>
      <c r="Q47" s="19">
        <v>13.4686018</v>
      </c>
      <c r="R47" s="19">
        <v>1310.3047320000001</v>
      </c>
      <c r="S47" s="19">
        <v>347.12621510000002</v>
      </c>
      <c r="T47" s="19">
        <v>6.33</v>
      </c>
      <c r="U47" s="20"/>
      <c r="V47" s="19" t="s">
        <v>102</v>
      </c>
      <c r="W47" s="19">
        <v>32.574782371521003</v>
      </c>
      <c r="X47" s="19">
        <v>1.68</v>
      </c>
      <c r="Y47" s="19">
        <v>19.389751411619645</v>
      </c>
      <c r="Z47" s="19">
        <v>98.372193144120914</v>
      </c>
      <c r="AA47" s="19">
        <v>69.835990131891094</v>
      </c>
      <c r="AB47" s="19">
        <v>2920.2008854330502</v>
      </c>
      <c r="AC47" s="19">
        <v>148.0951124</v>
      </c>
      <c r="AD47" s="19">
        <v>6.63</v>
      </c>
      <c r="AE47" s="20"/>
      <c r="AF47" s="19" t="s">
        <v>102</v>
      </c>
      <c r="AG47" s="19">
        <v>20.833671089999999</v>
      </c>
      <c r="AH47" s="19">
        <v>1.6371804480000001</v>
      </c>
      <c r="AI47" s="19">
        <v>12.725335875743367</v>
      </c>
      <c r="AJ47" s="19">
        <v>64</v>
      </c>
      <c r="AK47" s="19">
        <v>22</v>
      </c>
      <c r="AL47" s="19">
        <v>330</v>
      </c>
      <c r="AM47" s="19">
        <v>129</v>
      </c>
      <c r="AN47" s="19">
        <v>6.24</v>
      </c>
      <c r="AO47" s="20"/>
      <c r="AP47" s="19" t="s">
        <v>102</v>
      </c>
      <c r="AQ47" s="19">
        <v>33.974740509999997</v>
      </c>
      <c r="AR47" s="19">
        <v>2.3856778439999999</v>
      </c>
      <c r="AS47" s="19">
        <v>14.24112672859278</v>
      </c>
      <c r="AT47" s="19">
        <v>99.161305637982224</v>
      </c>
      <c r="AU47" s="19">
        <v>308.76759800000002</v>
      </c>
      <c r="AV47" s="19">
        <v>844.84210529999996</v>
      </c>
      <c r="AW47" s="19">
        <v>175.42148370000001</v>
      </c>
      <c r="AX47" s="19">
        <v>6.39</v>
      </c>
      <c r="AY47" s="20"/>
      <c r="AZ47" s="19" t="s">
        <v>102</v>
      </c>
      <c r="BA47" s="19">
        <v>28.196647169999999</v>
      </c>
      <c r="BB47" s="19">
        <v>1.91536963</v>
      </c>
      <c r="BC47" s="19">
        <v>14.721256267386885</v>
      </c>
      <c r="BD47" s="19">
        <v>68.377885714285711</v>
      </c>
      <c r="BE47" s="19">
        <v>16.222222219999999</v>
      </c>
      <c r="BF47" s="19">
        <v>542.21052629999997</v>
      </c>
      <c r="BG47" s="19">
        <v>106.6145143</v>
      </c>
      <c r="BH47" s="19">
        <v>6.77</v>
      </c>
    </row>
    <row r="48" spans="1:85" s="22" customFormat="1">
      <c r="A48" s="20" t="s">
        <v>140</v>
      </c>
      <c r="B48" s="21" t="s">
        <v>160</v>
      </c>
      <c r="C48" s="21">
        <v>54.23</v>
      </c>
      <c r="D48" s="21">
        <v>4.5</v>
      </c>
      <c r="E48" s="21">
        <v>12.05111111111111</v>
      </c>
      <c r="F48" s="21">
        <v>42.202175226590001</v>
      </c>
      <c r="G48" s="21">
        <v>7.1481481481481497</v>
      </c>
      <c r="H48" s="21">
        <v>509.64434262346998</v>
      </c>
      <c r="I48" s="21">
        <v>130.13</v>
      </c>
      <c r="J48" s="21">
        <v>5.69</v>
      </c>
      <c r="K48" s="20" t="s">
        <v>140</v>
      </c>
      <c r="L48" s="21" t="s">
        <v>160</v>
      </c>
      <c r="M48" s="21">
        <v>54.86</v>
      </c>
      <c r="N48" s="21">
        <v>4.57</v>
      </c>
      <c r="O48" s="21">
        <v>12.00437636761488</v>
      </c>
      <c r="P48" s="21">
        <v>208.57105831944307</v>
      </c>
      <c r="Q48" s="21">
        <v>67.948215500000003</v>
      </c>
      <c r="R48" s="21">
        <v>2103.545826</v>
      </c>
      <c r="S48" s="21">
        <v>515.57664250000005</v>
      </c>
      <c r="T48" s="21">
        <v>5.93</v>
      </c>
      <c r="U48" s="20" t="s">
        <v>140</v>
      </c>
      <c r="V48" s="21" t="s">
        <v>160</v>
      </c>
      <c r="W48" s="21">
        <v>58.485326766967802</v>
      </c>
      <c r="X48" s="21">
        <v>4.21</v>
      </c>
      <c r="Y48" s="21">
        <v>13.892001607355773</v>
      </c>
      <c r="Z48" s="21">
        <v>119.72021752265853</v>
      </c>
      <c r="AA48" s="21">
        <v>60.288786759184198</v>
      </c>
      <c r="AB48" s="21">
        <v>1948.65768130789</v>
      </c>
      <c r="AC48" s="21">
        <v>294.36526889999999</v>
      </c>
      <c r="AD48" s="21">
        <v>5.83</v>
      </c>
      <c r="AE48" s="20" t="s">
        <v>140</v>
      </c>
      <c r="AF48" s="21" t="s">
        <v>160</v>
      </c>
      <c r="AG48" s="21">
        <v>46.191575530000001</v>
      </c>
      <c r="AH48" s="21">
        <v>3.1174620989999999</v>
      </c>
      <c r="AI48" s="21">
        <v>14.817044782939638</v>
      </c>
      <c r="AJ48" s="21">
        <v>80.096400000000003</v>
      </c>
      <c r="AK48" s="21">
        <v>30</v>
      </c>
      <c r="AL48" s="21">
        <v>291.8947368421052</v>
      </c>
      <c r="AM48" s="21">
        <v>170.35708</v>
      </c>
      <c r="AN48" s="21">
        <v>5.94</v>
      </c>
      <c r="AO48" s="20" t="s">
        <v>140</v>
      </c>
      <c r="AP48" s="21" t="s">
        <v>160</v>
      </c>
      <c r="AQ48" s="21">
        <v>53.995928759999998</v>
      </c>
      <c r="AR48" s="21">
        <v>4.3877199290000002</v>
      </c>
      <c r="AS48" s="21">
        <v>12.306147528496911</v>
      </c>
      <c r="AT48" s="21">
        <v>106.9451671732523</v>
      </c>
      <c r="AU48" s="21">
        <v>311.71098799999999</v>
      </c>
      <c r="AV48" s="21">
        <v>808</v>
      </c>
      <c r="AW48" s="21">
        <v>198.25604860000001</v>
      </c>
      <c r="AX48" s="21">
        <v>6.01</v>
      </c>
      <c r="AY48" s="20" t="s">
        <v>140</v>
      </c>
      <c r="AZ48" s="21" t="s">
        <v>160</v>
      </c>
      <c r="BA48" s="21">
        <v>53.034100530000003</v>
      </c>
      <c r="BB48" s="21">
        <v>2.9302703440000002</v>
      </c>
      <c r="BC48" s="21">
        <v>18.098705683792019</v>
      </c>
      <c r="BD48" s="21">
        <v>84.134684512428308</v>
      </c>
      <c r="BE48" s="21">
        <v>91.629629629999997</v>
      </c>
      <c r="BF48" s="21">
        <v>624.89473680000003</v>
      </c>
      <c r="BG48" s="21">
        <v>130.66244739999999</v>
      </c>
      <c r="BH48" s="21">
        <v>6.45</v>
      </c>
      <c r="BI48" s="16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</row>
    <row r="49" spans="1:85" s="22" customFormat="1">
      <c r="A49" s="20"/>
      <c r="B49" s="21" t="s">
        <v>107</v>
      </c>
      <c r="C49" s="21">
        <v>39.72</v>
      </c>
      <c r="D49" s="21">
        <v>3.06</v>
      </c>
      <c r="E49" s="21">
        <v>12.980392156862745</v>
      </c>
      <c r="F49" s="21">
        <v>40.996080691640003</v>
      </c>
      <c r="G49" s="21">
        <v>9.5370370370370399</v>
      </c>
      <c r="H49" s="21">
        <v>638.07627498140698</v>
      </c>
      <c r="I49" s="21">
        <v>130.13</v>
      </c>
      <c r="J49" s="21">
        <v>5.93</v>
      </c>
      <c r="K49" s="20"/>
      <c r="L49" s="21" t="s">
        <v>107</v>
      </c>
      <c r="M49" s="21">
        <v>44.59</v>
      </c>
      <c r="N49" s="21">
        <v>3.62</v>
      </c>
      <c r="O49" s="21">
        <v>12.317679558011051</v>
      </c>
      <c r="P49" s="21">
        <v>195.38317203529618</v>
      </c>
      <c r="Q49" s="21">
        <v>40.415061420000001</v>
      </c>
      <c r="R49" s="21">
        <v>2145.2594859999999</v>
      </c>
      <c r="S49" s="21">
        <v>446.91093369999999</v>
      </c>
      <c r="T49" s="21">
        <v>6.18</v>
      </c>
      <c r="U49" s="20"/>
      <c r="V49" s="21" t="s">
        <v>107</v>
      </c>
      <c r="W49" s="21">
        <v>48.248810768127399</v>
      </c>
      <c r="X49" s="21">
        <v>3.68</v>
      </c>
      <c r="Y49" s="21">
        <v>13.111089882643315</v>
      </c>
      <c r="Z49" s="21">
        <v>115.3996080691643</v>
      </c>
      <c r="AA49" s="21">
        <v>16.297817218645498</v>
      </c>
      <c r="AB49" s="21">
        <v>1308.7487293141501</v>
      </c>
      <c r="AC49" s="21">
        <v>263.91838619999999</v>
      </c>
      <c r="AD49" s="21">
        <v>5.86</v>
      </c>
      <c r="AE49" s="20"/>
      <c r="AF49" s="21" t="s">
        <v>107</v>
      </c>
      <c r="AG49" s="21">
        <v>31.626577380000001</v>
      </c>
      <c r="AH49" s="21">
        <v>2.7372145649999999</v>
      </c>
      <c r="AI49" s="21">
        <v>11.554292376052734</v>
      </c>
      <c r="AJ49" s="21">
        <v>70.668095999999991</v>
      </c>
      <c r="AK49" s="21">
        <v>20</v>
      </c>
      <c r="AL49" s="21">
        <v>328.84210526315798</v>
      </c>
      <c r="AM49" s="21">
        <v>162.186048</v>
      </c>
      <c r="AN49" s="21">
        <v>5.96</v>
      </c>
      <c r="AO49" s="20"/>
      <c r="AP49" s="21" t="s">
        <v>107</v>
      </c>
      <c r="AQ49" s="21">
        <v>38.483340740000003</v>
      </c>
      <c r="AR49" s="21">
        <v>3.0948072670000002</v>
      </c>
      <c r="AS49" s="21">
        <v>12.434810125447466</v>
      </c>
      <c r="AT49" s="21">
        <v>103.12038694074971</v>
      </c>
      <c r="AU49" s="21">
        <v>283.86571650000002</v>
      </c>
      <c r="AV49" s="21">
        <v>783.26315790000001</v>
      </c>
      <c r="AW49" s="21">
        <v>170.54297460000001</v>
      </c>
      <c r="AX49" s="21">
        <v>6.11</v>
      </c>
      <c r="AY49" s="20"/>
      <c r="AZ49" s="21" t="s">
        <v>107</v>
      </c>
      <c r="BA49" s="21">
        <v>44.47483063</v>
      </c>
      <c r="BB49" s="21">
        <v>1.8710057440000001</v>
      </c>
      <c r="BC49" s="21">
        <v>23.770547350067353</v>
      </c>
      <c r="BD49" s="21">
        <v>79.068387096774202</v>
      </c>
      <c r="BE49" s="21">
        <v>66.962962959999999</v>
      </c>
      <c r="BF49" s="21">
        <v>569.15789470000004</v>
      </c>
      <c r="BG49" s="21">
        <v>123.45290319999999</v>
      </c>
      <c r="BH49" s="21">
        <v>6.52</v>
      </c>
      <c r="BI49" s="16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</row>
    <row r="50" spans="1:85" s="22" customFormat="1">
      <c r="A50" s="20"/>
      <c r="B50" s="21" t="s">
        <v>109</v>
      </c>
      <c r="C50" s="21">
        <v>31.18</v>
      </c>
      <c r="D50" s="21">
        <v>2.11</v>
      </c>
      <c r="E50" s="21">
        <v>14.777251184834125</v>
      </c>
      <c r="F50" s="21">
        <v>41.729580347999999</v>
      </c>
      <c r="G50" s="21">
        <v>10.130000000000001</v>
      </c>
      <c r="H50" s="21">
        <v>600.21</v>
      </c>
      <c r="I50" s="21">
        <v>121.9</v>
      </c>
      <c r="J50" s="21">
        <v>5.92</v>
      </c>
      <c r="K50" s="20"/>
      <c r="L50" s="21" t="s">
        <v>109</v>
      </c>
      <c r="M50" s="21">
        <v>41.4</v>
      </c>
      <c r="N50" s="21">
        <v>3.32</v>
      </c>
      <c r="O50" s="21">
        <v>12.46987951807229</v>
      </c>
      <c r="P50" s="21">
        <v>213.82930509501224</v>
      </c>
      <c r="Q50" s="21">
        <v>13.412651479999999</v>
      </c>
      <c r="R50" s="21">
        <v>1350.3539840000001</v>
      </c>
      <c r="S50" s="21">
        <v>338.41077309999997</v>
      </c>
      <c r="T50" s="21">
        <v>6.29</v>
      </c>
      <c r="U50" s="20"/>
      <c r="V50" s="21" t="s">
        <v>109</v>
      </c>
      <c r="W50" s="21">
        <v>41.314482688903801</v>
      </c>
      <c r="X50" s="21">
        <v>2.88</v>
      </c>
      <c r="Y50" s="21">
        <v>14.345306489202709</v>
      </c>
      <c r="Z50" s="21">
        <v>121.07295803480038</v>
      </c>
      <c r="AA50" s="21">
        <v>47.942757965746502</v>
      </c>
      <c r="AB50" s="21">
        <v>1972.7317232072201</v>
      </c>
      <c r="AC50" s="21">
        <v>286.70288640000001</v>
      </c>
      <c r="AD50" s="21">
        <v>5.84</v>
      </c>
      <c r="AE50" s="20"/>
      <c r="AF50" s="21" t="s">
        <v>109</v>
      </c>
      <c r="AG50" s="21">
        <v>26.791081429999998</v>
      </c>
      <c r="AH50" s="21">
        <v>2.2330176829999999</v>
      </c>
      <c r="AI50" s="21">
        <v>11.997702317344345</v>
      </c>
      <c r="AJ50" s="21">
        <v>69.728784000000005</v>
      </c>
      <c r="AK50" s="21">
        <v>5</v>
      </c>
      <c r="AL50" s="21">
        <v>315.84210526315786</v>
      </c>
      <c r="AM50" s="21">
        <v>153.804012</v>
      </c>
      <c r="AN50" s="21">
        <v>6.04</v>
      </c>
      <c r="AO50" s="20"/>
      <c r="AP50" s="21" t="s">
        <v>109</v>
      </c>
      <c r="AQ50" s="21">
        <v>32.264828680000001</v>
      </c>
      <c r="AR50" s="21">
        <v>2.2739697990000001</v>
      </c>
      <c r="AS50" s="21">
        <v>14.188767456009648</v>
      </c>
      <c r="AT50" s="21">
        <v>96.798909090909078</v>
      </c>
      <c r="AU50" s="21">
        <v>268.80081059999998</v>
      </c>
      <c r="AV50" s="21">
        <v>777.68421049999995</v>
      </c>
      <c r="AW50" s="21">
        <v>169.71842419999999</v>
      </c>
      <c r="AX50" s="21">
        <v>6.22</v>
      </c>
      <c r="AY50" s="20"/>
      <c r="AZ50" s="21" t="s">
        <v>109</v>
      </c>
      <c r="BA50" s="21">
        <v>33.10583115</v>
      </c>
      <c r="BB50" s="21">
        <v>2.1209838990000001</v>
      </c>
      <c r="BC50" s="21">
        <v>15.6087140339013</v>
      </c>
      <c r="BD50" s="21">
        <v>69.853855421686745</v>
      </c>
      <c r="BE50" s="21">
        <v>38.962962959999999</v>
      </c>
      <c r="BF50" s="21">
        <v>537.94736839999996</v>
      </c>
      <c r="BG50" s="21">
        <v>113.9624699</v>
      </c>
      <c r="BH50" s="21">
        <v>6.55</v>
      </c>
      <c r="BI50" s="16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</row>
    <row r="51" spans="1:85" s="22" customFormat="1">
      <c r="A51" s="20"/>
      <c r="B51" s="21" t="s">
        <v>111</v>
      </c>
      <c r="C51" s="21">
        <v>24.8</v>
      </c>
      <c r="D51" s="21">
        <v>1.6</v>
      </c>
      <c r="E51" s="21">
        <v>15.5</v>
      </c>
      <c r="F51" s="21">
        <v>37.777276995305002</v>
      </c>
      <c r="G51" s="21">
        <v>6.55</v>
      </c>
      <c r="H51" s="21">
        <v>587.32000000000005</v>
      </c>
      <c r="I51" s="21">
        <v>110.43</v>
      </c>
      <c r="J51" s="21">
        <v>6.13</v>
      </c>
      <c r="K51" s="20"/>
      <c r="L51" s="21" t="s">
        <v>111</v>
      </c>
      <c r="M51" s="21">
        <v>31.45</v>
      </c>
      <c r="N51" s="21">
        <v>2.31</v>
      </c>
      <c r="O51" s="21">
        <v>13.614718614718614</v>
      </c>
      <c r="P51" s="21">
        <v>201.25565850351555</v>
      </c>
      <c r="Q51" s="21">
        <v>12.828651477999999</v>
      </c>
      <c r="R51" s="21">
        <v>1461.5493309999999</v>
      </c>
      <c r="S51" s="21">
        <v>336.35461270000002</v>
      </c>
      <c r="T51" s="21">
        <v>6.51</v>
      </c>
      <c r="U51" s="20"/>
      <c r="V51" s="21" t="s">
        <v>111</v>
      </c>
      <c r="W51" s="21">
        <v>35.3262233734131</v>
      </c>
      <c r="X51" s="21">
        <v>2.36</v>
      </c>
      <c r="Y51" s="21">
        <v>14.968738717547925</v>
      </c>
      <c r="Z51" s="21">
        <v>97.977727699530462</v>
      </c>
      <c r="AA51" s="21">
        <v>23.682617606034398</v>
      </c>
      <c r="AB51" s="21">
        <v>1519.3163985073099</v>
      </c>
      <c r="AC51" s="21">
        <v>182.1248263</v>
      </c>
      <c r="AD51" s="21">
        <v>5.95</v>
      </c>
      <c r="AE51" s="20"/>
      <c r="AF51" s="21" t="s">
        <v>111</v>
      </c>
      <c r="AG51" s="21">
        <v>23.1643033</v>
      </c>
      <c r="AH51" s="21">
        <v>1.833754331</v>
      </c>
      <c r="AI51" s="21">
        <v>12.632173736908273</v>
      </c>
      <c r="AJ51" s="21">
        <v>65</v>
      </c>
      <c r="AK51" s="21">
        <v>11</v>
      </c>
      <c r="AL51" s="21">
        <v>300</v>
      </c>
      <c r="AM51" s="21">
        <v>141</v>
      </c>
      <c r="AN51" s="21">
        <v>6.16</v>
      </c>
      <c r="AO51" s="20"/>
      <c r="AP51" s="21" t="s">
        <v>111</v>
      </c>
      <c r="AQ51" s="21">
        <v>21.000397209999999</v>
      </c>
      <c r="AR51" s="21">
        <v>1.061860695</v>
      </c>
      <c r="AS51" s="21">
        <v>19.776979512364377</v>
      </c>
      <c r="AT51" s="21">
        <v>83.738507462686584</v>
      </c>
      <c r="AU51" s="21">
        <v>261.1041712</v>
      </c>
      <c r="AV51" s="21">
        <v>750</v>
      </c>
      <c r="AW51" s="21">
        <v>164.8871642</v>
      </c>
      <c r="AX51" s="21">
        <v>6.34</v>
      </c>
      <c r="AY51" s="20"/>
      <c r="AZ51" s="21" t="s">
        <v>111</v>
      </c>
      <c r="BA51" s="21">
        <v>22.507972720000001</v>
      </c>
      <c r="BB51" s="21">
        <v>2.3699358109999999</v>
      </c>
      <c r="BC51" s="21">
        <v>9.4972921272929796</v>
      </c>
      <c r="BD51" s="21">
        <v>66.314689507494634</v>
      </c>
      <c r="BE51" s="21">
        <v>17.555555559999998</v>
      </c>
      <c r="BF51" s="21">
        <v>471.15789469999999</v>
      </c>
      <c r="BG51" s="21">
        <v>108.8100214</v>
      </c>
      <c r="BH51" s="21">
        <v>6.62</v>
      </c>
      <c r="BI51" s="16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</row>
    <row r="52" spans="1:85" s="22" customFormat="1">
      <c r="A52" s="20"/>
      <c r="B52" s="21" t="s">
        <v>113</v>
      </c>
      <c r="C52" s="21">
        <v>20.100000000000001</v>
      </c>
      <c r="D52" s="21">
        <v>1.4</v>
      </c>
      <c r="E52" s="21">
        <v>14.357142857142859</v>
      </c>
      <c r="F52" s="21">
        <v>36.621227887620002</v>
      </c>
      <c r="G52" s="21">
        <v>5.34</v>
      </c>
      <c r="H52" s="21">
        <v>564.32000000000005</v>
      </c>
      <c r="I52" s="21">
        <v>82.34</v>
      </c>
      <c r="J52" s="21" t="s">
        <v>163</v>
      </c>
      <c r="K52" s="20"/>
      <c r="L52" s="21" t="s">
        <v>113</v>
      </c>
      <c r="M52" s="21">
        <v>31.8</v>
      </c>
      <c r="N52" s="21">
        <v>2.34</v>
      </c>
      <c r="O52" s="21">
        <v>13.589743589743591</v>
      </c>
      <c r="P52" s="21">
        <v>195.11980729282016</v>
      </c>
      <c r="Q52" s="21">
        <v>9.2101036650000001</v>
      </c>
      <c r="R52" s="21">
        <v>1457.746124</v>
      </c>
      <c r="S52" s="21">
        <v>297.46954629999999</v>
      </c>
      <c r="T52" s="21">
        <v>6.42</v>
      </c>
      <c r="U52" s="20"/>
      <c r="V52" s="21" t="s">
        <v>113</v>
      </c>
      <c r="W52" s="21">
        <v>30.345954895019499</v>
      </c>
      <c r="X52" s="21">
        <v>1.81</v>
      </c>
      <c r="Y52" s="21">
        <v>16.76572093647486</v>
      </c>
      <c r="Z52" s="21">
        <v>102.76212278876167</v>
      </c>
      <c r="AA52" s="21">
        <v>20.190471564460601</v>
      </c>
      <c r="AB52" s="21">
        <v>1408.33909692263</v>
      </c>
      <c r="AC52" s="21">
        <v>180.64499480000001</v>
      </c>
      <c r="AD52" s="21">
        <v>5.85</v>
      </c>
      <c r="AE52" s="20"/>
      <c r="AF52" s="21" t="s">
        <v>113</v>
      </c>
      <c r="AG52" s="21">
        <v>20.03342628</v>
      </c>
      <c r="AH52" s="21">
        <v>1.5895307059999999</v>
      </c>
      <c r="AI52" s="21">
        <v>12.60335909484469</v>
      </c>
      <c r="AJ52" s="21">
        <v>61</v>
      </c>
      <c r="AK52" s="21">
        <v>6</v>
      </c>
      <c r="AL52" s="21">
        <v>289</v>
      </c>
      <c r="AM52" s="21">
        <v>131</v>
      </c>
      <c r="AN52" s="21">
        <v>6.2</v>
      </c>
      <c r="AO52" s="20"/>
      <c r="AP52" s="21" t="s">
        <v>113</v>
      </c>
      <c r="AQ52" s="21">
        <v>35.1386404</v>
      </c>
      <c r="AR52" s="21">
        <v>1.681246743</v>
      </c>
      <c r="AS52" s="21">
        <v>20.900347046798711</v>
      </c>
      <c r="AT52" s="21">
        <v>78.200290205562283</v>
      </c>
      <c r="AU52" s="21">
        <v>259.05681240000001</v>
      </c>
      <c r="AV52" s="21">
        <v>762.42105260000005</v>
      </c>
      <c r="AW52" s="21">
        <v>143.46766629999999</v>
      </c>
      <c r="AX52" s="21">
        <v>6.39</v>
      </c>
      <c r="AY52" s="20"/>
      <c r="AZ52" s="21" t="s">
        <v>113</v>
      </c>
      <c r="BA52" s="21">
        <v>15.11272192</v>
      </c>
      <c r="BB52" s="21">
        <v>2.4834974110000001</v>
      </c>
      <c r="BC52" s="21">
        <v>6.0852577711827536</v>
      </c>
      <c r="BD52" s="21">
        <v>63.677142857142861</v>
      </c>
      <c r="BE52" s="21">
        <v>8</v>
      </c>
      <c r="BF52" s="21">
        <v>295.10526320000002</v>
      </c>
      <c r="BG52" s="21">
        <v>106.1285714</v>
      </c>
      <c r="BH52" s="21">
        <v>6.63</v>
      </c>
      <c r="BI52" s="16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</row>
    <row r="53" spans="1:85">
      <c r="A53" s="20"/>
      <c r="B53" s="19" t="s">
        <v>161</v>
      </c>
      <c r="C53" s="19">
        <v>55.04</v>
      </c>
      <c r="D53" s="19">
        <v>4.37</v>
      </c>
      <c r="E53" s="19">
        <v>12.594965675057209</v>
      </c>
      <c r="F53" s="19">
        <v>41.613016949153</v>
      </c>
      <c r="G53" s="19">
        <v>7.8888888888888902</v>
      </c>
      <c r="H53" s="19">
        <v>395.74313378772803</v>
      </c>
      <c r="I53" s="19">
        <v>137.55000000000001</v>
      </c>
      <c r="J53" s="19">
        <v>5.43</v>
      </c>
      <c r="K53" s="20"/>
      <c r="L53" s="19" t="s">
        <v>161</v>
      </c>
      <c r="M53" s="19">
        <v>50.57</v>
      </c>
      <c r="N53" s="19">
        <v>4.16</v>
      </c>
      <c r="O53" s="19">
        <v>12.15625</v>
      </c>
      <c r="P53" s="19">
        <v>213.51598552055597</v>
      </c>
      <c r="Q53" s="19">
        <v>68.717552990000002</v>
      </c>
      <c r="R53" s="19">
        <v>1832.3885519999999</v>
      </c>
      <c r="S53" s="19">
        <v>486.65790399999997</v>
      </c>
      <c r="T53" s="19">
        <v>5.91</v>
      </c>
      <c r="U53" s="20"/>
      <c r="V53" s="19" t="s">
        <v>161</v>
      </c>
      <c r="W53" s="19">
        <v>65.508198738098102</v>
      </c>
      <c r="X53" s="19">
        <v>4.8</v>
      </c>
      <c r="Y53" s="19">
        <v>13.647541403770438</v>
      </c>
      <c r="Z53" s="19">
        <v>117.61301694915258</v>
      </c>
      <c r="AA53" s="19">
        <v>54.786764156162597</v>
      </c>
      <c r="AB53" s="19">
        <v>1237.13141958651</v>
      </c>
      <c r="AC53" s="19">
        <v>258.47511859999997</v>
      </c>
      <c r="AD53" s="19">
        <v>5.93</v>
      </c>
      <c r="AE53" s="20"/>
      <c r="AF53" s="19" t="s">
        <v>161</v>
      </c>
      <c r="AG53" s="19">
        <v>47.786173820000002</v>
      </c>
      <c r="AH53" s="19">
        <v>3.522019684</v>
      </c>
      <c r="AI53" s="19">
        <v>13.567832694713584</v>
      </c>
      <c r="AJ53" s="19">
        <v>76.624099999999999</v>
      </c>
      <c r="AK53" s="19">
        <v>30.592592589999999</v>
      </c>
      <c r="AL53" s="19">
        <v>389.94736842105266</v>
      </c>
      <c r="AM53" s="19">
        <v>133.24208999999999</v>
      </c>
      <c r="AN53" s="19">
        <v>5.86</v>
      </c>
      <c r="AO53" s="20"/>
      <c r="AP53" s="19" t="s">
        <v>161</v>
      </c>
      <c r="AQ53" s="19">
        <v>52.930750850000003</v>
      </c>
      <c r="AR53" s="19">
        <v>4.1633403299999996</v>
      </c>
      <c r="AS53" s="19">
        <v>12.713529679184312</v>
      </c>
      <c r="AT53" s="19">
        <v>96.506708860759502</v>
      </c>
      <c r="AU53" s="19">
        <v>332.77272190000002</v>
      </c>
      <c r="AV53" s="19">
        <v>822</v>
      </c>
      <c r="AW53" s="19">
        <v>159.70430379999999</v>
      </c>
      <c r="AX53" s="19">
        <v>6.16</v>
      </c>
      <c r="AY53" s="20"/>
      <c r="AZ53" s="19" t="s">
        <v>161</v>
      </c>
      <c r="BA53" s="19">
        <v>55.37984848</v>
      </c>
      <c r="BB53" s="19">
        <v>4.7610208390000004</v>
      </c>
      <c r="BC53" s="19">
        <v>11.631927343471137</v>
      </c>
      <c r="BD53" s="19">
        <v>85.048571428571435</v>
      </c>
      <c r="BE53" s="19">
        <v>75.481481479999999</v>
      </c>
      <c r="BF53" s="19">
        <v>694.78947370000003</v>
      </c>
      <c r="BG53" s="19">
        <v>130.90520409999999</v>
      </c>
      <c r="BH53" s="19">
        <v>6.55</v>
      </c>
    </row>
    <row r="54" spans="1:85">
      <c r="A54" s="20"/>
      <c r="B54" s="19" t="s">
        <v>118</v>
      </c>
      <c r="C54" s="19">
        <v>44.03</v>
      </c>
      <c r="D54" s="19">
        <v>3.9</v>
      </c>
      <c r="E54" s="19">
        <v>11.28974358974359</v>
      </c>
      <c r="F54" s="19">
        <v>41.811240721102898</v>
      </c>
      <c r="G54" s="19">
        <v>8.0925925925925899</v>
      </c>
      <c r="H54" s="19">
        <v>492.018848763954</v>
      </c>
      <c r="I54" s="19">
        <v>112.87</v>
      </c>
      <c r="J54" s="19">
        <v>5.76</v>
      </c>
      <c r="K54" s="20"/>
      <c r="L54" s="19" t="s">
        <v>118</v>
      </c>
      <c r="M54" s="19">
        <v>43</v>
      </c>
      <c r="N54" s="19">
        <v>3.63</v>
      </c>
      <c r="O54" s="19">
        <v>11.84573002754821</v>
      </c>
      <c r="P54" s="19">
        <v>196.52277759882048</v>
      </c>
      <c r="Q54" s="19">
        <v>44.234761919999997</v>
      </c>
      <c r="R54" s="19">
        <v>1751.0373669999999</v>
      </c>
      <c r="S54" s="19">
        <v>427.99062659999998</v>
      </c>
      <c r="T54" s="19">
        <v>6.18</v>
      </c>
      <c r="U54" s="20"/>
      <c r="V54" s="19" t="s">
        <v>118</v>
      </c>
      <c r="W54" s="19">
        <v>49.607052803039608</v>
      </c>
      <c r="X54" s="19">
        <v>3.75</v>
      </c>
      <c r="Y54" s="19">
        <v>13.228547414143895</v>
      </c>
      <c r="Z54" s="19">
        <v>89.811240721102891</v>
      </c>
      <c r="AA54" s="19">
        <v>37.424787246793699</v>
      </c>
      <c r="AB54" s="19">
        <v>1313.56221257026</v>
      </c>
      <c r="AC54" s="19">
        <v>203.81357370000001</v>
      </c>
      <c r="AD54" s="19">
        <v>6.26</v>
      </c>
      <c r="AE54" s="20"/>
      <c r="AF54" s="19" t="s">
        <v>118</v>
      </c>
      <c r="AG54" s="19">
        <v>37.795758249999999</v>
      </c>
      <c r="AH54" s="19">
        <v>2.092549145</v>
      </c>
      <c r="AI54" s="19">
        <v>18.062064798005018</v>
      </c>
      <c r="AJ54" s="19">
        <v>74.662655999999984</v>
      </c>
      <c r="AK54" s="19">
        <v>4.5185185189999997</v>
      </c>
      <c r="AL54" s="19">
        <v>342.57894736842104</v>
      </c>
      <c r="AM54" s="19">
        <v>157.427696</v>
      </c>
      <c r="AN54" s="19">
        <v>6.02</v>
      </c>
      <c r="AO54" s="20"/>
      <c r="AP54" s="19" t="s">
        <v>118</v>
      </c>
      <c r="AQ54" s="19">
        <v>51.271638869999997</v>
      </c>
      <c r="AR54" s="19">
        <v>4.2608159780000001</v>
      </c>
      <c r="AS54" s="19">
        <v>12.03329107258619</v>
      </c>
      <c r="AT54" s="19">
        <v>86.501550855991937</v>
      </c>
      <c r="AU54" s="19">
        <v>270.4339387</v>
      </c>
      <c r="AV54" s="19">
        <v>727.05263160000004</v>
      </c>
      <c r="AW54" s="19">
        <v>155.86600200000001</v>
      </c>
      <c r="AX54" s="19">
        <v>6.21</v>
      </c>
      <c r="AY54" s="20"/>
      <c r="AZ54" s="19" t="s">
        <v>118</v>
      </c>
      <c r="BA54" s="19">
        <v>41.802048679999999</v>
      </c>
      <c r="BB54" s="19">
        <v>3.469346464</v>
      </c>
      <c r="BC54" s="19">
        <v>12.048969197444789</v>
      </c>
      <c r="BD54" s="19">
        <v>81.871999999999986</v>
      </c>
      <c r="BE54" s="19">
        <v>34.518518520000001</v>
      </c>
      <c r="BF54" s="19">
        <v>584.73684209999999</v>
      </c>
      <c r="BG54" s="19">
        <v>121.8</v>
      </c>
      <c r="BH54" s="19">
        <v>6.64</v>
      </c>
    </row>
    <row r="55" spans="1:85">
      <c r="A55" s="20"/>
      <c r="B55" s="19" t="s">
        <v>120</v>
      </c>
      <c r="C55" s="19">
        <v>42.42</v>
      </c>
      <c r="D55" s="19">
        <v>3.38</v>
      </c>
      <c r="E55" s="19">
        <v>12.550295857988166</v>
      </c>
      <c r="F55" s="19">
        <v>40.194015941140002</v>
      </c>
      <c r="G55" s="19">
        <v>5.6809375099999997</v>
      </c>
      <c r="H55" s="19">
        <v>521.23</v>
      </c>
      <c r="I55" s="19">
        <v>93.212999999999994</v>
      </c>
      <c r="J55" s="19">
        <v>6.12</v>
      </c>
      <c r="K55" s="20"/>
      <c r="L55" s="19" t="s">
        <v>120</v>
      </c>
      <c r="M55" s="19">
        <v>42.2</v>
      </c>
      <c r="N55" s="19">
        <v>3.66</v>
      </c>
      <c r="O55" s="19">
        <v>11.530054644808743</v>
      </c>
      <c r="P55" s="19">
        <v>199.71669241463573</v>
      </c>
      <c r="Q55" s="19">
        <v>25.68093751</v>
      </c>
      <c r="R55" s="19">
        <v>1469.4717760000001</v>
      </c>
      <c r="S55" s="19">
        <v>376.85671530000002</v>
      </c>
      <c r="T55" s="19">
        <v>6.35</v>
      </c>
      <c r="U55" s="20"/>
      <c r="V55" s="19" t="s">
        <v>120</v>
      </c>
      <c r="W55" s="19">
        <v>48.482460975647001</v>
      </c>
      <c r="X55" s="19">
        <v>3.57</v>
      </c>
      <c r="Y55" s="19">
        <v>13.580521281693839</v>
      </c>
      <c r="Z55" s="19">
        <v>135.19401594114038</v>
      </c>
      <c r="AA55" s="19">
        <v>12.262410162126001</v>
      </c>
      <c r="AB55" s="19">
        <v>1829.6051444003599</v>
      </c>
      <c r="AC55" s="19">
        <v>235.65586759999999</v>
      </c>
      <c r="AD55" s="19">
        <v>6.26</v>
      </c>
      <c r="AE55" s="20"/>
      <c r="AF55" s="19" t="s">
        <v>120</v>
      </c>
      <c r="AG55" s="19">
        <v>30.317535400000001</v>
      </c>
      <c r="AH55" s="19">
        <v>2.0748063330000002</v>
      </c>
      <c r="AI55" s="19">
        <v>14.61222424367836</v>
      </c>
      <c r="AJ55" s="19">
        <v>71.191056000000003</v>
      </c>
      <c r="AK55" s="19">
        <v>1.5185185189999999</v>
      </c>
      <c r="AL55" s="19">
        <v>287.57894736842104</v>
      </c>
      <c r="AM55" s="19">
        <v>144.41350399999999</v>
      </c>
      <c r="AN55" s="19">
        <v>6.03</v>
      </c>
      <c r="AO55" s="20"/>
      <c r="AP55" s="19" t="s">
        <v>120</v>
      </c>
      <c r="AQ55" s="19">
        <v>40.216317179999997</v>
      </c>
      <c r="AR55" s="19">
        <v>3.2352933290000001</v>
      </c>
      <c r="AS55" s="19">
        <v>12.430501067558687</v>
      </c>
      <c r="AT55" s="19">
        <v>75.350427350427381</v>
      </c>
      <c r="AU55" s="19">
        <v>216.43490299999999</v>
      </c>
      <c r="AV55" s="19">
        <v>488.4210526</v>
      </c>
      <c r="AW55" s="19">
        <v>138.93059830000001</v>
      </c>
      <c r="AX55" s="19">
        <v>6.31</v>
      </c>
      <c r="AY55" s="20"/>
      <c r="AZ55" s="19" t="s">
        <v>120</v>
      </c>
      <c r="BA55" s="19">
        <v>40.977067949999999</v>
      </c>
      <c r="BB55" s="19">
        <v>3.0792513490000002</v>
      </c>
      <c r="BC55" s="19">
        <v>13.307477469582818</v>
      </c>
      <c r="BD55" s="19">
        <v>76.375576662143814</v>
      </c>
      <c r="BE55" s="19">
        <v>29.62962963</v>
      </c>
      <c r="BF55" s="19">
        <v>549.15789470000004</v>
      </c>
      <c r="BG55" s="19">
        <v>117.4140027</v>
      </c>
      <c r="BH55" s="19">
        <v>6.72</v>
      </c>
    </row>
    <row r="56" spans="1:85">
      <c r="A56" s="20"/>
      <c r="B56" s="19" t="s">
        <v>122</v>
      </c>
      <c r="C56" s="19">
        <v>22.07</v>
      </c>
      <c r="D56" s="19">
        <v>1.71</v>
      </c>
      <c r="E56" s="19">
        <v>12.906432748538013</v>
      </c>
      <c r="F56" s="19">
        <v>39.303483253589</v>
      </c>
      <c r="G56" s="19">
        <v>5.3816660199999999</v>
      </c>
      <c r="H56" s="19">
        <v>510.21</v>
      </c>
      <c r="I56" s="19">
        <v>84.320999999999998</v>
      </c>
      <c r="J56" s="19">
        <v>6.05</v>
      </c>
      <c r="K56" s="20"/>
      <c r="L56" s="19" t="s">
        <v>122</v>
      </c>
      <c r="M56" s="19">
        <v>38.18</v>
      </c>
      <c r="N56" s="19">
        <v>3.09</v>
      </c>
      <c r="O56" s="19">
        <v>12.355987055016183</v>
      </c>
      <c r="P56" s="19">
        <v>200.14599964914675</v>
      </c>
      <c r="Q56" s="19">
        <v>5.3816660199999999</v>
      </c>
      <c r="R56" s="19">
        <v>1278.2468389999999</v>
      </c>
      <c r="S56" s="19">
        <v>332.99552210000002</v>
      </c>
      <c r="T56" s="19">
        <v>6.44</v>
      </c>
      <c r="U56" s="20"/>
      <c r="V56" s="19" t="s">
        <v>122</v>
      </c>
      <c r="W56" s="19">
        <v>22.777996063232401</v>
      </c>
      <c r="X56" s="19">
        <v>2.04</v>
      </c>
      <c r="Y56" s="19">
        <v>11.165684344721765</v>
      </c>
      <c r="Z56" s="19">
        <v>101.30348325358854</v>
      </c>
      <c r="AA56" s="19">
        <v>26.943119921421498</v>
      </c>
      <c r="AB56" s="19">
        <v>1906.7793365009099</v>
      </c>
      <c r="AC56" s="19">
        <v>223.67006699999999</v>
      </c>
      <c r="AD56" s="19">
        <v>6.45</v>
      </c>
      <c r="AE56" s="20"/>
      <c r="AF56" s="19" t="s">
        <v>122</v>
      </c>
      <c r="AG56" s="19">
        <v>26.263535019999999</v>
      </c>
      <c r="AH56" s="19">
        <v>1.91121757</v>
      </c>
      <c r="AI56" s="19">
        <v>13.741781905029264</v>
      </c>
      <c r="AJ56" s="19">
        <v>65</v>
      </c>
      <c r="AK56" s="19">
        <v>12</v>
      </c>
      <c r="AL56" s="19">
        <v>273</v>
      </c>
      <c r="AM56" s="19">
        <v>139</v>
      </c>
      <c r="AN56" s="19">
        <v>6.15</v>
      </c>
      <c r="AO56" s="20"/>
      <c r="AP56" s="19" t="s">
        <v>122</v>
      </c>
      <c r="AQ56" s="19">
        <v>30.917484760000001</v>
      </c>
      <c r="AR56" s="19">
        <v>2.2961436210000001</v>
      </c>
      <c r="AS56" s="19">
        <v>13.464961197215981</v>
      </c>
      <c r="AT56" s="19">
        <v>74.283600654664454</v>
      </c>
      <c r="AU56" s="19">
        <v>177.0878988</v>
      </c>
      <c r="AV56" s="19">
        <v>395.68421050000001</v>
      </c>
      <c r="AW56" s="19">
        <v>144.39482820000001</v>
      </c>
      <c r="AX56" s="19">
        <v>6.45</v>
      </c>
      <c r="AY56" s="20"/>
      <c r="AZ56" s="19" t="s">
        <v>122</v>
      </c>
      <c r="BA56" s="19">
        <v>25.168459420000001</v>
      </c>
      <c r="BB56" s="19">
        <v>1.238122731</v>
      </c>
      <c r="BC56" s="19">
        <v>20.327919672124978</v>
      </c>
      <c r="BD56" s="19">
        <v>65.312142857142859</v>
      </c>
      <c r="BE56" s="19">
        <v>8.5925925929999991</v>
      </c>
      <c r="BF56" s="19">
        <v>474.78947369999997</v>
      </c>
      <c r="BG56" s="19">
        <v>104.5745</v>
      </c>
      <c r="BH56" s="19">
        <v>6.86</v>
      </c>
    </row>
    <row r="57" spans="1:85">
      <c r="A57" s="20"/>
      <c r="B57" s="19" t="s">
        <v>124</v>
      </c>
      <c r="C57" s="19">
        <v>16.190000000000001</v>
      </c>
      <c r="D57" s="19">
        <v>1.1299999999999999</v>
      </c>
      <c r="E57" s="19">
        <v>14.327433628318586</v>
      </c>
      <c r="F57" s="19">
        <v>36.609986625055797</v>
      </c>
      <c r="G57" s="19">
        <v>13.03211926</v>
      </c>
      <c r="H57" s="19">
        <v>500.34</v>
      </c>
      <c r="I57" s="19">
        <v>60.000999999999998</v>
      </c>
      <c r="J57" s="19">
        <v>6.14</v>
      </c>
      <c r="K57" s="20"/>
      <c r="L57" s="19" t="s">
        <v>124</v>
      </c>
      <c r="M57" s="19">
        <v>27.4</v>
      </c>
      <c r="N57" s="19">
        <v>2.11</v>
      </c>
      <c r="O57" s="19">
        <v>12.985781990521327</v>
      </c>
      <c r="P57" s="19">
        <v>189.90213890319822</v>
      </c>
      <c r="Q57" s="19">
        <v>13.03211926</v>
      </c>
      <c r="R57" s="19">
        <v>1160.660989</v>
      </c>
      <c r="S57" s="19">
        <v>270.41364479999999</v>
      </c>
      <c r="T57" s="19">
        <v>6.63</v>
      </c>
      <c r="U57" s="20"/>
      <c r="V57" s="19" t="s">
        <v>124</v>
      </c>
      <c r="W57" s="19">
        <v>25.490088462829597</v>
      </c>
      <c r="X57" s="19">
        <v>1.83</v>
      </c>
      <c r="Y57" s="19">
        <v>13.929010088977922</v>
      </c>
      <c r="Z57" s="19">
        <v>86.609986625055768</v>
      </c>
      <c r="AA57" s="19">
        <v>24.0427190520736</v>
      </c>
      <c r="AB57" s="19">
        <v>1693.3281719265401</v>
      </c>
      <c r="AC57" s="19">
        <v>141.48235399999999</v>
      </c>
      <c r="AD57" s="19">
        <v>6.45</v>
      </c>
      <c r="AE57" s="20"/>
      <c r="AF57" s="19" t="s">
        <v>124</v>
      </c>
      <c r="AG57" s="19">
        <v>23.58627796</v>
      </c>
      <c r="AH57" s="19">
        <v>1.7222909630000001</v>
      </c>
      <c r="AI57" s="19">
        <v>13.694711559605389</v>
      </c>
      <c r="AJ57" s="19">
        <v>55</v>
      </c>
      <c r="AK57" s="19">
        <v>1</v>
      </c>
      <c r="AL57" s="19">
        <v>243</v>
      </c>
      <c r="AM57" s="19">
        <v>123</v>
      </c>
      <c r="AN57" s="19">
        <v>6.21</v>
      </c>
      <c r="AO57" s="20"/>
      <c r="AP57" s="19" t="s">
        <v>124</v>
      </c>
      <c r="AQ57" s="19">
        <v>28.36553335</v>
      </c>
      <c r="AR57" s="19">
        <v>1.963809431</v>
      </c>
      <c r="AS57" s="19">
        <v>14.444137451542771</v>
      </c>
      <c r="AT57" s="19">
        <v>69.001290322580658</v>
      </c>
      <c r="AU57" s="19">
        <v>167.08848040000001</v>
      </c>
      <c r="AV57" s="19">
        <v>465.36842109999998</v>
      </c>
      <c r="AW57" s="19">
        <v>125.38165499999999</v>
      </c>
      <c r="AX57" s="19">
        <v>6.5</v>
      </c>
      <c r="AY57" s="20"/>
      <c r="AZ57" s="19" t="s">
        <v>124</v>
      </c>
      <c r="BA57" s="19">
        <v>22.38450289</v>
      </c>
      <c r="BB57" s="19">
        <v>1.1646074799999999</v>
      </c>
      <c r="BC57" s="19">
        <v>19.220641524644854</v>
      </c>
      <c r="BD57" s="19">
        <v>63.571793103448258</v>
      </c>
      <c r="BE57" s="19">
        <v>13.407407409999999</v>
      </c>
      <c r="BF57" s="19">
        <v>485.15789469999999</v>
      </c>
      <c r="BG57" s="19">
        <v>103.90282759999999</v>
      </c>
      <c r="BH57" s="19">
        <v>6.93</v>
      </c>
    </row>
    <row r="58" spans="1:85" s="22" customFormat="1">
      <c r="A58" s="20"/>
      <c r="B58" s="21" t="s">
        <v>162</v>
      </c>
      <c r="C58" s="21">
        <v>58.36</v>
      </c>
      <c r="D58" s="21">
        <v>5.26</v>
      </c>
      <c r="E58" s="21">
        <v>11.095057034220533</v>
      </c>
      <c r="F58" s="21">
        <v>40.904228571429002</v>
      </c>
      <c r="G58" s="21">
        <v>12.203703703703701</v>
      </c>
      <c r="H58" s="21">
        <v>812.35161752381202</v>
      </c>
      <c r="I58" s="21">
        <v>206.57</v>
      </c>
      <c r="J58" s="21">
        <v>5.58</v>
      </c>
      <c r="K58" s="20"/>
      <c r="L58" s="21" t="s">
        <v>162</v>
      </c>
      <c r="M58" s="21">
        <v>53.59</v>
      </c>
      <c r="N58" s="21">
        <v>4.32</v>
      </c>
      <c r="O58" s="21">
        <v>12.405092592592593</v>
      </c>
      <c r="P58" s="21">
        <v>216.51182016369799</v>
      </c>
      <c r="Q58" s="21">
        <v>68.096824429999998</v>
      </c>
      <c r="R58" s="21">
        <v>2374.3339430000001</v>
      </c>
      <c r="S58" s="21">
        <v>516.03479930000003</v>
      </c>
      <c r="T58" s="21">
        <v>5.76</v>
      </c>
      <c r="U58" s="20"/>
      <c r="V58" s="21" t="s">
        <v>162</v>
      </c>
      <c r="W58" s="21">
        <v>59.2832803726196</v>
      </c>
      <c r="X58" s="21">
        <v>4.8600000000000003</v>
      </c>
      <c r="Y58" s="21">
        <v>12.198205837987571</v>
      </c>
      <c r="Z58" s="21">
        <v>100.90422857142853</v>
      </c>
      <c r="AA58" s="21">
        <v>70.074883626795994</v>
      </c>
      <c r="AB58" s="21">
        <v>1855.9240724762701</v>
      </c>
      <c r="AC58" s="21">
        <v>222.83017140000001</v>
      </c>
      <c r="AD58" s="21">
        <v>5.55</v>
      </c>
      <c r="AE58" s="20"/>
      <c r="AF58" s="21" t="s">
        <v>162</v>
      </c>
      <c r="AG58" s="21">
        <v>48.735313419999997</v>
      </c>
      <c r="AH58" s="21">
        <v>4.3114951250000004</v>
      </c>
      <c r="AI58" s="21">
        <v>11.303576139379258</v>
      </c>
      <c r="AJ58" s="21">
        <v>88.567823999999987</v>
      </c>
      <c r="AK58" s="21">
        <v>35.925925929999998</v>
      </c>
      <c r="AL58" s="21">
        <v>214.36842105263156</v>
      </c>
      <c r="AM58" s="21">
        <v>141.84616399999999</v>
      </c>
      <c r="AN58" s="21">
        <v>5.86</v>
      </c>
      <c r="AO58" s="20"/>
      <c r="AP58" s="21" t="s">
        <v>162</v>
      </c>
      <c r="AQ58" s="21">
        <v>50.452208519999999</v>
      </c>
      <c r="AR58" s="21">
        <v>4.35115242</v>
      </c>
      <c r="AS58" s="21">
        <v>11.595137023492272</v>
      </c>
      <c r="AT58" s="21">
        <v>68.829842041312261</v>
      </c>
      <c r="AU58" s="21">
        <v>349.76640520000001</v>
      </c>
      <c r="AV58" s="21">
        <v>511.78947369999997</v>
      </c>
      <c r="AW58" s="21">
        <v>126.7296233</v>
      </c>
      <c r="AX58" s="21">
        <v>6.3</v>
      </c>
      <c r="AY58" s="20"/>
      <c r="AZ58" s="21" t="s">
        <v>162</v>
      </c>
      <c r="BA58" s="21">
        <v>57.659020419999997</v>
      </c>
      <c r="BB58" s="21">
        <v>3.7302242520000002</v>
      </c>
      <c r="BC58" s="21">
        <v>15.457253109939835</v>
      </c>
      <c r="BD58" s="21">
        <v>138.00000000000006</v>
      </c>
      <c r="BE58" s="21">
        <v>86.296296299999995</v>
      </c>
      <c r="BF58" s="21">
        <v>635.15789470000004</v>
      </c>
      <c r="BG58" s="21">
        <v>222.08571430000001</v>
      </c>
      <c r="BH58" s="21">
        <v>6.5</v>
      </c>
      <c r="BI58" s="16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</row>
    <row r="59" spans="1:85" s="22" customFormat="1">
      <c r="A59" s="20"/>
      <c r="B59" s="21" t="s">
        <v>128</v>
      </c>
      <c r="C59" s="21">
        <v>47.54</v>
      </c>
      <c r="D59" s="21">
        <v>4.12</v>
      </c>
      <c r="E59" s="21">
        <v>11.538834951456311</v>
      </c>
      <c r="F59" s="21">
        <v>39.649515058703003</v>
      </c>
      <c r="G59" s="21">
        <v>14.32</v>
      </c>
      <c r="H59" s="21">
        <v>902.12</v>
      </c>
      <c r="I59" s="21">
        <v>130</v>
      </c>
      <c r="J59" s="21">
        <v>5.87</v>
      </c>
      <c r="K59" s="20"/>
      <c r="L59" s="21" t="s">
        <v>128</v>
      </c>
      <c r="M59" s="21">
        <v>42.68</v>
      </c>
      <c r="N59" s="21">
        <v>3.73</v>
      </c>
      <c r="O59" s="21">
        <v>11.442359249329758</v>
      </c>
      <c r="P59" s="21">
        <v>197.511524885341</v>
      </c>
      <c r="Q59" s="21">
        <v>42.469520680000002</v>
      </c>
      <c r="R59" s="21">
        <v>1743.472338</v>
      </c>
      <c r="S59" s="21">
        <v>437.62071930000002</v>
      </c>
      <c r="T59" s="21">
        <v>5.97</v>
      </c>
      <c r="U59" s="20"/>
      <c r="V59" s="21" t="s">
        <v>128</v>
      </c>
      <c r="W59" s="21">
        <v>51.592893600463903</v>
      </c>
      <c r="X59" s="21">
        <v>4.21</v>
      </c>
      <c r="Y59" s="21">
        <v>12.25484408562088</v>
      </c>
      <c r="Z59" s="21">
        <v>102.64951505870344</v>
      </c>
      <c r="AA59" s="21">
        <v>37.261873274401999</v>
      </c>
      <c r="AB59" s="21">
        <v>1609.00097811871</v>
      </c>
      <c r="AC59" s="21">
        <v>235.8872078</v>
      </c>
      <c r="AD59" s="21">
        <v>5.67</v>
      </c>
      <c r="AE59" s="20"/>
      <c r="AF59" s="21" t="s">
        <v>128</v>
      </c>
      <c r="AG59" s="21">
        <v>38.247799870000001</v>
      </c>
      <c r="AH59" s="21">
        <v>3.0437755580000001</v>
      </c>
      <c r="AI59" s="21">
        <v>12.565906763221337</v>
      </c>
      <c r="AJ59" s="21">
        <v>69.728784000000005</v>
      </c>
      <c r="AK59" s="21">
        <v>13.33333333</v>
      </c>
      <c r="AL59" s="21">
        <v>111.99999999999997</v>
      </c>
      <c r="AM59" s="21">
        <v>133.21698000000001</v>
      </c>
      <c r="AN59" s="21">
        <v>5.93</v>
      </c>
      <c r="AO59" s="20"/>
      <c r="AP59" s="21" t="s">
        <v>128</v>
      </c>
      <c r="AQ59" s="21">
        <v>42.308773989999999</v>
      </c>
      <c r="AR59" s="21">
        <v>3.6288624409999999</v>
      </c>
      <c r="AS59" s="21">
        <v>11.658963291631698</v>
      </c>
      <c r="AT59" s="21">
        <v>97.452727272727259</v>
      </c>
      <c r="AU59" s="21">
        <v>281.49066210000001</v>
      </c>
      <c r="AV59" s="21">
        <v>596.94736839999996</v>
      </c>
      <c r="AW59" s="21">
        <v>174.69909089999999</v>
      </c>
      <c r="AX59" s="21">
        <v>6.31</v>
      </c>
      <c r="AY59" s="20"/>
      <c r="AZ59" s="21" t="s">
        <v>128</v>
      </c>
      <c r="BA59" s="21">
        <v>44.593443870000002</v>
      </c>
      <c r="BB59" s="21">
        <v>4.8072502019999996</v>
      </c>
      <c r="BC59" s="21">
        <v>9.2762893538279805</v>
      </c>
      <c r="BD59" s="21">
        <v>93.597759103641479</v>
      </c>
      <c r="BE59" s="21">
        <v>61.333333330000002</v>
      </c>
      <c r="BF59" s="21">
        <v>535.42105260000005</v>
      </c>
      <c r="BG59" s="21">
        <v>147.4228291</v>
      </c>
      <c r="BH59" s="21">
        <v>6.53</v>
      </c>
      <c r="BI59" s="16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</row>
    <row r="60" spans="1:85" s="22" customFormat="1">
      <c r="A60" s="20"/>
      <c r="B60" s="21" t="s">
        <v>130</v>
      </c>
      <c r="C60" s="21">
        <v>32.94</v>
      </c>
      <c r="D60" s="21">
        <v>2.64</v>
      </c>
      <c r="E60" s="21">
        <v>12.477272727272727</v>
      </c>
      <c r="F60" s="21">
        <v>38.341504390990004</v>
      </c>
      <c r="G60" s="21">
        <v>8.5399999999999991</v>
      </c>
      <c r="H60" s="21">
        <v>503.2</v>
      </c>
      <c r="I60" s="21">
        <v>110</v>
      </c>
      <c r="J60" s="21">
        <v>5.97</v>
      </c>
      <c r="K60" s="20"/>
      <c r="L60" s="21" t="s">
        <v>130</v>
      </c>
      <c r="M60" s="21">
        <v>38.15</v>
      </c>
      <c r="N60" s="21">
        <v>3.03</v>
      </c>
      <c r="O60" s="21">
        <v>12.590759075907592</v>
      </c>
      <c r="P60" s="21">
        <v>200.65673802732701</v>
      </c>
      <c r="Q60" s="21">
        <v>21.670726590000001</v>
      </c>
      <c r="R60" s="21">
        <v>1627.6318659999999</v>
      </c>
      <c r="S60" s="21">
        <v>316.85804860000002</v>
      </c>
      <c r="T60" s="21">
        <v>6.24</v>
      </c>
      <c r="U60" s="20"/>
      <c r="V60" s="21" t="s">
        <v>130</v>
      </c>
      <c r="W60" s="21">
        <v>32.273731231689503</v>
      </c>
      <c r="X60" s="21">
        <v>2.2599999999999998</v>
      </c>
      <c r="Y60" s="21">
        <v>14.280412049420136</v>
      </c>
      <c r="Z60" s="21">
        <v>102.83415043909889</v>
      </c>
      <c r="AA60" s="21">
        <v>18.023878915389101</v>
      </c>
      <c r="AB60" s="21">
        <v>1737.0862870353001</v>
      </c>
      <c r="AC60" s="21">
        <v>198.88650630000001</v>
      </c>
      <c r="AD60" s="21">
        <v>5.9</v>
      </c>
      <c r="AE60" s="20"/>
      <c r="AF60" s="21" t="s">
        <v>130</v>
      </c>
      <c r="AG60" s="21">
        <v>30.055441859999998</v>
      </c>
      <c r="AH60" s="21">
        <v>3.0501034859999998</v>
      </c>
      <c r="AI60" s="21">
        <v>9.8539088912735995</v>
      </c>
      <c r="AJ60" s="21">
        <v>60.022499999999994</v>
      </c>
      <c r="AK60" s="21">
        <v>13.7037037</v>
      </c>
      <c r="AL60" s="21">
        <v>58.894736842105289</v>
      </c>
      <c r="AM60" s="21">
        <v>127.8819</v>
      </c>
      <c r="AN60" s="21">
        <v>5.97</v>
      </c>
      <c r="AO60" s="20"/>
      <c r="AP60" s="21" t="s">
        <v>130</v>
      </c>
      <c r="AQ60" s="21">
        <v>37.739052770000001</v>
      </c>
      <c r="AR60" s="21">
        <v>3.0320384499999999</v>
      </c>
      <c r="AS60" s="21">
        <v>12.44675929818766</v>
      </c>
      <c r="AT60" s="21">
        <v>85.020411899313501</v>
      </c>
      <c r="AU60" s="21">
        <v>202.72759600000001</v>
      </c>
      <c r="AV60" s="21">
        <v>534.84210529999996</v>
      </c>
      <c r="AW60" s="21">
        <v>144.3829748</v>
      </c>
      <c r="AX60" s="21">
        <v>6.37</v>
      </c>
      <c r="AY60" s="20"/>
      <c r="AZ60" s="21" t="s">
        <v>130</v>
      </c>
      <c r="BA60" s="21">
        <v>40.822319980000003</v>
      </c>
      <c r="BB60" s="21">
        <v>3.189190328</v>
      </c>
      <c r="BC60" s="21">
        <v>12.800214406018355</v>
      </c>
      <c r="BD60" s="21">
        <v>79.573729863692691</v>
      </c>
      <c r="BE60" s="21">
        <v>51.407407409999998</v>
      </c>
      <c r="BF60" s="21">
        <v>463.89473679999998</v>
      </c>
      <c r="BG60" s="21">
        <v>131.84386620000001</v>
      </c>
      <c r="BH60" s="21">
        <v>6.63</v>
      </c>
      <c r="BI60" s="16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</row>
    <row r="61" spans="1:85" s="22" customFormat="1">
      <c r="A61" s="20"/>
      <c r="B61" s="21" t="s">
        <v>132</v>
      </c>
      <c r="C61" s="21">
        <v>19.190000000000001</v>
      </c>
      <c r="D61" s="21">
        <v>1.19</v>
      </c>
      <c r="E61" s="21">
        <v>16.12605042016807</v>
      </c>
      <c r="F61" s="21">
        <v>32.940886146944003</v>
      </c>
      <c r="G61" s="21">
        <v>4.33</v>
      </c>
      <c r="H61" s="21">
        <v>489.21</v>
      </c>
      <c r="I61" s="21">
        <v>121</v>
      </c>
      <c r="J61" s="21">
        <v>6.07</v>
      </c>
      <c r="K61" s="20"/>
      <c r="L61" s="21" t="s">
        <v>132</v>
      </c>
      <c r="M61" s="21">
        <v>31.05</v>
      </c>
      <c r="N61" s="21">
        <v>2.5299999999999998</v>
      </c>
      <c r="O61" s="21">
        <v>12.272727272727273</v>
      </c>
      <c r="P61" s="21">
        <v>196.86828947021149</v>
      </c>
      <c r="Q61" s="21">
        <v>11.551948100000001</v>
      </c>
      <c r="R61" s="21">
        <v>1588.1429270000001</v>
      </c>
      <c r="S61" s="21">
        <v>374.8874874</v>
      </c>
      <c r="T61" s="21">
        <v>6.39</v>
      </c>
      <c r="U61" s="20"/>
      <c r="V61" s="21" t="s">
        <v>132</v>
      </c>
      <c r="W61" s="21">
        <v>39.545440673828097</v>
      </c>
      <c r="X61" s="21">
        <v>2.91</v>
      </c>
      <c r="Y61" s="21">
        <v>13.589498513342988</v>
      </c>
      <c r="Z61" s="21">
        <v>92.494088614694363</v>
      </c>
      <c r="AA61" s="21">
        <v>14.131139944392901</v>
      </c>
      <c r="AB61" s="21">
        <v>2230.0426320667302</v>
      </c>
      <c r="AC61" s="21">
        <v>121.5011105</v>
      </c>
      <c r="AD61" s="21">
        <v>5.72</v>
      </c>
      <c r="AE61" s="20"/>
      <c r="AF61" s="21" t="s">
        <v>132</v>
      </c>
      <c r="AG61" s="21">
        <v>32.630486490000003</v>
      </c>
      <c r="AH61" s="21">
        <v>2.1241639550000002</v>
      </c>
      <c r="AI61" s="21">
        <v>15.361566800525056</v>
      </c>
      <c r="AJ61" s="21">
        <v>58</v>
      </c>
      <c r="AK61" s="21">
        <v>12</v>
      </c>
      <c r="AL61" s="21">
        <v>59</v>
      </c>
      <c r="AM61" s="21">
        <v>120</v>
      </c>
      <c r="AN61" s="21">
        <v>6.03</v>
      </c>
      <c r="AO61" s="20"/>
      <c r="AP61" s="21" t="s">
        <v>132</v>
      </c>
      <c r="AQ61" s="21">
        <v>37.466676239999998</v>
      </c>
      <c r="AR61" s="21">
        <v>2.6563069220000002</v>
      </c>
      <c r="AS61" s="21">
        <v>14.104799385076479</v>
      </c>
      <c r="AT61" s="21">
        <v>82.657190082644632</v>
      </c>
      <c r="AU61" s="21">
        <v>177.79848369999999</v>
      </c>
      <c r="AV61" s="21">
        <v>512.52631580000002</v>
      </c>
      <c r="AW61" s="21">
        <v>131.00584019999999</v>
      </c>
      <c r="AX61" s="21">
        <v>6.44</v>
      </c>
      <c r="AY61" s="20"/>
      <c r="AZ61" s="21" t="s">
        <v>132</v>
      </c>
      <c r="BA61" s="21">
        <v>31.305603980000001</v>
      </c>
      <c r="BB61" s="21">
        <v>2.3161512609999999</v>
      </c>
      <c r="BC61" s="21">
        <v>13.516217402175963</v>
      </c>
      <c r="BD61" s="21">
        <v>81.631383737517808</v>
      </c>
      <c r="BE61" s="21">
        <v>43.25925926</v>
      </c>
      <c r="BF61" s="21">
        <v>404.47368419999998</v>
      </c>
      <c r="BG61" s="21">
        <v>138.7489301</v>
      </c>
      <c r="BH61" s="21">
        <v>6.76</v>
      </c>
      <c r="BI61" s="16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</row>
    <row r="62" spans="1:85" s="22" customFormat="1">
      <c r="A62" s="20"/>
      <c r="B62" s="21" t="s">
        <v>134</v>
      </c>
      <c r="C62" s="21">
        <v>19.05</v>
      </c>
      <c r="D62" s="21">
        <v>1.18</v>
      </c>
      <c r="E62" s="21">
        <v>16.14406779661017</v>
      </c>
      <c r="F62" s="21">
        <v>33.075530932596003</v>
      </c>
      <c r="G62" s="21">
        <v>4.03</v>
      </c>
      <c r="H62" s="21">
        <v>420.1</v>
      </c>
      <c r="I62" s="21">
        <v>100.5</v>
      </c>
      <c r="J62" s="21">
        <v>6.19</v>
      </c>
      <c r="K62" s="20"/>
      <c r="L62" s="21" t="s">
        <v>134</v>
      </c>
      <c r="M62" s="21">
        <v>28.55</v>
      </c>
      <c r="N62" s="21">
        <v>2.2400000000000002</v>
      </c>
      <c r="O62" s="21">
        <v>12.745535714285714</v>
      </c>
      <c r="P62" s="21">
        <v>202.01930551190009</v>
      </c>
      <c r="Q62" s="21">
        <v>15.34557905</v>
      </c>
      <c r="R62" s="21">
        <v>1420.256173</v>
      </c>
      <c r="S62" s="21">
        <v>207.7180606</v>
      </c>
      <c r="T62" s="21">
        <v>6.39</v>
      </c>
      <c r="U62" s="20"/>
      <c r="V62" s="21" t="s">
        <v>134</v>
      </c>
      <c r="W62" s="21">
        <v>21.541264057159403</v>
      </c>
      <c r="X62" s="21">
        <v>2.3199999999999998</v>
      </c>
      <c r="Y62" s="21">
        <v>9.2850276108445708</v>
      </c>
      <c r="Z62" s="21">
        <v>96.107553093259583</v>
      </c>
      <c r="AA62" s="21">
        <v>22.800276122451798</v>
      </c>
      <c r="AB62" s="21">
        <v>623.63324057576403</v>
      </c>
      <c r="AC62" s="21">
        <v>149.85100650000001</v>
      </c>
      <c r="AD62" s="21">
        <v>5.8</v>
      </c>
      <c r="AE62" s="20"/>
      <c r="AF62" s="21" t="s">
        <v>134</v>
      </c>
      <c r="AG62" s="21">
        <v>23.72645855</v>
      </c>
      <c r="AH62" s="21">
        <v>1.7735823989999999</v>
      </c>
      <c r="AI62" s="21">
        <v>13.377702983169941</v>
      </c>
      <c r="AJ62" s="21">
        <v>54</v>
      </c>
      <c r="AK62" s="21">
        <v>11</v>
      </c>
      <c r="AL62" s="21">
        <v>62</v>
      </c>
      <c r="AM62" s="21">
        <v>112</v>
      </c>
      <c r="AN62" s="21">
        <v>6.11</v>
      </c>
      <c r="AO62" s="20"/>
      <c r="AP62" s="21" t="s">
        <v>134</v>
      </c>
      <c r="AQ62" s="21">
        <v>39.404788019999998</v>
      </c>
      <c r="AR62" s="21">
        <v>3.4348207710000001</v>
      </c>
      <c r="AS62" s="21">
        <v>11.472152594596034</v>
      </c>
      <c r="AT62" s="21">
        <v>75.408507638072848</v>
      </c>
      <c r="AU62" s="21">
        <v>160.7951477</v>
      </c>
      <c r="AV62" s="21">
        <v>415.68421050000001</v>
      </c>
      <c r="AW62" s="21">
        <v>133.3936545</v>
      </c>
      <c r="AX62" s="21">
        <v>6.54</v>
      </c>
      <c r="AY62" s="20"/>
      <c r="AZ62" s="21" t="s">
        <v>134</v>
      </c>
      <c r="BA62" s="21">
        <v>27.751293180000001</v>
      </c>
      <c r="BB62" s="21">
        <v>2.3582151530000002</v>
      </c>
      <c r="BC62" s="21">
        <v>11.76792250897728</v>
      </c>
      <c r="BD62" s="21">
        <v>69.788282828282831</v>
      </c>
      <c r="BE62" s="21">
        <v>43.185185189999999</v>
      </c>
      <c r="BF62" s="21">
        <v>394.15789469999999</v>
      </c>
      <c r="BG62" s="21">
        <v>116.70181820000001</v>
      </c>
      <c r="BH62" s="21">
        <v>6.81</v>
      </c>
      <c r="BI62" s="16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</row>
    <row r="65" spans="1:37">
      <c r="A65" s="23" t="s">
        <v>175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>
      <c r="A66" s="20" t="s">
        <v>176</v>
      </c>
      <c r="B66" s="20"/>
      <c r="C66" s="20"/>
      <c r="D66" s="20"/>
      <c r="E66" s="20"/>
      <c r="F66" s="20"/>
      <c r="G66" s="20"/>
      <c r="H66" s="20"/>
      <c r="I66" s="20"/>
      <c r="J66" s="20"/>
    </row>
    <row r="67" spans="1:37">
      <c r="A67" s="20"/>
      <c r="B67" s="20"/>
      <c r="C67" s="20"/>
      <c r="D67" s="20"/>
      <c r="E67" s="20"/>
      <c r="F67" s="20"/>
      <c r="G67" s="20"/>
      <c r="H67" s="20"/>
      <c r="I67" s="20"/>
      <c r="J67" s="20"/>
    </row>
  </sheetData>
  <mergeCells count="32">
    <mergeCell ref="AE1:AN1"/>
    <mergeCell ref="A66:J67"/>
    <mergeCell ref="A1:J1"/>
    <mergeCell ref="U3:U17"/>
    <mergeCell ref="U18:U32"/>
    <mergeCell ref="U33:U47"/>
    <mergeCell ref="U48:U62"/>
    <mergeCell ref="U1:AD1"/>
    <mergeCell ref="K1:T1"/>
    <mergeCell ref="K3:K17"/>
    <mergeCell ref="K18:K32"/>
    <mergeCell ref="K33:K47"/>
    <mergeCell ref="K48:K62"/>
    <mergeCell ref="A65:AK65"/>
    <mergeCell ref="A3:A17"/>
    <mergeCell ref="A18:A32"/>
    <mergeCell ref="A33:A47"/>
    <mergeCell ref="A48:A62"/>
    <mergeCell ref="AE3:AE17"/>
    <mergeCell ref="AE18:AE32"/>
    <mergeCell ref="AE33:AE47"/>
    <mergeCell ref="AE48:AE62"/>
    <mergeCell ref="AO1:AX1"/>
    <mergeCell ref="AO3:AO17"/>
    <mergeCell ref="AO18:AO32"/>
    <mergeCell ref="AO33:AO47"/>
    <mergeCell ref="AO48:AO62"/>
    <mergeCell ref="AY3:AY17"/>
    <mergeCell ref="AY18:AY32"/>
    <mergeCell ref="AY33:AY47"/>
    <mergeCell ref="AY48:AY62"/>
    <mergeCell ref="AY1:BH1"/>
  </mergeCells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>bjfy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 m</dc:creator>
  <cp:lastModifiedBy>jy m</cp:lastModifiedBy>
  <cp:lastPrinted>2018-04-17T09:37:48Z</cp:lastPrinted>
  <dcterms:created xsi:type="dcterms:W3CDTF">2018-04-17T08:51:21Z</dcterms:created>
  <dcterms:modified xsi:type="dcterms:W3CDTF">2018-04-17T09:43:08Z</dcterms:modified>
</cp:coreProperties>
</file>