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32" activeTab="0"/>
  </bookViews>
  <sheets>
    <sheet name="activity and stability" sheetId="1" r:id="rId1"/>
  </sheets>
  <definedNames/>
  <calcPr fullCalcOnLoad="1"/>
</workbook>
</file>

<file path=xl/sharedStrings.xml><?xml version="1.0" encoding="utf-8"?>
<sst xmlns="http://schemas.openxmlformats.org/spreadsheetml/2006/main" count="76" uniqueCount="22">
  <si>
    <t>protein con. (mg)</t>
  </si>
  <si>
    <t>protein con. (mg)</t>
  </si>
  <si>
    <t>protein (OD 515)</t>
  </si>
  <si>
    <t>protein (OD 515) avg</t>
  </si>
  <si>
    <t>proline/min (μM/min)</t>
  </si>
  <si>
    <t>proline/min (U=μmloe/min)</t>
  </si>
  <si>
    <t>protein con. in mixture (mg/ml)</t>
  </si>
  <si>
    <t>specific activity (U/mg)</t>
  </si>
  <si>
    <t>AVG</t>
  </si>
  <si>
    <t>proline (μM)</t>
  </si>
  <si>
    <t>Relative activity (%)</t>
  </si>
  <si>
    <t>protein con. (mg)</t>
  </si>
  <si>
    <t>proline (μM)</t>
  </si>
  <si>
    <t>proline (μM)</t>
  </si>
  <si>
    <t>protein (OD 515) avg</t>
  </si>
  <si>
    <t>error bar</t>
  </si>
  <si>
    <t>Specific activity</t>
  </si>
  <si>
    <t>effects of temp. on activity</t>
  </si>
  <si>
    <t>effects of temp. on stability</t>
  </si>
  <si>
    <r>
      <t>standard curve of protein</t>
    </r>
    <r>
      <rPr>
        <sz val="10"/>
        <color indexed="8"/>
        <rFont val="細明體"/>
        <family val="3"/>
      </rPr>
      <t>：</t>
    </r>
    <r>
      <rPr>
        <sz val="10"/>
        <color indexed="8"/>
        <rFont val="Arial"/>
        <family val="2"/>
      </rPr>
      <t>y = 0.0009x + 0.0456</t>
    </r>
  </si>
  <si>
    <r>
      <t>standard curve of proline</t>
    </r>
    <r>
      <rPr>
        <sz val="10"/>
        <color indexed="8"/>
        <rFont val="細明體"/>
        <family val="3"/>
      </rPr>
      <t>：</t>
    </r>
    <r>
      <rPr>
        <sz val="10"/>
        <color indexed="8"/>
        <rFont val="Arial"/>
        <family val="2"/>
      </rPr>
      <t xml:space="preserve"> y = 1.</t>
    </r>
    <r>
      <rPr>
        <sz val="10"/>
        <color indexed="8"/>
        <rFont val="Arial"/>
        <family val="2"/>
      </rPr>
      <t>4733</t>
    </r>
    <r>
      <rPr>
        <sz val="10"/>
        <color indexed="8"/>
        <rFont val="Arial"/>
        <family val="2"/>
      </rPr>
      <t>x</t>
    </r>
    <r>
      <rPr>
        <sz val="10"/>
        <color indexed="8"/>
        <rFont val="Arial"/>
        <family val="2"/>
      </rPr>
      <t>+</t>
    </r>
    <r>
      <rPr>
        <sz val="10"/>
        <color indexed="8"/>
        <rFont val="Arial"/>
        <family val="2"/>
      </rPr>
      <t>0.00</t>
    </r>
    <r>
      <rPr>
        <sz val="10"/>
        <color indexed="8"/>
        <rFont val="Arial"/>
        <family val="2"/>
      </rPr>
      <t>72</t>
    </r>
  </si>
  <si>
    <r>
      <t xml:space="preserve">1/19 </t>
    </r>
    <r>
      <rPr>
        <sz val="10"/>
        <color indexed="8"/>
        <rFont val="Arial"/>
        <family val="2"/>
      </rPr>
      <t>purified</t>
    </r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</si>
</sst>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&quot;月&quot;d&quot;日&quot;"/>
    <numFmt numFmtId="181" formatCode="g/&quot;通&quot;&quot;用&quot;&quot;格&quot;&quot;式&quot;"/>
  </numFmts>
  <fonts count="44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細明體"/>
      <family val="3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8"/>
      <name val="新細明體"/>
      <family val="1"/>
    </font>
    <font>
      <sz val="10"/>
      <color indexed="10"/>
      <name val="Arial"/>
      <family val="2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Arial"/>
      <family val="2"/>
    </font>
    <font>
      <sz val="10"/>
      <color theme="1"/>
      <name val="細明體"/>
      <family val="3"/>
    </font>
    <font>
      <sz val="10"/>
      <color theme="1"/>
      <name val="新細明體"/>
      <family val="1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0" borderId="1" applyNumberFormat="0" applyFill="0" applyAlignment="0" applyProtection="0"/>
    <xf numFmtId="0" fontId="27" fillId="21" borderId="0" applyNumberFormat="0" applyBorder="0" applyAlignment="0" applyProtection="0"/>
    <xf numFmtId="9" fontId="0" fillId="0" borderId="0" applyFont="0" applyFill="0" applyBorder="0" applyAlignment="0" applyProtection="0"/>
    <xf numFmtId="0" fontId="2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0" fillId="23" borderId="4" applyNumberFormat="0" applyFont="0" applyAlignment="0" applyProtection="0"/>
    <xf numFmtId="0" fontId="30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2" applyNumberFormat="0" applyAlignment="0" applyProtection="0"/>
    <xf numFmtId="0" fontId="36" fillId="22" borderId="8" applyNumberFormat="0" applyAlignment="0" applyProtection="0"/>
    <xf numFmtId="0" fontId="37" fillId="31" borderId="9" applyNumberFormat="0" applyAlignment="0" applyProtection="0"/>
    <xf numFmtId="0" fontId="38" fillId="32" borderId="0" applyNumberFormat="0" applyBorder="0" applyAlignment="0" applyProtection="0"/>
    <xf numFmtId="0" fontId="39" fillId="0" borderId="0" applyNumberFormat="0" applyFill="0" applyBorder="0" applyAlignment="0" applyProtection="0"/>
  </cellStyleXfs>
  <cellXfs count="16">
    <xf numFmtId="0" fontId="0" fillId="0" borderId="0" xfId="0" applyFont="1" applyAlignment="1">
      <alignment vertical="center"/>
    </xf>
    <xf numFmtId="0" fontId="40" fillId="0" borderId="0" xfId="0" applyFont="1" applyAlignment="1">
      <alignment horizontal="left" vertical="center"/>
    </xf>
    <xf numFmtId="0" fontId="41" fillId="0" borderId="0" xfId="0" applyFont="1" applyAlignment="1">
      <alignment horizontal="left" vertical="center"/>
    </xf>
    <xf numFmtId="0" fontId="40" fillId="0" borderId="10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/>
    </xf>
    <xf numFmtId="0" fontId="40" fillId="0" borderId="11" xfId="0" applyFont="1" applyBorder="1" applyAlignment="1">
      <alignment horizontal="left" vertical="center"/>
    </xf>
    <xf numFmtId="0" fontId="40" fillId="0" borderId="12" xfId="0" applyFont="1" applyBorder="1" applyAlignment="1">
      <alignment horizontal="left" vertical="center"/>
    </xf>
    <xf numFmtId="0" fontId="40" fillId="0" borderId="13" xfId="0" applyFont="1" applyBorder="1" applyAlignment="1">
      <alignment horizontal="left" vertical="center"/>
    </xf>
    <xf numFmtId="0" fontId="42" fillId="0" borderId="13" xfId="0" applyFont="1" applyBorder="1" applyAlignment="1">
      <alignment horizontal="left" vertical="center"/>
    </xf>
    <xf numFmtId="0" fontId="43" fillId="0" borderId="13" xfId="0" applyFont="1" applyBorder="1" applyAlignment="1">
      <alignment horizontal="left" vertical="center"/>
    </xf>
    <xf numFmtId="0" fontId="40" fillId="33" borderId="13" xfId="0" applyFont="1" applyFill="1" applyBorder="1" applyAlignment="1">
      <alignment horizontal="left" vertical="center"/>
    </xf>
    <xf numFmtId="0" fontId="43" fillId="0" borderId="11" xfId="0" applyFont="1" applyBorder="1" applyAlignment="1">
      <alignment horizontal="left" vertical="center"/>
    </xf>
    <xf numFmtId="0" fontId="43" fillId="0" borderId="10" xfId="0" applyFont="1" applyBorder="1" applyAlignment="1">
      <alignment horizontal="left" vertical="center"/>
    </xf>
    <xf numFmtId="0" fontId="43" fillId="0" borderId="12" xfId="0" applyFont="1" applyBorder="1" applyAlignment="1">
      <alignment horizontal="left" vertical="center"/>
    </xf>
    <xf numFmtId="0" fontId="40" fillId="34" borderId="13" xfId="0" applyFont="1" applyFill="1" applyBorder="1" applyAlignment="1">
      <alignment horizontal="left" vertical="center"/>
    </xf>
    <xf numFmtId="0" fontId="4" fillId="0" borderId="0" xfId="0" applyFont="1" applyAlignment="1">
      <alignment horizontal="left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7"/>
  <sheetViews>
    <sheetView tabSelected="1" zoomScale="80" zoomScaleNormal="80" zoomScalePageLayoutView="0" workbookViewId="0" topLeftCell="A1">
      <selection activeCell="C16" sqref="C16"/>
    </sheetView>
  </sheetViews>
  <sheetFormatPr defaultColWidth="9.00390625" defaultRowHeight="15.75"/>
  <cols>
    <col min="1" max="1" width="16.125" style="1" customWidth="1"/>
    <col min="2" max="2" width="6.625" style="1" customWidth="1"/>
    <col min="3" max="3" width="23.625" style="1" customWidth="1"/>
    <col min="4" max="4" width="23.75390625" style="1" customWidth="1"/>
    <col min="5" max="13" width="6.625" style="1" customWidth="1"/>
    <col min="14" max="14" width="3.125" style="1" customWidth="1"/>
    <col min="15" max="15" width="23.75390625" style="1" customWidth="1"/>
    <col min="16" max="24" width="6.625" style="1" customWidth="1"/>
    <col min="25" max="16384" width="9.00390625" style="1" customWidth="1"/>
  </cols>
  <sheetData>
    <row r="1" spans="1:24" ht="14.25" thickBot="1">
      <c r="A1" s="1" t="s">
        <v>16</v>
      </c>
      <c r="D1" s="8" t="s">
        <v>17</v>
      </c>
      <c r="E1" s="7">
        <v>4</v>
      </c>
      <c r="F1" s="7">
        <v>20</v>
      </c>
      <c r="G1" s="7">
        <v>25</v>
      </c>
      <c r="H1" s="7">
        <v>30</v>
      </c>
      <c r="I1" s="7">
        <v>40</v>
      </c>
      <c r="J1" s="7">
        <v>50</v>
      </c>
      <c r="K1" s="7">
        <v>60</v>
      </c>
      <c r="L1" s="7">
        <v>70</v>
      </c>
      <c r="M1" s="7">
        <v>80</v>
      </c>
      <c r="O1" s="8" t="s">
        <v>18</v>
      </c>
      <c r="P1" s="7">
        <v>4</v>
      </c>
      <c r="Q1" s="7">
        <v>20</v>
      </c>
      <c r="R1" s="7">
        <v>25</v>
      </c>
      <c r="S1" s="7">
        <v>30</v>
      </c>
      <c r="T1" s="7">
        <v>40</v>
      </c>
      <c r="U1" s="7">
        <v>50</v>
      </c>
      <c r="V1" s="7">
        <v>60</v>
      </c>
      <c r="W1" s="7">
        <v>70</v>
      </c>
      <c r="X1" s="7">
        <v>80</v>
      </c>
    </row>
    <row r="2" spans="1:24" ht="15">
      <c r="A2" s="15" t="s">
        <v>19</v>
      </c>
      <c r="B2" s="2"/>
      <c r="C2" s="2"/>
      <c r="D2" s="3"/>
      <c r="E2" s="3">
        <v>0.316</v>
      </c>
      <c r="F2" s="3">
        <v>0.644</v>
      </c>
      <c r="G2" s="3">
        <v>0.782</v>
      </c>
      <c r="H2" s="3">
        <v>1.078</v>
      </c>
      <c r="I2" s="3">
        <v>1.187</v>
      </c>
      <c r="J2" s="3">
        <v>1.216</v>
      </c>
      <c r="K2" s="3">
        <v>1.289</v>
      </c>
      <c r="L2" s="3">
        <v>1.157</v>
      </c>
      <c r="M2" s="3">
        <v>0.548</v>
      </c>
      <c r="O2" s="3"/>
      <c r="P2" s="3">
        <v>0.913</v>
      </c>
      <c r="Q2" s="3">
        <v>0.919</v>
      </c>
      <c r="R2" s="3">
        <v>0.91</v>
      </c>
      <c r="S2" s="3">
        <v>0.92</v>
      </c>
      <c r="T2" s="3">
        <v>0.494</v>
      </c>
      <c r="U2" s="3">
        <v>0.011</v>
      </c>
      <c r="V2" s="3">
        <v>0.016</v>
      </c>
      <c r="W2" s="3">
        <v>0.014</v>
      </c>
      <c r="X2" s="3">
        <v>0.021</v>
      </c>
    </row>
    <row r="3" spans="1:24" ht="13.5">
      <c r="A3" s="1" t="s">
        <v>20</v>
      </c>
      <c r="D3" s="5" t="s">
        <v>2</v>
      </c>
      <c r="E3" s="5">
        <v>0.285</v>
      </c>
      <c r="F3" s="5">
        <v>0.646</v>
      </c>
      <c r="G3" s="5">
        <v>0.818</v>
      </c>
      <c r="H3" s="5">
        <v>1.072</v>
      </c>
      <c r="I3" s="5">
        <v>1.19</v>
      </c>
      <c r="J3" s="5">
        <v>1.216</v>
      </c>
      <c r="K3" s="5">
        <v>1.264</v>
      </c>
      <c r="L3" s="5">
        <v>1.161</v>
      </c>
      <c r="M3" s="5">
        <v>0.549</v>
      </c>
      <c r="O3" s="5" t="s">
        <v>2</v>
      </c>
      <c r="P3" s="5">
        <v>0.856</v>
      </c>
      <c r="Q3" s="5">
        <v>0.913</v>
      </c>
      <c r="R3" s="5">
        <v>0.945</v>
      </c>
      <c r="S3" s="5">
        <v>0.963</v>
      </c>
      <c r="T3" s="5">
        <v>0.543</v>
      </c>
      <c r="U3" s="5">
        <v>0.007</v>
      </c>
      <c r="V3" s="5">
        <v>0.009</v>
      </c>
      <c r="W3" s="5">
        <v>0.005</v>
      </c>
      <c r="X3" s="5">
        <v>0.018</v>
      </c>
    </row>
    <row r="4" spans="4:24" ht="13.5" thickBot="1">
      <c r="D4" s="6"/>
      <c r="E4" s="6">
        <v>0.316</v>
      </c>
      <c r="F4" s="6">
        <v>0.622</v>
      </c>
      <c r="G4" s="6">
        <v>0.8</v>
      </c>
      <c r="H4" s="6">
        <v>1.079</v>
      </c>
      <c r="I4" s="6">
        <v>1.191</v>
      </c>
      <c r="J4" s="6">
        <v>1.218</v>
      </c>
      <c r="K4" s="6">
        <v>1.31</v>
      </c>
      <c r="L4" s="6">
        <v>1.182</v>
      </c>
      <c r="M4" s="6">
        <v>0.553</v>
      </c>
      <c r="O4" s="6"/>
      <c r="P4" s="6">
        <v>0.862</v>
      </c>
      <c r="Q4" s="6">
        <v>0.9</v>
      </c>
      <c r="R4" s="6">
        <v>0.974</v>
      </c>
      <c r="S4" s="6">
        <v>0.955</v>
      </c>
      <c r="T4" s="6">
        <v>0.529</v>
      </c>
      <c r="U4" s="6">
        <v>0.009</v>
      </c>
      <c r="V4" s="6">
        <v>0.011</v>
      </c>
      <c r="W4" s="6">
        <v>0.01</v>
      </c>
      <c r="X4" s="6">
        <v>0.009</v>
      </c>
    </row>
    <row r="5" spans="1:24" ht="13.5" thickBot="1">
      <c r="A5" s="3"/>
      <c r="B5" s="3">
        <v>0.512</v>
      </c>
      <c r="C5" s="4"/>
      <c r="D5" s="7" t="s">
        <v>3</v>
      </c>
      <c r="E5" s="7">
        <f aca="true" t="shared" si="0" ref="E5:M5">AVERAGE(E2,E3,E4)</f>
        <v>0.3056666666666667</v>
      </c>
      <c r="F5" s="7">
        <f t="shared" si="0"/>
        <v>0.6373333333333333</v>
      </c>
      <c r="G5" s="7">
        <f t="shared" si="0"/>
        <v>0.8000000000000002</v>
      </c>
      <c r="H5" s="7">
        <f t="shared" si="0"/>
        <v>1.0763333333333334</v>
      </c>
      <c r="I5" s="7">
        <f t="shared" si="0"/>
        <v>1.1893333333333331</v>
      </c>
      <c r="J5" s="7">
        <f t="shared" si="0"/>
        <v>1.2166666666666666</v>
      </c>
      <c r="K5" s="7">
        <f t="shared" si="0"/>
        <v>1.2876666666666667</v>
      </c>
      <c r="L5" s="7">
        <f t="shared" si="0"/>
        <v>1.1666666666666667</v>
      </c>
      <c r="M5" s="7">
        <f t="shared" si="0"/>
        <v>0.5499999999999999</v>
      </c>
      <c r="O5" s="7" t="s">
        <v>3</v>
      </c>
      <c r="P5" s="7">
        <f aca="true" t="shared" si="1" ref="P5:X5">AVERAGE(P2,P3,P4)</f>
        <v>0.8770000000000001</v>
      </c>
      <c r="Q5" s="7">
        <f t="shared" si="1"/>
        <v>0.9106666666666667</v>
      </c>
      <c r="R5" s="7">
        <f t="shared" si="1"/>
        <v>0.943</v>
      </c>
      <c r="S5" s="7">
        <f t="shared" si="1"/>
        <v>0.9460000000000001</v>
      </c>
      <c r="T5" s="7">
        <f t="shared" si="1"/>
        <v>0.5219999999999999</v>
      </c>
      <c r="U5" s="7">
        <f t="shared" si="1"/>
        <v>0.009</v>
      </c>
      <c r="V5" s="7">
        <f t="shared" si="1"/>
        <v>0.012000000000000002</v>
      </c>
      <c r="W5" s="7">
        <f t="shared" si="1"/>
        <v>0.009666666666666665</v>
      </c>
      <c r="X5" s="7">
        <f t="shared" si="1"/>
        <v>0.016</v>
      </c>
    </row>
    <row r="6" spans="1:24" ht="13.5" thickBot="1">
      <c r="A6" s="5" t="s">
        <v>21</v>
      </c>
      <c r="B6" s="5">
        <v>0.538</v>
      </c>
      <c r="C6" s="4"/>
      <c r="D6" s="9" t="s">
        <v>9</v>
      </c>
      <c r="E6" s="9">
        <f>((E5-0.0072)/1.4733)*1000</f>
        <v>202.58376886354898</v>
      </c>
      <c r="F6" s="9">
        <f aca="true" t="shared" si="2" ref="F6:M6">((F5-0.0072)/1.4733)*1000</f>
        <v>427.70198420778746</v>
      </c>
      <c r="G6" s="9">
        <f t="shared" si="2"/>
        <v>538.1117219846604</v>
      </c>
      <c r="H6" s="9">
        <f t="shared" si="2"/>
        <v>725.6725265277494</v>
      </c>
      <c r="I6" s="9">
        <f t="shared" si="2"/>
        <v>802.3710943686506</v>
      </c>
      <c r="J6" s="9">
        <f t="shared" si="2"/>
        <v>820.9235503065678</v>
      </c>
      <c r="K6" s="9">
        <f t="shared" si="2"/>
        <v>869.114685852621</v>
      </c>
      <c r="L6" s="9">
        <f t="shared" si="2"/>
        <v>786.986130907939</v>
      </c>
      <c r="M6" s="9">
        <f t="shared" si="2"/>
        <v>368.42462499151554</v>
      </c>
      <c r="O6" s="9" t="s">
        <v>12</v>
      </c>
      <c r="P6" s="9">
        <f aca="true" t="shared" si="3" ref="P6:X6">((P5-0.0072)/1.4733)*1000</f>
        <v>590.3753478585489</v>
      </c>
      <c r="Q6" s="9">
        <f t="shared" si="3"/>
        <v>613.226543586959</v>
      </c>
      <c r="R6" s="9">
        <f t="shared" si="3"/>
        <v>635.172741464739</v>
      </c>
      <c r="S6" s="9">
        <f t="shared" si="3"/>
        <v>637.2089866286568</v>
      </c>
      <c r="T6" s="9">
        <f t="shared" si="3"/>
        <v>349.41967012828337</v>
      </c>
      <c r="U6" s="9">
        <f t="shared" si="3"/>
        <v>1.221747098350641</v>
      </c>
      <c r="V6" s="9">
        <f t="shared" si="3"/>
        <v>3.2579922622683783</v>
      </c>
      <c r="W6" s="9">
        <f t="shared" si="3"/>
        <v>1.674246023665693</v>
      </c>
      <c r="X6" s="9">
        <f t="shared" si="3"/>
        <v>5.972985814158691</v>
      </c>
    </row>
    <row r="7" spans="1:24" ht="13.5" thickBot="1">
      <c r="A7" s="6"/>
      <c r="B7" s="6">
        <v>0.558</v>
      </c>
      <c r="C7" s="4"/>
      <c r="D7" s="7" t="s">
        <v>4</v>
      </c>
      <c r="E7" s="7">
        <f>E6/10</f>
        <v>20.2583768863549</v>
      </c>
      <c r="F7" s="7">
        <f aca="true" t="shared" si="4" ref="F7:M7">F6/10</f>
        <v>42.77019842077875</v>
      </c>
      <c r="G7" s="7">
        <f t="shared" si="4"/>
        <v>53.811172198466046</v>
      </c>
      <c r="H7" s="7">
        <f t="shared" si="4"/>
        <v>72.56725265277494</v>
      </c>
      <c r="I7" s="7">
        <f t="shared" si="4"/>
        <v>80.23710943686505</v>
      </c>
      <c r="J7" s="7">
        <f t="shared" si="4"/>
        <v>82.09235503065678</v>
      </c>
      <c r="K7" s="7">
        <f t="shared" si="4"/>
        <v>86.9114685852621</v>
      </c>
      <c r="L7" s="7">
        <f t="shared" si="4"/>
        <v>78.6986130907939</v>
      </c>
      <c r="M7" s="7">
        <f t="shared" si="4"/>
        <v>36.84246249915155</v>
      </c>
      <c r="O7" s="7" t="s">
        <v>4</v>
      </c>
      <c r="P7" s="7">
        <f>P6/10</f>
        <v>59.037534785854895</v>
      </c>
      <c r="Q7" s="7">
        <f aca="true" t="shared" si="5" ref="Q7:X7">Q6/10</f>
        <v>61.3226543586959</v>
      </c>
      <c r="R7" s="7">
        <f t="shared" si="5"/>
        <v>63.5172741464739</v>
      </c>
      <c r="S7" s="7">
        <f t="shared" si="5"/>
        <v>63.72089866286568</v>
      </c>
      <c r="T7" s="7">
        <f t="shared" si="5"/>
        <v>34.941967012828336</v>
      </c>
      <c r="U7" s="7">
        <f t="shared" si="5"/>
        <v>0.12217470983506411</v>
      </c>
      <c r="V7" s="7">
        <f t="shared" si="5"/>
        <v>0.3257992262268378</v>
      </c>
      <c r="W7" s="7">
        <f t="shared" si="5"/>
        <v>0.1674246023665693</v>
      </c>
      <c r="X7" s="7">
        <f t="shared" si="5"/>
        <v>0.5972985814158691</v>
      </c>
    </row>
    <row r="8" spans="1:24" ht="13.5" thickBot="1">
      <c r="A8" s="7" t="s">
        <v>8</v>
      </c>
      <c r="B8" s="7">
        <f>AVERAGE(B5:B7)</f>
        <v>0.536</v>
      </c>
      <c r="C8" s="5"/>
      <c r="D8" s="7" t="s">
        <v>5</v>
      </c>
      <c r="E8" s="7">
        <f>E7*500*10^-6</f>
        <v>0.010129188443177449</v>
      </c>
      <c r="F8" s="7">
        <f aca="true" t="shared" si="6" ref="F8:M8">F7*500*10^-6</f>
        <v>0.021385099210389374</v>
      </c>
      <c r="G8" s="7">
        <f t="shared" si="6"/>
        <v>0.026905586099233023</v>
      </c>
      <c r="H8" s="7">
        <f t="shared" si="6"/>
        <v>0.03628362632638747</v>
      </c>
      <c r="I8" s="7">
        <f t="shared" si="6"/>
        <v>0.04011855471843252</v>
      </c>
      <c r="J8" s="7">
        <f t="shared" si="6"/>
        <v>0.04104617751532839</v>
      </c>
      <c r="K8" s="7">
        <f t="shared" si="6"/>
        <v>0.04345573429263105</v>
      </c>
      <c r="L8" s="7">
        <f t="shared" si="6"/>
        <v>0.03934930654539694</v>
      </c>
      <c r="M8" s="7">
        <f t="shared" si="6"/>
        <v>0.018421231249575776</v>
      </c>
      <c r="O8" s="7" t="s">
        <v>5</v>
      </c>
      <c r="P8" s="7">
        <f>P7*500*10^-6</f>
        <v>0.029518767392927445</v>
      </c>
      <c r="Q8" s="7">
        <f aca="true" t="shared" si="7" ref="Q8:X8">Q7*500*10^-6</f>
        <v>0.03066132717934795</v>
      </c>
      <c r="R8" s="7">
        <f t="shared" si="7"/>
        <v>0.03175863707323695</v>
      </c>
      <c r="S8" s="7">
        <f t="shared" si="7"/>
        <v>0.03186044933143284</v>
      </c>
      <c r="T8" s="7">
        <f t="shared" si="7"/>
        <v>0.017470983506414167</v>
      </c>
      <c r="U8" s="7">
        <f t="shared" si="7"/>
        <v>6.108735491753206E-05</v>
      </c>
      <c r="V8" s="7">
        <f t="shared" si="7"/>
        <v>0.0001628996131134189</v>
      </c>
      <c r="W8" s="7">
        <f t="shared" si="7"/>
        <v>8.371230118328465E-05</v>
      </c>
      <c r="X8" s="7">
        <f t="shared" si="7"/>
        <v>0.0002986492907079345</v>
      </c>
    </row>
    <row r="9" spans="1:24" ht="13.5" thickBot="1">
      <c r="A9" s="7" t="s">
        <v>0</v>
      </c>
      <c r="B9" s="7">
        <f>(B8-0.0456)/0.0009*10/1000</f>
        <v>5.448888888888889</v>
      </c>
      <c r="C9" s="5"/>
      <c r="D9" s="7" t="s">
        <v>1</v>
      </c>
      <c r="E9" s="7">
        <v>5.448888888888889</v>
      </c>
      <c r="F9" s="7">
        <v>5.448888888888889</v>
      </c>
      <c r="G9" s="7">
        <v>5.448888888888889</v>
      </c>
      <c r="H9" s="7">
        <v>5.448888888888889</v>
      </c>
      <c r="I9" s="7">
        <v>5.448888888888889</v>
      </c>
      <c r="J9" s="7">
        <v>5.448888888888889</v>
      </c>
      <c r="K9" s="7">
        <v>5.448888888888889</v>
      </c>
      <c r="L9" s="7">
        <v>5.448888888888889</v>
      </c>
      <c r="M9" s="7">
        <v>5.448888888888889</v>
      </c>
      <c r="O9" s="7" t="s">
        <v>11</v>
      </c>
      <c r="P9" s="7">
        <v>5.448888888888889</v>
      </c>
      <c r="Q9" s="7">
        <v>5.448888888888889</v>
      </c>
      <c r="R9" s="7">
        <v>5.448888888888889</v>
      </c>
      <c r="S9" s="7">
        <v>5.448888888888889</v>
      </c>
      <c r="T9" s="7">
        <v>5.448888888888889</v>
      </c>
      <c r="U9" s="7">
        <v>5.448888888888889</v>
      </c>
      <c r="V9" s="7">
        <v>5.448888888888889</v>
      </c>
      <c r="W9" s="7">
        <v>5.448888888888889</v>
      </c>
      <c r="X9" s="7">
        <v>5.448888888888889</v>
      </c>
    </row>
    <row r="10" spans="4:24" ht="13.5" thickBot="1">
      <c r="D10" s="7" t="s">
        <v>6</v>
      </c>
      <c r="E10" s="7">
        <f>E9/200*(10/500)</f>
        <v>0.0005448888888888889</v>
      </c>
      <c r="F10" s="7">
        <f aca="true" t="shared" si="8" ref="F10:M10">F9/200*(10/500)</f>
        <v>0.0005448888888888889</v>
      </c>
      <c r="G10" s="7">
        <f t="shared" si="8"/>
        <v>0.0005448888888888889</v>
      </c>
      <c r="H10" s="7">
        <f t="shared" si="8"/>
        <v>0.0005448888888888889</v>
      </c>
      <c r="I10" s="7">
        <f t="shared" si="8"/>
        <v>0.0005448888888888889</v>
      </c>
      <c r="J10" s="7">
        <f t="shared" si="8"/>
        <v>0.0005448888888888889</v>
      </c>
      <c r="K10" s="7">
        <f t="shared" si="8"/>
        <v>0.0005448888888888889</v>
      </c>
      <c r="L10" s="7">
        <f t="shared" si="8"/>
        <v>0.0005448888888888889</v>
      </c>
      <c r="M10" s="7">
        <f t="shared" si="8"/>
        <v>0.0005448888888888889</v>
      </c>
      <c r="O10" s="7" t="s">
        <v>6</v>
      </c>
      <c r="P10" s="7">
        <f aca="true" t="shared" si="9" ref="P10:X10">P9/200*(10/500)</f>
        <v>0.0005448888888888889</v>
      </c>
      <c r="Q10" s="7">
        <f t="shared" si="9"/>
        <v>0.0005448888888888889</v>
      </c>
      <c r="R10" s="7">
        <f t="shared" si="9"/>
        <v>0.0005448888888888889</v>
      </c>
      <c r="S10" s="7">
        <f t="shared" si="9"/>
        <v>0.0005448888888888889</v>
      </c>
      <c r="T10" s="7">
        <f t="shared" si="9"/>
        <v>0.0005448888888888889</v>
      </c>
      <c r="U10" s="7">
        <f t="shared" si="9"/>
        <v>0.0005448888888888889</v>
      </c>
      <c r="V10" s="7">
        <f t="shared" si="9"/>
        <v>0.0005448888888888889</v>
      </c>
      <c r="W10" s="7">
        <f t="shared" si="9"/>
        <v>0.0005448888888888889</v>
      </c>
      <c r="X10" s="7">
        <f t="shared" si="9"/>
        <v>0.0005448888888888889</v>
      </c>
    </row>
    <row r="11" spans="4:24" ht="13.5" thickBot="1">
      <c r="D11" s="7" t="s">
        <v>7</v>
      </c>
      <c r="E11" s="7">
        <f aca="true" t="shared" si="10" ref="E11:M11">E8/E10</f>
        <v>18.589456767658447</v>
      </c>
      <c r="F11" s="7">
        <f t="shared" si="10"/>
        <v>39.24671551661997</v>
      </c>
      <c r="G11" s="7">
        <f t="shared" si="10"/>
        <v>49.37811478244233</v>
      </c>
      <c r="H11" s="7">
        <f t="shared" si="10"/>
        <v>66.5890368958987</v>
      </c>
      <c r="I11" s="7">
        <f t="shared" si="10"/>
        <v>73.6270376153941</v>
      </c>
      <c r="J11" s="7">
        <f t="shared" si="10"/>
        <v>75.32944486907738</v>
      </c>
      <c r="K11" s="7">
        <f t="shared" si="10"/>
        <v>79.75155151584</v>
      </c>
      <c r="L11" s="7">
        <f t="shared" si="10"/>
        <v>72.21528525868118</v>
      </c>
      <c r="M11" s="7">
        <f t="shared" si="10"/>
        <v>33.80731673046125</v>
      </c>
      <c r="O11" s="7" t="s">
        <v>7</v>
      </c>
      <c r="P11" s="7">
        <f aca="true" t="shared" si="11" ref="P11:X11">P8/P10</f>
        <v>54.17392058245249</v>
      </c>
      <c r="Q11" s="7">
        <f t="shared" si="11"/>
        <v>56.27078805345259</v>
      </c>
      <c r="R11" s="7">
        <f t="shared" si="11"/>
        <v>58.284611268175475</v>
      </c>
      <c r="S11" s="7">
        <f t="shared" si="11"/>
        <v>58.47146084479925</v>
      </c>
      <c r="T11" s="7">
        <f t="shared" si="11"/>
        <v>32.063387348639374</v>
      </c>
      <c r="U11" s="7">
        <f t="shared" si="11"/>
        <v>0.11210974597426356</v>
      </c>
      <c r="V11" s="7">
        <f t="shared" si="11"/>
        <v>0.2989593225980363</v>
      </c>
      <c r="W11" s="7">
        <f t="shared" si="11"/>
        <v>0.15363187411287965</v>
      </c>
      <c r="X11" s="7">
        <f t="shared" si="11"/>
        <v>0.5480920914297329</v>
      </c>
    </row>
    <row r="12" spans="4:24" ht="13.5" thickBot="1">
      <c r="D12" s="10" t="s">
        <v>10</v>
      </c>
      <c r="E12" s="10">
        <f aca="true" t="shared" si="12" ref="E12:J12">E11/$K$11*100</f>
        <v>23.309210183787165</v>
      </c>
      <c r="F12" s="10">
        <f t="shared" si="12"/>
        <v>49.2112250741917</v>
      </c>
      <c r="G12" s="10">
        <f t="shared" si="12"/>
        <v>61.91492684958612</v>
      </c>
      <c r="H12" s="10">
        <f t="shared" si="12"/>
        <v>83.495600562295</v>
      </c>
      <c r="I12" s="10">
        <f t="shared" si="12"/>
        <v>92.32050814807099</v>
      </c>
      <c r="J12" s="10">
        <f t="shared" si="12"/>
        <v>94.45514656114958</v>
      </c>
      <c r="K12" s="10">
        <f>K11/$K$11*100</f>
        <v>100</v>
      </c>
      <c r="L12" s="10">
        <f>L11/$K$11*100</f>
        <v>90.55032019576196</v>
      </c>
      <c r="M12" s="10">
        <f>M11/$K$11*100</f>
        <v>42.390795022647985</v>
      </c>
      <c r="O12" s="10" t="s">
        <v>10</v>
      </c>
      <c r="P12" s="10">
        <f aca="true" t="shared" si="13" ref="P12:X12">P11/$S$11*100</f>
        <v>92.65019173412868</v>
      </c>
      <c r="Q12" s="10">
        <f t="shared" si="13"/>
        <v>96.23633006675188</v>
      </c>
      <c r="R12" s="10">
        <f t="shared" si="13"/>
        <v>99.68044311887515</v>
      </c>
      <c r="S12" s="10">
        <f t="shared" si="13"/>
        <v>100</v>
      </c>
      <c r="T12" s="10">
        <f t="shared" si="13"/>
        <v>54.835960801022566</v>
      </c>
      <c r="U12" s="10">
        <f t="shared" si="13"/>
        <v>0.19173412867490408</v>
      </c>
      <c r="V12" s="10">
        <f t="shared" si="13"/>
        <v>0.5112910097997445</v>
      </c>
      <c r="W12" s="10">
        <f t="shared" si="13"/>
        <v>0.26274676892486853</v>
      </c>
      <c r="X12" s="10">
        <f t="shared" si="13"/>
        <v>0.9373668512995309</v>
      </c>
    </row>
    <row r="13" spans="4:24" ht="13.5" thickBot="1">
      <c r="D13" s="9" t="s">
        <v>14</v>
      </c>
      <c r="E13" s="11">
        <f>E2</f>
        <v>0.316</v>
      </c>
      <c r="F13" s="11">
        <f aca="true" t="shared" si="14" ref="F13:M13">F2</f>
        <v>0.644</v>
      </c>
      <c r="G13" s="11">
        <f t="shared" si="14"/>
        <v>0.782</v>
      </c>
      <c r="H13" s="11">
        <f t="shared" si="14"/>
        <v>1.078</v>
      </c>
      <c r="I13" s="11">
        <f t="shared" si="14"/>
        <v>1.187</v>
      </c>
      <c r="J13" s="11">
        <f t="shared" si="14"/>
        <v>1.216</v>
      </c>
      <c r="K13" s="11">
        <f t="shared" si="14"/>
        <v>1.289</v>
      </c>
      <c r="L13" s="11">
        <f t="shared" si="14"/>
        <v>1.157</v>
      </c>
      <c r="M13" s="11">
        <f t="shared" si="14"/>
        <v>0.548</v>
      </c>
      <c r="O13" s="9" t="s">
        <v>14</v>
      </c>
      <c r="P13" s="3">
        <f>P2</f>
        <v>0.913</v>
      </c>
      <c r="Q13" s="3">
        <f aca="true" t="shared" si="15" ref="Q13:X13">Q2</f>
        <v>0.919</v>
      </c>
      <c r="R13" s="3">
        <f t="shared" si="15"/>
        <v>0.91</v>
      </c>
      <c r="S13" s="3">
        <f t="shared" si="15"/>
        <v>0.92</v>
      </c>
      <c r="T13" s="3">
        <f t="shared" si="15"/>
        <v>0.494</v>
      </c>
      <c r="U13" s="3">
        <f t="shared" si="15"/>
        <v>0.011</v>
      </c>
      <c r="V13" s="3">
        <f t="shared" si="15"/>
        <v>0.016</v>
      </c>
      <c r="W13" s="3">
        <f t="shared" si="15"/>
        <v>0.014</v>
      </c>
      <c r="X13" s="3">
        <f t="shared" si="15"/>
        <v>0.021</v>
      </c>
    </row>
    <row r="14" spans="4:24" ht="13.5" thickBot="1">
      <c r="D14" s="7" t="s">
        <v>13</v>
      </c>
      <c r="E14" s="9">
        <f aca="true" t="shared" si="16" ref="E14:M14">((E13-0.0072)/1.4733)*1000</f>
        <v>209.59750220593227</v>
      </c>
      <c r="F14" s="9">
        <f t="shared" si="16"/>
        <v>432.22697346093804</v>
      </c>
      <c r="G14" s="9">
        <f t="shared" si="16"/>
        <v>525.8942510011539</v>
      </c>
      <c r="H14" s="9">
        <f t="shared" si="16"/>
        <v>726.8037738410371</v>
      </c>
      <c r="I14" s="9">
        <f t="shared" si="16"/>
        <v>800.7873481300481</v>
      </c>
      <c r="J14" s="9">
        <f t="shared" si="16"/>
        <v>820.4710513812529</v>
      </c>
      <c r="K14" s="9">
        <f t="shared" si="16"/>
        <v>870.019683703251</v>
      </c>
      <c r="L14" s="9">
        <f t="shared" si="16"/>
        <v>780.4248964908708</v>
      </c>
      <c r="M14" s="9">
        <f t="shared" si="16"/>
        <v>367.0671282155705</v>
      </c>
      <c r="O14" s="7" t="s">
        <v>13</v>
      </c>
      <c r="P14" s="9">
        <f aca="true" t="shared" si="17" ref="P14:X14">((P13-0.0072)/1.4733)*1000</f>
        <v>614.8102898255617</v>
      </c>
      <c r="Q14" s="9">
        <f t="shared" si="17"/>
        <v>618.8827801533971</v>
      </c>
      <c r="R14" s="9">
        <f t="shared" si="17"/>
        <v>612.774044661644</v>
      </c>
      <c r="S14" s="9">
        <f t="shared" si="17"/>
        <v>619.5615285413697</v>
      </c>
      <c r="T14" s="9">
        <f t="shared" si="17"/>
        <v>330.41471526505126</v>
      </c>
      <c r="U14" s="9">
        <f t="shared" si="17"/>
        <v>2.5792438742957984</v>
      </c>
      <c r="V14" s="9">
        <f t="shared" si="17"/>
        <v>5.972985814158691</v>
      </c>
      <c r="W14" s="9">
        <f t="shared" si="17"/>
        <v>4.615489038213535</v>
      </c>
      <c r="X14" s="9">
        <f t="shared" si="17"/>
        <v>9.366727754021586</v>
      </c>
    </row>
    <row r="15" spans="4:24" ht="13.5" thickBot="1">
      <c r="D15" s="7" t="s">
        <v>4</v>
      </c>
      <c r="E15" s="7">
        <f>E14/10</f>
        <v>20.95975022059323</v>
      </c>
      <c r="F15" s="7">
        <f aca="true" t="shared" si="18" ref="F15:M15">F14/10</f>
        <v>43.2226973460938</v>
      </c>
      <c r="G15" s="7">
        <f t="shared" si="18"/>
        <v>52.589425100115385</v>
      </c>
      <c r="H15" s="7">
        <f t="shared" si="18"/>
        <v>72.6803773841037</v>
      </c>
      <c r="I15" s="7">
        <f t="shared" si="18"/>
        <v>80.07873481300481</v>
      </c>
      <c r="J15" s="7">
        <f t="shared" si="18"/>
        <v>82.04710513812529</v>
      </c>
      <c r="K15" s="7">
        <f t="shared" si="18"/>
        <v>87.0019683703251</v>
      </c>
      <c r="L15" s="7">
        <f t="shared" si="18"/>
        <v>78.04248964908707</v>
      </c>
      <c r="M15" s="7">
        <f t="shared" si="18"/>
        <v>36.70671282155705</v>
      </c>
      <c r="O15" s="7" t="s">
        <v>4</v>
      </c>
      <c r="P15" s="7">
        <f>P14/10</f>
        <v>61.48102898255617</v>
      </c>
      <c r="Q15" s="7">
        <f aca="true" t="shared" si="19" ref="Q15:X15">Q14/10</f>
        <v>61.88827801533971</v>
      </c>
      <c r="R15" s="7">
        <f t="shared" si="19"/>
        <v>61.2774044661644</v>
      </c>
      <c r="S15" s="7">
        <f t="shared" si="19"/>
        <v>61.956152854136974</v>
      </c>
      <c r="T15" s="7">
        <f t="shared" si="19"/>
        <v>33.04147152650513</v>
      </c>
      <c r="U15" s="7">
        <f t="shared" si="19"/>
        <v>0.25792438742957985</v>
      </c>
      <c r="V15" s="7">
        <f t="shared" si="19"/>
        <v>0.5972985814158691</v>
      </c>
      <c r="W15" s="7">
        <f t="shared" si="19"/>
        <v>0.4615489038213535</v>
      </c>
      <c r="X15" s="7">
        <f t="shared" si="19"/>
        <v>0.9366727754021585</v>
      </c>
    </row>
    <row r="16" spans="4:24" ht="13.5" thickBot="1">
      <c r="D16" s="7" t="s">
        <v>5</v>
      </c>
      <c r="E16" s="7">
        <f>E15*500*10^-6</f>
        <v>0.010479875110296613</v>
      </c>
      <c r="F16" s="7">
        <f aca="true" t="shared" si="20" ref="F16:M16">F15*500*10^-6</f>
        <v>0.021611348673046902</v>
      </c>
      <c r="G16" s="7">
        <f t="shared" si="20"/>
        <v>0.02629471255005769</v>
      </c>
      <c r="H16" s="7">
        <f t="shared" si="20"/>
        <v>0.03634018869205185</v>
      </c>
      <c r="I16" s="7">
        <f t="shared" si="20"/>
        <v>0.04003936740650241</v>
      </c>
      <c r="J16" s="7">
        <f t="shared" si="20"/>
        <v>0.04102355256906264</v>
      </c>
      <c r="K16" s="7">
        <f t="shared" si="20"/>
        <v>0.04350098418516255</v>
      </c>
      <c r="L16" s="7">
        <f t="shared" si="20"/>
        <v>0.039021244824543534</v>
      </c>
      <c r="M16" s="7">
        <f t="shared" si="20"/>
        <v>0.018353356410778524</v>
      </c>
      <c r="O16" s="7" t="s">
        <v>5</v>
      </c>
      <c r="P16" s="7">
        <f>P15*500*10^-6</f>
        <v>0.030740514491278084</v>
      </c>
      <c r="Q16" s="7">
        <f aca="true" t="shared" si="21" ref="Q16:X16">Q15*500*10^-6</f>
        <v>0.030944139007669853</v>
      </c>
      <c r="R16" s="7">
        <f t="shared" si="21"/>
        <v>0.0306387022330822</v>
      </c>
      <c r="S16" s="7">
        <f t="shared" si="21"/>
        <v>0.03097807642706849</v>
      </c>
      <c r="T16" s="7">
        <f t="shared" si="21"/>
        <v>0.016520735763252564</v>
      </c>
      <c r="U16" s="7">
        <f t="shared" si="21"/>
        <v>0.0001289621937147899</v>
      </c>
      <c r="V16" s="7">
        <f t="shared" si="21"/>
        <v>0.0002986492907079345</v>
      </c>
      <c r="W16" s="7">
        <f t="shared" si="21"/>
        <v>0.00023077445191067674</v>
      </c>
      <c r="X16" s="7">
        <f t="shared" si="21"/>
        <v>0.00046833638770107927</v>
      </c>
    </row>
    <row r="17" spans="4:24" ht="13.5" thickBot="1">
      <c r="D17" s="7" t="s">
        <v>1</v>
      </c>
      <c r="E17" s="7">
        <v>5.448888888888889</v>
      </c>
      <c r="F17" s="7">
        <v>5.448888888888889</v>
      </c>
      <c r="G17" s="7">
        <v>5.448888888888889</v>
      </c>
      <c r="H17" s="7">
        <v>5.448888888888889</v>
      </c>
      <c r="I17" s="7">
        <v>5.448888888888889</v>
      </c>
      <c r="J17" s="7">
        <v>5.448888888888889</v>
      </c>
      <c r="K17" s="7">
        <v>5.448888888888889</v>
      </c>
      <c r="L17" s="7">
        <v>5.448888888888889</v>
      </c>
      <c r="M17" s="7">
        <v>5.448888888888889</v>
      </c>
      <c r="O17" s="7" t="s">
        <v>1</v>
      </c>
      <c r="P17" s="7">
        <v>5.448888888888889</v>
      </c>
      <c r="Q17" s="7">
        <v>5.448888888888889</v>
      </c>
      <c r="R17" s="7">
        <v>5.448888888888889</v>
      </c>
      <c r="S17" s="7">
        <v>5.448888888888889</v>
      </c>
      <c r="T17" s="7">
        <v>5.448888888888889</v>
      </c>
      <c r="U17" s="7">
        <v>5.448888888888889</v>
      </c>
      <c r="V17" s="7">
        <v>5.448888888888889</v>
      </c>
      <c r="W17" s="7">
        <v>5.448888888888889</v>
      </c>
      <c r="X17" s="7">
        <v>5.448888888888889</v>
      </c>
    </row>
    <row r="18" spans="4:24" ht="13.5" thickBot="1">
      <c r="D18" s="7" t="s">
        <v>6</v>
      </c>
      <c r="E18" s="7">
        <f>E17/200*(10/500)</f>
        <v>0.0005448888888888889</v>
      </c>
      <c r="F18" s="7">
        <f aca="true" t="shared" si="22" ref="F18:M18">F17/200*(10/500)</f>
        <v>0.0005448888888888889</v>
      </c>
      <c r="G18" s="7">
        <f t="shared" si="22"/>
        <v>0.0005448888888888889</v>
      </c>
      <c r="H18" s="7">
        <f t="shared" si="22"/>
        <v>0.0005448888888888889</v>
      </c>
      <c r="I18" s="7">
        <f t="shared" si="22"/>
        <v>0.0005448888888888889</v>
      </c>
      <c r="J18" s="7">
        <f t="shared" si="22"/>
        <v>0.0005448888888888889</v>
      </c>
      <c r="K18" s="7">
        <f t="shared" si="22"/>
        <v>0.0005448888888888889</v>
      </c>
      <c r="L18" s="7">
        <f t="shared" si="22"/>
        <v>0.0005448888888888889</v>
      </c>
      <c r="M18" s="7">
        <f t="shared" si="22"/>
        <v>0.0005448888888888889</v>
      </c>
      <c r="O18" s="7" t="s">
        <v>6</v>
      </c>
      <c r="P18" s="7">
        <f>P17/200*(10/500)</f>
        <v>0.0005448888888888889</v>
      </c>
      <c r="Q18" s="7">
        <f aca="true" t="shared" si="23" ref="Q18:X18">Q17/200*(10/500)</f>
        <v>0.0005448888888888889</v>
      </c>
      <c r="R18" s="7">
        <f t="shared" si="23"/>
        <v>0.0005448888888888889</v>
      </c>
      <c r="S18" s="7">
        <f t="shared" si="23"/>
        <v>0.0005448888888888889</v>
      </c>
      <c r="T18" s="7">
        <f t="shared" si="23"/>
        <v>0.0005448888888888889</v>
      </c>
      <c r="U18" s="7">
        <f t="shared" si="23"/>
        <v>0.0005448888888888889</v>
      </c>
      <c r="V18" s="7">
        <f t="shared" si="23"/>
        <v>0.0005448888888888889</v>
      </c>
      <c r="W18" s="7">
        <f t="shared" si="23"/>
        <v>0.0005448888888888889</v>
      </c>
      <c r="X18" s="7">
        <f t="shared" si="23"/>
        <v>0.0005448888888888889</v>
      </c>
    </row>
    <row r="19" spans="4:24" ht="13.5" thickBot="1">
      <c r="D19" s="7" t="s">
        <v>7</v>
      </c>
      <c r="E19" s="7">
        <f aca="true" t="shared" si="24" ref="E19:M19">E16/E18</f>
        <v>19.233049753807</v>
      </c>
      <c r="F19" s="7">
        <f t="shared" si="24"/>
        <v>39.66193679800614</v>
      </c>
      <c r="G19" s="7">
        <f t="shared" si="24"/>
        <v>48.257017322699674</v>
      </c>
      <c r="H19" s="7">
        <f t="shared" si="24"/>
        <v>66.69284221624524</v>
      </c>
      <c r="I19" s="7">
        <f t="shared" si="24"/>
        <v>73.48171016690898</v>
      </c>
      <c r="J19" s="7">
        <f t="shared" si="24"/>
        <v>75.28792274093878</v>
      </c>
      <c r="K19" s="7">
        <f t="shared" si="24"/>
        <v>79.83459577211724</v>
      </c>
      <c r="L19" s="7">
        <f t="shared" si="24"/>
        <v>71.61321440067124</v>
      </c>
      <c r="M19" s="7">
        <f t="shared" si="24"/>
        <v>33.68275034604541</v>
      </c>
      <c r="O19" s="7" t="s">
        <v>7</v>
      </c>
      <c r="P19" s="7">
        <f aca="true" t="shared" si="25" ref="P19:X19">P16/P18</f>
        <v>56.41611550193775</v>
      </c>
      <c r="Q19" s="7">
        <f t="shared" si="25"/>
        <v>56.78981465518529</v>
      </c>
      <c r="R19" s="7">
        <f t="shared" si="25"/>
        <v>56.22926592531398</v>
      </c>
      <c r="S19" s="7">
        <f t="shared" si="25"/>
        <v>56.852097847393225</v>
      </c>
      <c r="T19" s="7">
        <f t="shared" si="25"/>
        <v>30.31945796681751</v>
      </c>
      <c r="U19" s="7">
        <f t="shared" si="25"/>
        <v>0.23667613039011198</v>
      </c>
      <c r="V19" s="7">
        <f t="shared" si="25"/>
        <v>0.5480920914297329</v>
      </c>
      <c r="W19" s="7">
        <f t="shared" si="25"/>
        <v>0.4235257070138847</v>
      </c>
      <c r="X19" s="7">
        <f t="shared" si="25"/>
        <v>0.8595080524693542</v>
      </c>
    </row>
    <row r="20" spans="4:24" ht="13.5" thickBot="1">
      <c r="D20" s="10" t="s">
        <v>10</v>
      </c>
      <c r="E20" s="10">
        <f aca="true" t="shared" si="26" ref="E20:J20">E19/$K$11*100</f>
        <v>24.116207632633945</v>
      </c>
      <c r="F20" s="10">
        <f t="shared" si="26"/>
        <v>49.73186858957673</v>
      </c>
      <c r="G20" s="10">
        <f t="shared" si="26"/>
        <v>60.509189358046555</v>
      </c>
      <c r="H20" s="10">
        <f t="shared" si="26"/>
        <v>83.62576144114125</v>
      </c>
      <c r="I20" s="10">
        <f t="shared" si="26"/>
        <v>92.13828291768628</v>
      </c>
      <c r="J20" s="10">
        <f t="shared" si="26"/>
        <v>94.40308220961109</v>
      </c>
      <c r="K20" s="10">
        <f>K19/$K$11*100</f>
        <v>100.10412870307701</v>
      </c>
      <c r="L20" s="10">
        <f>L19/$K$11*100</f>
        <v>89.79538709845369</v>
      </c>
      <c r="M20" s="10">
        <f>M19/$K$11*100</f>
        <v>42.23460196803249</v>
      </c>
      <c r="O20" s="10" t="s">
        <v>10</v>
      </c>
      <c r="P20" s="10">
        <f aca="true" t="shared" si="27" ref="P20:U20">P19/$K$11*100</f>
        <v>70.73983443536213</v>
      </c>
      <c r="Q20" s="10">
        <f t="shared" si="27"/>
        <v>71.20841359920863</v>
      </c>
      <c r="R20" s="10">
        <f t="shared" si="27"/>
        <v>70.50554485343888</v>
      </c>
      <c r="S20" s="10">
        <f t="shared" si="27"/>
        <v>71.28651012651639</v>
      </c>
      <c r="T20" s="10">
        <f t="shared" si="27"/>
        <v>38.01738949341387</v>
      </c>
      <c r="U20" s="10">
        <f t="shared" si="27"/>
        <v>0.2967668037694591</v>
      </c>
      <c r="V20" s="10">
        <f>V19/$K$11*100</f>
        <v>0.6872494403082209</v>
      </c>
      <c r="W20" s="10">
        <f>W19/$K$11*100</f>
        <v>0.5310563856927164</v>
      </c>
      <c r="X20" s="10">
        <f>X19/$K$11*100</f>
        <v>1.0777320768469834</v>
      </c>
    </row>
    <row r="21" spans="4:24" ht="13.5" thickBot="1">
      <c r="D21" s="9" t="s">
        <v>14</v>
      </c>
      <c r="E21" s="12">
        <f>E3</f>
        <v>0.285</v>
      </c>
      <c r="F21" s="12">
        <f aca="true" t="shared" si="28" ref="F21:M21">F3</f>
        <v>0.646</v>
      </c>
      <c r="G21" s="12">
        <f t="shared" si="28"/>
        <v>0.818</v>
      </c>
      <c r="H21" s="12">
        <f t="shared" si="28"/>
        <v>1.072</v>
      </c>
      <c r="I21" s="12">
        <f t="shared" si="28"/>
        <v>1.19</v>
      </c>
      <c r="J21" s="12">
        <f t="shared" si="28"/>
        <v>1.216</v>
      </c>
      <c r="K21" s="12">
        <f t="shared" si="28"/>
        <v>1.264</v>
      </c>
      <c r="L21" s="12">
        <f t="shared" si="28"/>
        <v>1.161</v>
      </c>
      <c r="M21" s="12">
        <f t="shared" si="28"/>
        <v>0.549</v>
      </c>
      <c r="O21" s="9" t="s">
        <v>14</v>
      </c>
      <c r="P21" s="5">
        <f>P3</f>
        <v>0.856</v>
      </c>
      <c r="Q21" s="5">
        <f aca="true" t="shared" si="29" ref="Q21:X21">Q3</f>
        <v>0.913</v>
      </c>
      <c r="R21" s="5">
        <f t="shared" si="29"/>
        <v>0.945</v>
      </c>
      <c r="S21" s="5">
        <f t="shared" si="29"/>
        <v>0.963</v>
      </c>
      <c r="T21" s="5">
        <f t="shared" si="29"/>
        <v>0.543</v>
      </c>
      <c r="U21" s="5">
        <f t="shared" si="29"/>
        <v>0.007</v>
      </c>
      <c r="V21" s="5">
        <f t="shared" si="29"/>
        <v>0.009</v>
      </c>
      <c r="W21" s="5">
        <f t="shared" si="29"/>
        <v>0.005</v>
      </c>
      <c r="X21" s="5">
        <f t="shared" si="29"/>
        <v>0.018</v>
      </c>
    </row>
    <row r="22" spans="4:24" ht="13.5" thickBot="1">
      <c r="D22" s="7" t="s">
        <v>13</v>
      </c>
      <c r="E22" s="9">
        <f aca="true" t="shared" si="30" ref="E22:M22">((E21-0.0072)/1.4733)*1000</f>
        <v>188.55630217878232</v>
      </c>
      <c r="F22" s="9">
        <f t="shared" si="30"/>
        <v>433.5844702368832</v>
      </c>
      <c r="G22" s="9">
        <f t="shared" si="30"/>
        <v>550.3291929681666</v>
      </c>
      <c r="H22" s="9">
        <f t="shared" si="30"/>
        <v>722.7312835132016</v>
      </c>
      <c r="I22" s="9">
        <f t="shared" si="30"/>
        <v>802.8235932939658</v>
      </c>
      <c r="J22" s="9">
        <f t="shared" si="30"/>
        <v>820.4710513812529</v>
      </c>
      <c r="K22" s="9">
        <f t="shared" si="30"/>
        <v>853.0509740039367</v>
      </c>
      <c r="L22" s="9">
        <f t="shared" si="30"/>
        <v>783.1398900427611</v>
      </c>
      <c r="M22" s="9">
        <f t="shared" si="30"/>
        <v>367.7458766035431</v>
      </c>
      <c r="O22" s="7" t="s">
        <v>13</v>
      </c>
      <c r="P22" s="9">
        <f aca="true" t="shared" si="31" ref="P22:X22">((P21-0.0072)/1.4733)*1000</f>
        <v>576.1216317111247</v>
      </c>
      <c r="Q22" s="9">
        <f t="shared" si="31"/>
        <v>614.8102898255617</v>
      </c>
      <c r="R22" s="9">
        <f t="shared" si="31"/>
        <v>636.5302382406841</v>
      </c>
      <c r="S22" s="9">
        <f t="shared" si="31"/>
        <v>648.7477092241905</v>
      </c>
      <c r="T22" s="9">
        <f t="shared" si="31"/>
        <v>363.6733862757076</v>
      </c>
      <c r="U22" s="9">
        <f t="shared" si="31"/>
        <v>-0.13574967759451548</v>
      </c>
      <c r="V22" s="9">
        <f t="shared" si="31"/>
        <v>1.221747098350641</v>
      </c>
      <c r="W22" s="9">
        <f t="shared" si="31"/>
        <v>-1.4932464535396726</v>
      </c>
      <c r="X22" s="9">
        <f t="shared" si="31"/>
        <v>7.3304825901038475</v>
      </c>
    </row>
    <row r="23" spans="4:24" ht="13.5" thickBot="1">
      <c r="D23" s="7" t="s">
        <v>4</v>
      </c>
      <c r="E23" s="7">
        <f>E22/10</f>
        <v>18.855630217878232</v>
      </c>
      <c r="F23" s="7">
        <f aca="true" t="shared" si="32" ref="F23:M23">F22/10</f>
        <v>43.35844702368832</v>
      </c>
      <c r="G23" s="7">
        <f t="shared" si="32"/>
        <v>55.03291929681666</v>
      </c>
      <c r="H23" s="7">
        <f t="shared" si="32"/>
        <v>72.27312835132015</v>
      </c>
      <c r="I23" s="7">
        <f t="shared" si="32"/>
        <v>80.28235932939658</v>
      </c>
      <c r="J23" s="7">
        <f t="shared" si="32"/>
        <v>82.04710513812529</v>
      </c>
      <c r="K23" s="7">
        <f t="shared" si="32"/>
        <v>85.30509740039368</v>
      </c>
      <c r="L23" s="7">
        <f t="shared" si="32"/>
        <v>78.31398900427611</v>
      </c>
      <c r="M23" s="7">
        <f t="shared" si="32"/>
        <v>36.77458766035431</v>
      </c>
      <c r="O23" s="7" t="s">
        <v>4</v>
      </c>
      <c r="P23" s="7">
        <f>P22/10</f>
        <v>57.61216317111247</v>
      </c>
      <c r="Q23" s="7">
        <f aca="true" t="shared" si="33" ref="Q23:X23">Q22/10</f>
        <v>61.48102898255617</v>
      </c>
      <c r="R23" s="7">
        <f t="shared" si="33"/>
        <v>63.653023824068406</v>
      </c>
      <c r="S23" s="7">
        <f t="shared" si="33"/>
        <v>64.87477092241906</v>
      </c>
      <c r="T23" s="7">
        <f t="shared" si="33"/>
        <v>36.36733862757076</v>
      </c>
      <c r="U23" s="7">
        <f t="shared" si="33"/>
        <v>-0.013574967759451547</v>
      </c>
      <c r="V23" s="7">
        <f t="shared" si="33"/>
        <v>0.12217470983506411</v>
      </c>
      <c r="W23" s="7">
        <f t="shared" si="33"/>
        <v>-0.14932464535396725</v>
      </c>
      <c r="X23" s="7">
        <f t="shared" si="33"/>
        <v>0.7330482590103847</v>
      </c>
    </row>
    <row r="24" spans="4:24" ht="13.5" thickBot="1">
      <c r="D24" s="7" t="s">
        <v>5</v>
      </c>
      <c r="E24" s="7">
        <f>E23*500*10^-6</f>
        <v>0.009427815108939116</v>
      </c>
      <c r="F24" s="7">
        <f aca="true" t="shared" si="34" ref="F24:M24">F23*500*10^-6</f>
        <v>0.02167922351184416</v>
      </c>
      <c r="G24" s="7">
        <f t="shared" si="34"/>
        <v>0.02751645964840833</v>
      </c>
      <c r="H24" s="7">
        <f t="shared" si="34"/>
        <v>0.03613656417566007</v>
      </c>
      <c r="I24" s="7">
        <f t="shared" si="34"/>
        <v>0.04014117966469829</v>
      </c>
      <c r="J24" s="7">
        <f t="shared" si="34"/>
        <v>0.04102355256906264</v>
      </c>
      <c r="K24" s="7">
        <f t="shared" si="34"/>
        <v>0.042652548700196836</v>
      </c>
      <c r="L24" s="7">
        <f t="shared" si="34"/>
        <v>0.039156994502138054</v>
      </c>
      <c r="M24" s="7">
        <f t="shared" si="34"/>
        <v>0.01838729383017715</v>
      </c>
      <c r="O24" s="7" t="s">
        <v>5</v>
      </c>
      <c r="P24" s="7">
        <f>P23*500*10^-6</f>
        <v>0.028806081585556236</v>
      </c>
      <c r="Q24" s="7">
        <f aca="true" t="shared" si="35" ref="Q24:X24">Q23*500*10^-6</f>
        <v>0.030740514491278084</v>
      </c>
      <c r="R24" s="7">
        <f t="shared" si="35"/>
        <v>0.0318265119120342</v>
      </c>
      <c r="S24" s="7">
        <f t="shared" si="35"/>
        <v>0.03243738546120953</v>
      </c>
      <c r="T24" s="7">
        <f t="shared" si="35"/>
        <v>0.01818366931378538</v>
      </c>
      <c r="U24" s="7">
        <f t="shared" si="35"/>
        <v>-6.787483879725774E-06</v>
      </c>
      <c r="V24" s="7">
        <f t="shared" si="35"/>
        <v>6.108735491753206E-05</v>
      </c>
      <c r="W24" s="7">
        <f t="shared" si="35"/>
        <v>-7.466232267698361E-05</v>
      </c>
      <c r="X24" s="7">
        <f t="shared" si="35"/>
        <v>0.00036652412950519234</v>
      </c>
    </row>
    <row r="25" spans="4:24" ht="13.5" thickBot="1">
      <c r="D25" s="7" t="s">
        <v>1</v>
      </c>
      <c r="E25" s="7">
        <v>5.448888888888889</v>
      </c>
      <c r="F25" s="7">
        <v>5.448888888888889</v>
      </c>
      <c r="G25" s="7">
        <v>5.448888888888889</v>
      </c>
      <c r="H25" s="7">
        <v>5.448888888888889</v>
      </c>
      <c r="I25" s="7">
        <v>5.448888888888889</v>
      </c>
      <c r="J25" s="7">
        <v>5.448888888888889</v>
      </c>
      <c r="K25" s="7">
        <v>5.448888888888889</v>
      </c>
      <c r="L25" s="7">
        <v>5.448888888888889</v>
      </c>
      <c r="M25" s="7">
        <v>5.448888888888889</v>
      </c>
      <c r="O25" s="7" t="s">
        <v>1</v>
      </c>
      <c r="P25" s="7">
        <v>5.448888888888889</v>
      </c>
      <c r="Q25" s="7">
        <v>5.448888888888889</v>
      </c>
      <c r="R25" s="7">
        <v>5.448888888888889</v>
      </c>
      <c r="S25" s="7">
        <v>5.448888888888889</v>
      </c>
      <c r="T25" s="7">
        <v>5.448888888888889</v>
      </c>
      <c r="U25" s="7">
        <v>5.448888888888889</v>
      </c>
      <c r="V25" s="7">
        <v>5.448888888888889</v>
      </c>
      <c r="W25" s="7">
        <v>5.448888888888889</v>
      </c>
      <c r="X25" s="7">
        <v>5.448888888888889</v>
      </c>
    </row>
    <row r="26" spans="4:24" ht="13.5" thickBot="1">
      <c r="D26" s="7" t="s">
        <v>6</v>
      </c>
      <c r="E26" s="7">
        <f>E25/200*(10/500)</f>
        <v>0.0005448888888888889</v>
      </c>
      <c r="F26" s="7">
        <f aca="true" t="shared" si="36" ref="F26:M26">F25/200*(10/500)</f>
        <v>0.0005448888888888889</v>
      </c>
      <c r="G26" s="7">
        <f t="shared" si="36"/>
        <v>0.0005448888888888889</v>
      </c>
      <c r="H26" s="7">
        <f t="shared" si="36"/>
        <v>0.0005448888888888889</v>
      </c>
      <c r="I26" s="7">
        <f t="shared" si="36"/>
        <v>0.0005448888888888889</v>
      </c>
      <c r="J26" s="7">
        <f t="shared" si="36"/>
        <v>0.0005448888888888889</v>
      </c>
      <c r="K26" s="7">
        <f t="shared" si="36"/>
        <v>0.0005448888888888889</v>
      </c>
      <c r="L26" s="7">
        <f t="shared" si="36"/>
        <v>0.0005448888888888889</v>
      </c>
      <c r="M26" s="7">
        <f t="shared" si="36"/>
        <v>0.0005448888888888889</v>
      </c>
      <c r="O26" s="7" t="s">
        <v>6</v>
      </c>
      <c r="P26" s="7">
        <f>P25/200*(10/500)</f>
        <v>0.0005448888888888889</v>
      </c>
      <c r="Q26" s="7">
        <f aca="true" t="shared" si="37" ref="Q26:X26">Q25/200*(10/500)</f>
        <v>0.0005448888888888889</v>
      </c>
      <c r="R26" s="7">
        <f t="shared" si="37"/>
        <v>0.0005448888888888889</v>
      </c>
      <c r="S26" s="7">
        <f t="shared" si="37"/>
        <v>0.0005448888888888889</v>
      </c>
      <c r="T26" s="7">
        <f t="shared" si="37"/>
        <v>0.0005448888888888889</v>
      </c>
      <c r="U26" s="7">
        <f t="shared" si="37"/>
        <v>0.0005448888888888889</v>
      </c>
      <c r="V26" s="7">
        <f t="shared" si="37"/>
        <v>0.0005448888888888889</v>
      </c>
      <c r="W26" s="7">
        <f t="shared" si="37"/>
        <v>0.0005448888888888889</v>
      </c>
      <c r="X26" s="7">
        <f t="shared" si="37"/>
        <v>0.0005448888888888889</v>
      </c>
    </row>
    <row r="27" spans="4:24" ht="13.5" thickBot="1">
      <c r="D27" s="7" t="s">
        <v>7</v>
      </c>
      <c r="E27" s="7">
        <f aca="true" t="shared" si="38" ref="E27:M27">E24/E26</f>
        <v>17.302270795361345</v>
      </c>
      <c r="F27" s="7">
        <f t="shared" si="38"/>
        <v>39.78650318242199</v>
      </c>
      <c r="G27" s="7">
        <f t="shared" si="38"/>
        <v>50.499212242184946</v>
      </c>
      <c r="H27" s="7">
        <f t="shared" si="38"/>
        <v>66.31914306299768</v>
      </c>
      <c r="I27" s="7">
        <f t="shared" si="38"/>
        <v>73.66855974353274</v>
      </c>
      <c r="J27" s="7">
        <f t="shared" si="38"/>
        <v>75.28792274093878</v>
      </c>
      <c r="K27" s="7">
        <f t="shared" si="38"/>
        <v>78.27751596691915</v>
      </c>
      <c r="L27" s="7">
        <f t="shared" si="38"/>
        <v>71.86234716950295</v>
      </c>
      <c r="M27" s="7">
        <f t="shared" si="38"/>
        <v>33.74503353825334</v>
      </c>
      <c r="O27" s="7" t="s">
        <v>7</v>
      </c>
      <c r="P27" s="7">
        <f aca="true" t="shared" si="39" ref="P27:X27">P24/P26</f>
        <v>52.865973546086074</v>
      </c>
      <c r="Q27" s="7">
        <f t="shared" si="39"/>
        <v>56.41611550193775</v>
      </c>
      <c r="R27" s="7">
        <f t="shared" si="39"/>
        <v>58.40917765259131</v>
      </c>
      <c r="S27" s="7">
        <f t="shared" si="39"/>
        <v>59.53027511233396</v>
      </c>
      <c r="T27" s="7">
        <f t="shared" si="39"/>
        <v>33.371334385005795</v>
      </c>
      <c r="U27" s="7">
        <f t="shared" si="39"/>
        <v>-0.01245663844158482</v>
      </c>
      <c r="V27" s="7">
        <f t="shared" si="39"/>
        <v>0.11210974597426356</v>
      </c>
      <c r="W27" s="7">
        <f t="shared" si="39"/>
        <v>-0.13702302285743323</v>
      </c>
      <c r="X27" s="7">
        <f t="shared" si="39"/>
        <v>0.6726584758455814</v>
      </c>
    </row>
    <row r="28" spans="4:24" ht="13.5" thickBot="1">
      <c r="D28" s="10" t="s">
        <v>10</v>
      </c>
      <c r="E28" s="10">
        <f aca="true" t="shared" si="40" ref="E28:J28">E27/$K$11*100</f>
        <v>21.695215286093614</v>
      </c>
      <c r="F28" s="10">
        <f t="shared" si="40"/>
        <v>49.888061644192234</v>
      </c>
      <c r="G28" s="10">
        <f t="shared" si="40"/>
        <v>63.32066434112564</v>
      </c>
      <c r="H28" s="10">
        <f t="shared" si="40"/>
        <v>83.15718227729472</v>
      </c>
      <c r="I28" s="10">
        <f t="shared" si="40"/>
        <v>92.37257249960952</v>
      </c>
      <c r="J28" s="10">
        <f t="shared" si="40"/>
        <v>94.40308220961109</v>
      </c>
      <c r="K28" s="10">
        <f>K27/$K$11*100</f>
        <v>98.15171552038322</v>
      </c>
      <c r="L28" s="10">
        <f>L27/$K$11*100</f>
        <v>90.10777320768472</v>
      </c>
      <c r="M28" s="10">
        <f>M27/$K$11*100</f>
        <v>42.31269849534025</v>
      </c>
      <c r="O28" s="10" t="s">
        <v>10</v>
      </c>
      <c r="P28" s="10">
        <f aca="true" t="shared" si="41" ref="P28:U28">P27/$K$11*100</f>
        <v>66.28833237882023</v>
      </c>
      <c r="Q28" s="10">
        <f t="shared" si="41"/>
        <v>70.73983443536213</v>
      </c>
      <c r="R28" s="10">
        <f t="shared" si="41"/>
        <v>73.23892330921018</v>
      </c>
      <c r="S28" s="10">
        <f t="shared" si="41"/>
        <v>74.64466080074973</v>
      </c>
      <c r="T28" s="10">
        <f t="shared" si="41"/>
        <v>41.84411933149374</v>
      </c>
      <c r="U28" s="10">
        <f t="shared" si="41"/>
        <v>-0.01561930546155045</v>
      </c>
      <c r="V28" s="10">
        <f>V27/$K$11*100</f>
        <v>0.1405737491539543</v>
      </c>
      <c r="W28" s="10">
        <f>W27/$K$11*100</f>
        <v>-0.17181236007705522</v>
      </c>
      <c r="X28" s="10">
        <f>X27/$K$11*100</f>
        <v>0.8434424949237258</v>
      </c>
    </row>
    <row r="29" spans="4:24" ht="13.5" thickBot="1">
      <c r="D29" s="9" t="s">
        <v>14</v>
      </c>
      <c r="E29" s="13">
        <f>E4</f>
        <v>0.316</v>
      </c>
      <c r="F29" s="13">
        <f aca="true" t="shared" si="42" ref="F29:M29">F4</f>
        <v>0.622</v>
      </c>
      <c r="G29" s="13">
        <f t="shared" si="42"/>
        <v>0.8</v>
      </c>
      <c r="H29" s="13">
        <f t="shared" si="42"/>
        <v>1.079</v>
      </c>
      <c r="I29" s="13">
        <f t="shared" si="42"/>
        <v>1.191</v>
      </c>
      <c r="J29" s="13">
        <f t="shared" si="42"/>
        <v>1.218</v>
      </c>
      <c r="K29" s="13">
        <f t="shared" si="42"/>
        <v>1.31</v>
      </c>
      <c r="L29" s="13">
        <f t="shared" si="42"/>
        <v>1.182</v>
      </c>
      <c r="M29" s="13">
        <f t="shared" si="42"/>
        <v>0.553</v>
      </c>
      <c r="O29" s="9" t="s">
        <v>14</v>
      </c>
      <c r="P29" s="6">
        <f>P4</f>
        <v>0.862</v>
      </c>
      <c r="Q29" s="6">
        <f aca="true" t="shared" si="43" ref="Q29:X29">Q4</f>
        <v>0.9</v>
      </c>
      <c r="R29" s="6">
        <f t="shared" si="43"/>
        <v>0.974</v>
      </c>
      <c r="S29" s="6">
        <f t="shared" si="43"/>
        <v>0.955</v>
      </c>
      <c r="T29" s="6">
        <f t="shared" si="43"/>
        <v>0.529</v>
      </c>
      <c r="U29" s="6">
        <f t="shared" si="43"/>
        <v>0.009</v>
      </c>
      <c r="V29" s="6">
        <f t="shared" si="43"/>
        <v>0.011</v>
      </c>
      <c r="W29" s="6">
        <f t="shared" si="43"/>
        <v>0.01</v>
      </c>
      <c r="X29" s="6">
        <f t="shared" si="43"/>
        <v>0.009</v>
      </c>
    </row>
    <row r="30" spans="4:24" ht="13.5" thickBot="1">
      <c r="D30" s="7" t="s">
        <v>13</v>
      </c>
      <c r="E30" s="9">
        <f aca="true" t="shared" si="44" ref="E30:M30">((E29-0.0072)/1.4733)*1000</f>
        <v>209.59750220593227</v>
      </c>
      <c r="F30" s="9">
        <f t="shared" si="44"/>
        <v>417.2945089255413</v>
      </c>
      <c r="G30" s="9">
        <f t="shared" si="44"/>
        <v>538.1117219846603</v>
      </c>
      <c r="H30" s="9">
        <f t="shared" si="44"/>
        <v>727.4825222290095</v>
      </c>
      <c r="I30" s="9">
        <f t="shared" si="44"/>
        <v>803.5023416819384</v>
      </c>
      <c r="J30" s="9">
        <f t="shared" si="44"/>
        <v>821.8285481571979</v>
      </c>
      <c r="K30" s="9">
        <f t="shared" si="44"/>
        <v>884.2733998506753</v>
      </c>
      <c r="L30" s="9">
        <f t="shared" si="44"/>
        <v>797.3936061901852</v>
      </c>
      <c r="M30" s="9">
        <f t="shared" si="44"/>
        <v>370.4608701554334</v>
      </c>
      <c r="O30" s="7" t="s">
        <v>13</v>
      </c>
      <c r="P30" s="9">
        <f aca="true" t="shared" si="45" ref="P30:X30">((P29-0.0072)/1.4733)*1000</f>
        <v>580.1941220389601</v>
      </c>
      <c r="Q30" s="9">
        <f t="shared" si="45"/>
        <v>605.9865607819181</v>
      </c>
      <c r="R30" s="9">
        <f t="shared" si="45"/>
        <v>656.2139414918889</v>
      </c>
      <c r="S30" s="9">
        <f t="shared" si="45"/>
        <v>643.3177221204099</v>
      </c>
      <c r="T30" s="9">
        <f t="shared" si="45"/>
        <v>354.1709088440915</v>
      </c>
      <c r="U30" s="9">
        <f t="shared" si="45"/>
        <v>1.221747098350641</v>
      </c>
      <c r="V30" s="9">
        <f t="shared" si="45"/>
        <v>2.5792438742957984</v>
      </c>
      <c r="W30" s="9">
        <f t="shared" si="45"/>
        <v>1.9004954863232202</v>
      </c>
      <c r="X30" s="9">
        <f t="shared" si="45"/>
        <v>1.221747098350641</v>
      </c>
    </row>
    <row r="31" spans="4:24" ht="13.5" thickBot="1">
      <c r="D31" s="7" t="s">
        <v>4</v>
      </c>
      <c r="E31" s="7">
        <f>E30/10</f>
        <v>20.95975022059323</v>
      </c>
      <c r="F31" s="7">
        <f aca="true" t="shared" si="46" ref="F31:M31">F30/10</f>
        <v>41.729450892554134</v>
      </c>
      <c r="G31" s="7">
        <f t="shared" si="46"/>
        <v>53.81117219846603</v>
      </c>
      <c r="H31" s="7">
        <f t="shared" si="46"/>
        <v>72.74825222290096</v>
      </c>
      <c r="I31" s="7">
        <f t="shared" si="46"/>
        <v>80.35023416819385</v>
      </c>
      <c r="J31" s="7">
        <f t="shared" si="46"/>
        <v>82.1828548157198</v>
      </c>
      <c r="K31" s="7">
        <f t="shared" si="46"/>
        <v>88.42733998506753</v>
      </c>
      <c r="L31" s="7">
        <f t="shared" si="46"/>
        <v>79.73936061901853</v>
      </c>
      <c r="M31" s="7">
        <f t="shared" si="46"/>
        <v>37.046087015543335</v>
      </c>
      <c r="O31" s="7" t="s">
        <v>4</v>
      </c>
      <c r="P31" s="7">
        <f>P30/10</f>
        <v>58.01941220389601</v>
      </c>
      <c r="Q31" s="7">
        <f aca="true" t="shared" si="47" ref="Q31:X31">Q30/10</f>
        <v>60.59865607819181</v>
      </c>
      <c r="R31" s="7">
        <f t="shared" si="47"/>
        <v>65.62139414918889</v>
      </c>
      <c r="S31" s="7">
        <f t="shared" si="47"/>
        <v>64.33177221204099</v>
      </c>
      <c r="T31" s="7">
        <f t="shared" si="47"/>
        <v>35.41709088440915</v>
      </c>
      <c r="U31" s="7">
        <f t="shared" si="47"/>
        <v>0.12217470983506411</v>
      </c>
      <c r="V31" s="7">
        <f t="shared" si="47"/>
        <v>0.25792438742957985</v>
      </c>
      <c r="W31" s="7">
        <f t="shared" si="47"/>
        <v>0.190049548632322</v>
      </c>
      <c r="X31" s="7">
        <f t="shared" si="47"/>
        <v>0.12217470983506411</v>
      </c>
    </row>
    <row r="32" spans="4:24" ht="13.5" thickBot="1">
      <c r="D32" s="7" t="s">
        <v>5</v>
      </c>
      <c r="E32" s="7">
        <f>E31*500*10^-6</f>
        <v>0.010479875110296613</v>
      </c>
      <c r="F32" s="7">
        <f aca="true" t="shared" si="48" ref="F32:M32">F31*500*10^-6</f>
        <v>0.020864725446277065</v>
      </c>
      <c r="G32" s="7">
        <f t="shared" si="48"/>
        <v>0.026905586099233016</v>
      </c>
      <c r="H32" s="7">
        <f t="shared" si="48"/>
        <v>0.03637412611145048</v>
      </c>
      <c r="I32" s="7">
        <f t="shared" si="48"/>
        <v>0.04017511708409693</v>
      </c>
      <c r="J32" s="7">
        <f t="shared" si="48"/>
        <v>0.0410914274078599</v>
      </c>
      <c r="K32" s="7">
        <f t="shared" si="48"/>
        <v>0.04421366999253377</v>
      </c>
      <c r="L32" s="7">
        <f t="shared" si="48"/>
        <v>0.03986968030950926</v>
      </c>
      <c r="M32" s="7">
        <f t="shared" si="48"/>
        <v>0.018523043507771668</v>
      </c>
      <c r="O32" s="7" t="s">
        <v>5</v>
      </c>
      <c r="P32" s="7">
        <f>P31*500*10^-6</f>
        <v>0.029009706101948005</v>
      </c>
      <c r="Q32" s="7">
        <f aca="true" t="shared" si="49" ref="Q32:X32">Q31*500*10^-6</f>
        <v>0.030299328039095904</v>
      </c>
      <c r="R32" s="7">
        <f t="shared" si="49"/>
        <v>0.03281069707459444</v>
      </c>
      <c r="S32" s="7">
        <f t="shared" si="49"/>
        <v>0.032165886106020496</v>
      </c>
      <c r="T32" s="7">
        <f t="shared" si="49"/>
        <v>0.01770854544220457</v>
      </c>
      <c r="U32" s="7">
        <f t="shared" si="49"/>
        <v>6.108735491753206E-05</v>
      </c>
      <c r="V32" s="7">
        <f t="shared" si="49"/>
        <v>0.0001289621937147899</v>
      </c>
      <c r="W32" s="7">
        <f t="shared" si="49"/>
        <v>9.5024774316161E-05</v>
      </c>
      <c r="X32" s="7">
        <f t="shared" si="49"/>
        <v>6.108735491753206E-05</v>
      </c>
    </row>
    <row r="33" spans="4:24" ht="13.5" thickBot="1">
      <c r="D33" s="7" t="s">
        <v>1</v>
      </c>
      <c r="E33" s="7">
        <v>5.448888888888889</v>
      </c>
      <c r="F33" s="7">
        <v>5.448888888888889</v>
      </c>
      <c r="G33" s="7">
        <v>5.448888888888889</v>
      </c>
      <c r="H33" s="7">
        <v>5.448888888888889</v>
      </c>
      <c r="I33" s="7">
        <v>5.448888888888889</v>
      </c>
      <c r="J33" s="7">
        <v>5.448888888888889</v>
      </c>
      <c r="K33" s="7">
        <v>5.448888888888889</v>
      </c>
      <c r="L33" s="7">
        <v>5.448888888888889</v>
      </c>
      <c r="M33" s="7">
        <v>5.448888888888889</v>
      </c>
      <c r="O33" s="7" t="s">
        <v>1</v>
      </c>
      <c r="P33" s="7">
        <v>5.448888888888889</v>
      </c>
      <c r="Q33" s="7">
        <v>5.448888888888889</v>
      </c>
      <c r="R33" s="7">
        <v>5.448888888888889</v>
      </c>
      <c r="S33" s="7">
        <v>5.448888888888889</v>
      </c>
      <c r="T33" s="7">
        <v>5.448888888888889</v>
      </c>
      <c r="U33" s="7">
        <v>5.448888888888889</v>
      </c>
      <c r="V33" s="7">
        <v>5.448888888888889</v>
      </c>
      <c r="W33" s="7">
        <v>5.448888888888889</v>
      </c>
      <c r="X33" s="7">
        <v>5.448888888888889</v>
      </c>
    </row>
    <row r="34" spans="4:24" ht="13.5" thickBot="1">
      <c r="D34" s="7" t="s">
        <v>6</v>
      </c>
      <c r="E34" s="7">
        <f>E33/200*(10/500)</f>
        <v>0.0005448888888888889</v>
      </c>
      <c r="F34" s="7">
        <f aca="true" t="shared" si="50" ref="F34:M34">F33/200*(10/500)</f>
        <v>0.0005448888888888889</v>
      </c>
      <c r="G34" s="7">
        <f t="shared" si="50"/>
        <v>0.0005448888888888889</v>
      </c>
      <c r="H34" s="7">
        <f t="shared" si="50"/>
        <v>0.0005448888888888889</v>
      </c>
      <c r="I34" s="7">
        <f t="shared" si="50"/>
        <v>0.0005448888888888889</v>
      </c>
      <c r="J34" s="7">
        <f t="shared" si="50"/>
        <v>0.0005448888888888889</v>
      </c>
      <c r="K34" s="7">
        <f t="shared" si="50"/>
        <v>0.0005448888888888889</v>
      </c>
      <c r="L34" s="7">
        <f t="shared" si="50"/>
        <v>0.0005448888888888889</v>
      </c>
      <c r="M34" s="7">
        <f t="shared" si="50"/>
        <v>0.0005448888888888889</v>
      </c>
      <c r="O34" s="7" t="s">
        <v>6</v>
      </c>
      <c r="P34" s="7">
        <f>P33/200*(10/500)</f>
        <v>0.0005448888888888889</v>
      </c>
      <c r="Q34" s="7">
        <f aca="true" t="shared" si="51" ref="Q34:X34">Q33/200*(10/500)</f>
        <v>0.0005448888888888889</v>
      </c>
      <c r="R34" s="7">
        <f t="shared" si="51"/>
        <v>0.0005448888888888889</v>
      </c>
      <c r="S34" s="7">
        <f t="shared" si="51"/>
        <v>0.0005448888888888889</v>
      </c>
      <c r="T34" s="7">
        <f t="shared" si="51"/>
        <v>0.0005448888888888889</v>
      </c>
      <c r="U34" s="7">
        <f t="shared" si="51"/>
        <v>0.0005448888888888889</v>
      </c>
      <c r="V34" s="7">
        <f t="shared" si="51"/>
        <v>0.0005448888888888889</v>
      </c>
      <c r="W34" s="7">
        <f t="shared" si="51"/>
        <v>0.0005448888888888889</v>
      </c>
      <c r="X34" s="7">
        <f t="shared" si="51"/>
        <v>0.0005448888888888889</v>
      </c>
    </row>
    <row r="35" spans="4:24" ht="13.5" thickBot="1">
      <c r="D35" s="7" t="s">
        <v>7</v>
      </c>
      <c r="E35" s="7">
        <f aca="true" t="shared" si="52" ref="E35:M35">E32/E34</f>
        <v>19.233049753807</v>
      </c>
      <c r="F35" s="7">
        <f t="shared" si="52"/>
        <v>38.2917065694318</v>
      </c>
      <c r="G35" s="7">
        <f t="shared" si="52"/>
        <v>49.37811478244232</v>
      </c>
      <c r="H35" s="7">
        <f t="shared" si="52"/>
        <v>66.75512540845317</v>
      </c>
      <c r="I35" s="7">
        <f t="shared" si="52"/>
        <v>73.73084293574068</v>
      </c>
      <c r="J35" s="7">
        <f t="shared" si="52"/>
        <v>75.41248912535463</v>
      </c>
      <c r="K35" s="7">
        <f t="shared" si="52"/>
        <v>81.14254280848367</v>
      </c>
      <c r="L35" s="7">
        <f t="shared" si="52"/>
        <v>73.17029420586937</v>
      </c>
      <c r="M35" s="7">
        <f t="shared" si="52"/>
        <v>33.99416630708503</v>
      </c>
      <c r="O35" s="7" t="s">
        <v>7</v>
      </c>
      <c r="P35" s="7">
        <f aca="true" t="shared" si="53" ref="P35:X35">P32/P34</f>
        <v>53.23967269933361</v>
      </c>
      <c r="Q35" s="7">
        <f t="shared" si="53"/>
        <v>55.60643400323473</v>
      </c>
      <c r="R35" s="7">
        <f t="shared" si="53"/>
        <v>60.21539022662112</v>
      </c>
      <c r="S35" s="7">
        <f t="shared" si="53"/>
        <v>59.03200957467056</v>
      </c>
      <c r="T35" s="7">
        <f t="shared" si="53"/>
        <v>32.499369694094845</v>
      </c>
      <c r="U35" s="7">
        <f t="shared" si="53"/>
        <v>0.11210974597426356</v>
      </c>
      <c r="V35" s="7">
        <f t="shared" si="53"/>
        <v>0.23667613039011198</v>
      </c>
      <c r="W35" s="7">
        <f t="shared" si="53"/>
        <v>0.1743929381821878</v>
      </c>
      <c r="X35" s="7">
        <f t="shared" si="53"/>
        <v>0.11210974597426356</v>
      </c>
    </row>
    <row r="36" spans="4:24" ht="13.5" thickBot="1">
      <c r="D36" s="10" t="s">
        <v>10</v>
      </c>
      <c r="E36" s="10">
        <f aca="true" t="shared" si="54" ref="E36:J36">E35/$K$11*100</f>
        <v>24.116207632633945</v>
      </c>
      <c r="F36" s="10">
        <f t="shared" si="54"/>
        <v>48.013744988806174</v>
      </c>
      <c r="G36" s="10">
        <f t="shared" si="54"/>
        <v>61.9149268495861</v>
      </c>
      <c r="H36" s="10">
        <f t="shared" si="54"/>
        <v>83.70385796844901</v>
      </c>
      <c r="I36" s="10">
        <f t="shared" si="54"/>
        <v>92.45066902691728</v>
      </c>
      <c r="J36" s="10">
        <f t="shared" si="54"/>
        <v>94.5592752642266</v>
      </c>
      <c r="K36" s="10">
        <f>K35/$K$11*100</f>
        <v>101.74415577653984</v>
      </c>
      <c r="L36" s="10">
        <f>L35/$K$11*100</f>
        <v>91.74780028114752</v>
      </c>
      <c r="M36" s="10">
        <f>M35/$K$11*100</f>
        <v>42.625084604571256</v>
      </c>
      <c r="O36" s="10" t="s">
        <v>10</v>
      </c>
      <c r="P36" s="10">
        <f aca="true" t="shared" si="55" ref="P36:U36">P35/$K$11*100</f>
        <v>66.75691154266674</v>
      </c>
      <c r="Q36" s="10">
        <f t="shared" si="55"/>
        <v>69.72457958036134</v>
      </c>
      <c r="R36" s="10">
        <f t="shared" si="55"/>
        <v>75.50372260113501</v>
      </c>
      <c r="S36" s="10">
        <f t="shared" si="55"/>
        <v>74.01988858228772</v>
      </c>
      <c r="T36" s="10">
        <f t="shared" si="55"/>
        <v>40.75076794918519</v>
      </c>
      <c r="U36" s="10">
        <f t="shared" si="55"/>
        <v>0.1405737491539543</v>
      </c>
      <c r="V36" s="10">
        <f>V35/$K$11*100</f>
        <v>0.2967668037694591</v>
      </c>
      <c r="W36" s="10">
        <f>W35/$K$11*100</f>
        <v>0.21867027646170673</v>
      </c>
      <c r="X36" s="10">
        <f>X35/$K$11*100</f>
        <v>0.1405737491539543</v>
      </c>
    </row>
    <row r="37" spans="4:24" ht="13.5" thickBot="1">
      <c r="D37" s="14" t="s">
        <v>15</v>
      </c>
      <c r="E37" s="14">
        <f>STDEV(E20,E28,E36)</f>
        <v>1.3977605829810835</v>
      </c>
      <c r="F37" s="14">
        <f aca="true" t="shared" si="56" ref="F37:M37">STDEV(F20,F28,F36)</f>
        <v>1.0399846074576042</v>
      </c>
      <c r="G37" s="14">
        <f t="shared" si="56"/>
        <v>1.4057374915395435</v>
      </c>
      <c r="H37" s="14">
        <f t="shared" si="56"/>
        <v>0.2956686804706877</v>
      </c>
      <c r="I37" s="14">
        <f t="shared" si="56"/>
        <v>0.16257088557291896</v>
      </c>
      <c r="J37" s="14">
        <f t="shared" si="56"/>
        <v>0.09017810212781688</v>
      </c>
      <c r="K37" s="14">
        <f t="shared" si="56"/>
        <v>1.79848237094975</v>
      </c>
      <c r="L37" s="14">
        <f t="shared" si="56"/>
        <v>1.0487445763775631</v>
      </c>
      <c r="M37" s="14">
        <f t="shared" si="56"/>
        <v>0.20662398951407748</v>
      </c>
      <c r="O37" s="14" t="s">
        <v>15</v>
      </c>
      <c r="P37" s="14">
        <f>STDEV(P20,P28,P36)</f>
        <v>2.4460550471233202</v>
      </c>
      <c r="Q37" s="14">
        <f aca="true" t="shared" si="57" ref="Q37:X37">STDEV(Q20,Q28,Q36)</f>
        <v>0.7585152436264614</v>
      </c>
      <c r="R37" s="14">
        <f t="shared" si="57"/>
        <v>2.5027469712545423</v>
      </c>
      <c r="S37" s="14">
        <f t="shared" si="57"/>
        <v>1.7860045753156524</v>
      </c>
      <c r="T37" s="14">
        <f t="shared" si="57"/>
        <v>1.9710672355064203</v>
      </c>
      <c r="U37" s="14">
        <f t="shared" si="57"/>
        <v>0.15619305461550478</v>
      </c>
      <c r="V37" s="14">
        <f t="shared" si="57"/>
        <v>0.2815810336437749</v>
      </c>
      <c r="W37" s="14">
        <f t="shared" si="57"/>
        <v>0.35215674645880896</v>
      </c>
      <c r="X37" s="14">
        <f t="shared" si="57"/>
        <v>0.4877126567187795</v>
      </c>
    </row>
    <row r="39" spans="5:18" ht="12.75">
      <c r="E39" s="1">
        <v>4</v>
      </c>
      <c r="F39" s="1">
        <v>23.309210183787165</v>
      </c>
      <c r="G39" s="1">
        <v>1.3977605829810835</v>
      </c>
      <c r="P39" s="1">
        <v>4</v>
      </c>
      <c r="Q39" s="1">
        <v>92.65019173412868</v>
      </c>
      <c r="R39" s="1">
        <v>2.4460550471233202</v>
      </c>
    </row>
    <row r="40" spans="5:18" ht="12.75">
      <c r="E40" s="1">
        <v>20</v>
      </c>
      <c r="F40" s="1">
        <v>49.2112250741917</v>
      </c>
      <c r="G40" s="1">
        <v>1.0399846074576042</v>
      </c>
      <c r="P40" s="1">
        <v>20</v>
      </c>
      <c r="Q40" s="1">
        <v>96.23633006675188</v>
      </c>
      <c r="R40" s="1">
        <v>0.7585152436264614</v>
      </c>
    </row>
    <row r="41" spans="5:18" ht="12.75">
      <c r="E41" s="1">
        <v>25</v>
      </c>
      <c r="F41" s="1">
        <v>61.91492684958612</v>
      </c>
      <c r="G41" s="1">
        <v>1.4057374915395435</v>
      </c>
      <c r="P41" s="1">
        <v>25</v>
      </c>
      <c r="Q41" s="1">
        <v>99.68044311887515</v>
      </c>
      <c r="R41" s="1">
        <v>2.5027469712545423</v>
      </c>
    </row>
    <row r="42" spans="5:18" ht="12.75">
      <c r="E42" s="1">
        <v>30</v>
      </c>
      <c r="F42" s="1">
        <v>83.495600562295</v>
      </c>
      <c r="G42" s="1">
        <v>0.2956686804706877</v>
      </c>
      <c r="P42" s="1">
        <v>30</v>
      </c>
      <c r="Q42" s="1">
        <v>100</v>
      </c>
      <c r="R42" s="1">
        <v>1.7860045753156524</v>
      </c>
    </row>
    <row r="43" spans="5:18" ht="12.75">
      <c r="E43" s="1">
        <v>40</v>
      </c>
      <c r="F43" s="1">
        <v>92.32050814807099</v>
      </c>
      <c r="G43" s="1">
        <v>0.16257088557291896</v>
      </c>
      <c r="P43" s="1">
        <v>40</v>
      </c>
      <c r="Q43" s="1">
        <v>54.835960801022566</v>
      </c>
      <c r="R43" s="1">
        <v>1.9710672355064203</v>
      </c>
    </row>
    <row r="44" spans="5:18" ht="12.75">
      <c r="E44" s="1">
        <v>50</v>
      </c>
      <c r="F44" s="1">
        <v>94.45514656114958</v>
      </c>
      <c r="G44" s="1">
        <v>0.09017810212781688</v>
      </c>
      <c r="P44" s="1">
        <v>50</v>
      </c>
      <c r="Q44" s="1">
        <v>0.19173412867490408</v>
      </c>
      <c r="R44" s="1">
        <v>0.15619305461550478</v>
      </c>
    </row>
    <row r="45" spans="5:18" ht="12.75">
      <c r="E45" s="1">
        <v>60</v>
      </c>
      <c r="F45" s="1">
        <v>100</v>
      </c>
      <c r="G45" s="1">
        <v>1.79848237094975</v>
      </c>
      <c r="P45" s="1">
        <v>60</v>
      </c>
      <c r="Q45" s="1">
        <v>0.5112910097997445</v>
      </c>
      <c r="R45" s="1">
        <v>0.2815810336437749</v>
      </c>
    </row>
    <row r="46" spans="5:18" ht="12.75">
      <c r="E46" s="1">
        <v>70</v>
      </c>
      <c r="F46" s="1">
        <v>90.55032019576196</v>
      </c>
      <c r="G46" s="1">
        <v>1.0487445763775631</v>
      </c>
      <c r="P46" s="1">
        <v>70</v>
      </c>
      <c r="Q46" s="1">
        <v>0.26274676892486853</v>
      </c>
      <c r="R46" s="1">
        <v>0.35215674645880896</v>
      </c>
    </row>
    <row r="47" spans="5:18" ht="12.75">
      <c r="E47" s="1">
        <v>80</v>
      </c>
      <c r="F47" s="1">
        <v>42.390795022647985</v>
      </c>
      <c r="G47" s="1">
        <v>0.20662398951407748</v>
      </c>
      <c r="P47" s="1">
        <v>80</v>
      </c>
      <c r="Q47" s="1">
        <v>0.9373668512995309</v>
      </c>
      <c r="R47" s="1">
        <v>0.4877126567187795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2016-01-19T13:51:25Z</dcterms:created>
  <dcterms:modified xsi:type="dcterms:W3CDTF">2018-08-20T06:49:20Z</dcterms:modified>
  <cp:category/>
  <cp:version/>
  <cp:contentType/>
  <cp:contentStatus/>
</cp:coreProperties>
</file>