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392" windowHeight="7836" tabRatio="728" activeTab="0"/>
  </bookViews>
  <sheets>
    <sheet name="105.07.04 pH effect on activity" sheetId="1" r:id="rId1"/>
    <sheet name="105.07.05 pHeffect on stability" sheetId="2" r:id="rId2"/>
  </sheets>
  <definedNames/>
  <calcPr fullCalcOnLoad="1"/>
</workbook>
</file>

<file path=xl/sharedStrings.xml><?xml version="1.0" encoding="utf-8"?>
<sst xmlns="http://schemas.openxmlformats.org/spreadsheetml/2006/main" count="92" uniqueCount="22">
  <si>
    <t>protein (OD 515) avg</t>
  </si>
  <si>
    <t>proline (μM)</t>
  </si>
  <si>
    <t>proline/min (μM/min)</t>
  </si>
  <si>
    <t>proline/min (U=μmloe/min)</t>
  </si>
  <si>
    <t>protein con. (mg)</t>
  </si>
  <si>
    <t>protein con. in mixture (mg/ml)</t>
  </si>
  <si>
    <t>specific activity (U/mg)</t>
  </si>
  <si>
    <t>Tris-HCl</t>
  </si>
  <si>
    <t>Relative activity (%)</t>
  </si>
  <si>
    <t>error bar</t>
  </si>
  <si>
    <t>105.07.04 pH</t>
  </si>
  <si>
    <t>Sodium-acetate</t>
  </si>
  <si>
    <t>Phosphate-citrate</t>
  </si>
  <si>
    <t>Sodium-citrate</t>
  </si>
  <si>
    <t>Sodium-phosphate</t>
  </si>
  <si>
    <t>Hepes-NaOH</t>
  </si>
  <si>
    <t>Glycine-NAOH</t>
  </si>
  <si>
    <t>Sodium-acetate</t>
  </si>
  <si>
    <t>Sodium-phosphate</t>
  </si>
  <si>
    <t>Tris-HCl</t>
  </si>
  <si>
    <t>pH</t>
  </si>
  <si>
    <t xml:space="preserve">pH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</si>
</sst>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4" borderId="13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tabSelected="1" zoomScale="85" zoomScaleNormal="85" zoomScalePageLayoutView="0" workbookViewId="0" topLeftCell="L1">
      <selection activeCell="AA1" sqref="AA1:AU4"/>
    </sheetView>
  </sheetViews>
  <sheetFormatPr defaultColWidth="9.00390625" defaultRowHeight="15.75"/>
  <cols>
    <col min="1" max="1" width="23.25390625" style="21" customWidth="1"/>
    <col min="2" max="47" width="6.625" style="21" customWidth="1"/>
    <col min="48" max="16384" width="9.00390625" style="21" customWidth="1"/>
  </cols>
  <sheetData>
    <row r="1" spans="1:47" ht="13.5" thickBot="1">
      <c r="A1" s="17" t="s">
        <v>10</v>
      </c>
      <c r="B1" s="17" t="s">
        <v>12</v>
      </c>
      <c r="C1" s="18"/>
      <c r="D1" s="19"/>
      <c r="E1" s="18" t="s">
        <v>17</v>
      </c>
      <c r="F1" s="20"/>
      <c r="G1" s="20"/>
      <c r="H1" s="19"/>
      <c r="I1" s="18" t="s">
        <v>13</v>
      </c>
      <c r="J1" s="20"/>
      <c r="K1" s="19"/>
      <c r="L1" s="18" t="s">
        <v>18</v>
      </c>
      <c r="M1" s="20"/>
      <c r="N1" s="20"/>
      <c r="O1" s="18" t="s">
        <v>15</v>
      </c>
      <c r="P1" s="20"/>
      <c r="Q1" s="19"/>
      <c r="R1" s="18" t="s">
        <v>19</v>
      </c>
      <c r="S1" s="20"/>
      <c r="T1" s="20"/>
      <c r="U1" s="19"/>
      <c r="V1" s="17" t="s">
        <v>16</v>
      </c>
      <c r="W1" s="18"/>
      <c r="X1" s="20"/>
      <c r="Y1" s="19"/>
      <c r="AA1" s="21">
        <v>2.76</v>
      </c>
      <c r="AB1" s="21">
        <v>0.22255192878338279</v>
      </c>
      <c r="AC1" s="21">
        <v>0.44254167784257276</v>
      </c>
      <c r="AD1" s="21">
        <v>3.62</v>
      </c>
      <c r="AE1" s="21">
        <v>0.037091988130563774</v>
      </c>
      <c r="AF1" s="21">
        <v>0.7961519288531538</v>
      </c>
      <c r="AG1" s="21">
        <v>3.99</v>
      </c>
      <c r="AH1" s="21">
        <v>3.481348028825774</v>
      </c>
      <c r="AI1" s="21">
        <v>0.8430427393332618</v>
      </c>
      <c r="AJ1" s="21">
        <v>6</v>
      </c>
      <c r="AK1" s="21">
        <v>5.600890207715134</v>
      </c>
      <c r="AL1" s="21">
        <v>0.6424520799587821</v>
      </c>
      <c r="AM1" s="33">
        <v>6.8</v>
      </c>
      <c r="AN1" s="33">
        <v>88.39550657058075</v>
      </c>
      <c r="AO1" s="33">
        <v>0.9143405005689432</v>
      </c>
      <c r="AP1" s="21">
        <v>7</v>
      </c>
      <c r="AQ1" s="21">
        <v>92.44913098770665</v>
      </c>
      <c r="AR1" s="21">
        <v>2.079252242288401</v>
      </c>
      <c r="AS1" s="21">
        <v>8.6</v>
      </c>
      <c r="AT1" s="21">
        <v>97.74798643493003</v>
      </c>
      <c r="AU1" s="21">
        <v>1.6133252805890514</v>
      </c>
    </row>
    <row r="2" spans="1:47" ht="13.5" thickBot="1">
      <c r="A2" s="22"/>
      <c r="B2" s="23">
        <v>2.76</v>
      </c>
      <c r="C2" s="23">
        <v>3.18</v>
      </c>
      <c r="D2" s="23">
        <v>5.03</v>
      </c>
      <c r="E2" s="23">
        <v>3.62</v>
      </c>
      <c r="F2" s="23">
        <v>4.34</v>
      </c>
      <c r="G2" s="23">
        <v>4.96</v>
      </c>
      <c r="H2" s="23">
        <v>5.9</v>
      </c>
      <c r="I2" s="23">
        <v>3.99</v>
      </c>
      <c r="J2" s="23">
        <v>5</v>
      </c>
      <c r="K2" s="17">
        <v>5.98</v>
      </c>
      <c r="L2" s="17">
        <v>6</v>
      </c>
      <c r="M2" s="17">
        <v>7</v>
      </c>
      <c r="N2" s="17">
        <v>8</v>
      </c>
      <c r="O2" s="17">
        <v>6.8</v>
      </c>
      <c r="P2" s="17">
        <v>7.5</v>
      </c>
      <c r="Q2" s="17">
        <v>8.2</v>
      </c>
      <c r="R2" s="17">
        <v>7</v>
      </c>
      <c r="S2" s="17">
        <v>8</v>
      </c>
      <c r="T2" s="17">
        <v>8.5</v>
      </c>
      <c r="U2" s="17">
        <v>9</v>
      </c>
      <c r="V2" s="17">
        <v>8.6</v>
      </c>
      <c r="W2" s="17">
        <v>9</v>
      </c>
      <c r="X2" s="17">
        <v>10</v>
      </c>
      <c r="Y2" s="17">
        <v>10.6</v>
      </c>
      <c r="AA2" s="21">
        <v>3.18</v>
      </c>
      <c r="AB2" s="21">
        <v>-0.01589656634167024</v>
      </c>
      <c r="AC2" s="21">
        <v>0.34645763116315226</v>
      </c>
      <c r="AD2" s="21">
        <v>4.34</v>
      </c>
      <c r="AE2" s="21">
        <v>5.759855871131834</v>
      </c>
      <c r="AF2" s="21">
        <v>1.1802598350665667</v>
      </c>
      <c r="AG2" s="21">
        <v>5</v>
      </c>
      <c r="AH2" s="21">
        <v>4.249682068673168</v>
      </c>
      <c r="AI2" s="21">
        <v>0.5110031136600763</v>
      </c>
      <c r="AJ2" s="21">
        <v>7</v>
      </c>
      <c r="AK2" s="21">
        <v>48.33615938957186</v>
      </c>
      <c r="AL2" s="21">
        <v>0.4856481236706028</v>
      </c>
      <c r="AM2" s="21">
        <v>7.5</v>
      </c>
      <c r="AN2" s="21">
        <v>90.11763459092835</v>
      </c>
      <c r="AO2" s="21">
        <v>2.253727248636803</v>
      </c>
      <c r="AP2" s="21">
        <v>8</v>
      </c>
      <c r="AQ2" s="21">
        <v>100</v>
      </c>
      <c r="AR2" s="21">
        <v>1.348868382933234</v>
      </c>
      <c r="AS2" s="33">
        <v>9</v>
      </c>
      <c r="AT2" s="33">
        <v>90.22361169987279</v>
      </c>
      <c r="AU2" s="33">
        <v>1.517476930799878</v>
      </c>
    </row>
    <row r="3" spans="1:47" ht="12.75">
      <c r="A3" s="24"/>
      <c r="B3" s="25">
        <v>0.011</v>
      </c>
      <c r="C3" s="24">
        <v>0.002</v>
      </c>
      <c r="D3" s="24">
        <v>0.124</v>
      </c>
      <c r="E3" s="25">
        <v>0.019</v>
      </c>
      <c r="F3" s="25">
        <v>0.022</v>
      </c>
      <c r="G3" s="25">
        <v>0.182</v>
      </c>
      <c r="H3" s="25">
        <v>0.982</v>
      </c>
      <c r="I3" s="25">
        <v>0.128</v>
      </c>
      <c r="J3" s="25">
        <v>0.056</v>
      </c>
      <c r="K3" s="25">
        <v>0.14</v>
      </c>
      <c r="L3" s="25">
        <v>0.079</v>
      </c>
      <c r="M3" s="25">
        <v>0.614</v>
      </c>
      <c r="N3" s="25">
        <v>1.211</v>
      </c>
      <c r="O3" s="25">
        <v>1.108</v>
      </c>
      <c r="P3" s="25">
        <v>1.109</v>
      </c>
      <c r="Q3" s="25">
        <v>1.236</v>
      </c>
      <c r="R3" s="25">
        <v>1.167</v>
      </c>
      <c r="S3" s="25">
        <v>1.274</v>
      </c>
      <c r="T3" s="25">
        <v>1.173</v>
      </c>
      <c r="U3" s="25">
        <v>0.852</v>
      </c>
      <c r="V3" s="25">
        <v>1.219</v>
      </c>
      <c r="W3" s="25">
        <v>1.106</v>
      </c>
      <c r="X3" s="25">
        <v>0.236</v>
      </c>
      <c r="Y3" s="25">
        <v>0.003</v>
      </c>
      <c r="AA3" s="21">
        <v>5.03</v>
      </c>
      <c r="AB3" s="21">
        <v>10.502331496396774</v>
      </c>
      <c r="AC3" s="21">
        <v>0.9554484379110303</v>
      </c>
      <c r="AD3" s="33">
        <v>4.96</v>
      </c>
      <c r="AE3" s="33">
        <v>8.62123781263247</v>
      </c>
      <c r="AF3" s="33">
        <v>2.641533916577568</v>
      </c>
      <c r="AG3" s="21">
        <v>5.98</v>
      </c>
      <c r="AH3" s="21">
        <v>9.177617634590927</v>
      </c>
      <c r="AI3" s="21">
        <v>1.2364626843554523</v>
      </c>
      <c r="AJ3" s="21">
        <v>8</v>
      </c>
      <c r="AK3" s="21">
        <v>95.6284442560407</v>
      </c>
      <c r="AL3" s="21">
        <v>2.6415339165775564</v>
      </c>
      <c r="AM3" s="21">
        <v>8.2</v>
      </c>
      <c r="AN3" s="21">
        <v>94.46269605765151</v>
      </c>
      <c r="AO3" s="21">
        <v>1.5736797800887496</v>
      </c>
      <c r="AP3" s="21">
        <v>8.5</v>
      </c>
      <c r="AQ3" s="21">
        <v>90.22361169987285</v>
      </c>
      <c r="AR3" s="21">
        <v>2.124338839063278</v>
      </c>
      <c r="AS3" s="21">
        <v>10</v>
      </c>
      <c r="AT3" s="21">
        <v>18.344637558287406</v>
      </c>
      <c r="AU3" s="21">
        <v>0.2753366056966261</v>
      </c>
    </row>
    <row r="4" spans="1:47" ht="12.75">
      <c r="A4" s="24"/>
      <c r="B4" s="25">
        <v>0.004</v>
      </c>
      <c r="C4" s="24">
        <v>0.009</v>
      </c>
      <c r="D4" s="24">
        <v>0.187</v>
      </c>
      <c r="E4" s="25">
        <v>0</v>
      </c>
      <c r="F4" s="25">
        <v>0.001</v>
      </c>
      <c r="G4" s="25">
        <v>0.135</v>
      </c>
      <c r="H4" s="25">
        <v>0.99</v>
      </c>
      <c r="I4" s="25">
        <v>0.005</v>
      </c>
      <c r="J4" s="25">
        <v>0.068</v>
      </c>
      <c r="K4" s="25">
        <v>0.118</v>
      </c>
      <c r="L4" s="25">
        <v>0.085</v>
      </c>
      <c r="M4" s="25">
        <v>0.61</v>
      </c>
      <c r="N4" s="25">
        <v>1.164</v>
      </c>
      <c r="O4" s="25">
        <v>1.119</v>
      </c>
      <c r="P4" s="25">
        <v>1.151</v>
      </c>
      <c r="Q4" s="25">
        <v>1.143</v>
      </c>
      <c r="R4" s="25">
        <v>1.198</v>
      </c>
      <c r="S4" s="25">
        <v>1.224</v>
      </c>
      <c r="T4" s="25">
        <v>1.13</v>
      </c>
      <c r="U4" s="25">
        <v>0.764</v>
      </c>
      <c r="V4" s="25">
        <v>1.233</v>
      </c>
      <c r="W4" s="25">
        <v>1.133</v>
      </c>
      <c r="X4" s="25">
        <v>0.236</v>
      </c>
      <c r="Y4" s="25">
        <v>0.002</v>
      </c>
      <c r="AD4" s="21">
        <v>5.9</v>
      </c>
      <c r="AE4" s="21">
        <v>77.47986434930053</v>
      </c>
      <c r="AF4" s="21">
        <v>0.4496227943110814</v>
      </c>
      <c r="AP4" s="21">
        <v>9</v>
      </c>
      <c r="AQ4" s="21">
        <v>63.30542602797795</v>
      </c>
      <c r="AR4" s="21">
        <v>1.7422883279553938</v>
      </c>
      <c r="AS4" s="21">
        <v>10.6</v>
      </c>
      <c r="AT4" s="21">
        <v>-0.17486222975837212</v>
      </c>
      <c r="AU4" s="21">
        <v>0.3464576311631523</v>
      </c>
    </row>
    <row r="5" spans="1:25" ht="13.5" thickBot="1">
      <c r="A5" s="26"/>
      <c r="B5" s="27">
        <v>0.015</v>
      </c>
      <c r="C5" s="26">
        <v>0.01</v>
      </c>
      <c r="D5" s="26">
        <v>0.107</v>
      </c>
      <c r="E5" s="27">
        <v>0.004</v>
      </c>
      <c r="F5" s="27">
        <v>0.216</v>
      </c>
      <c r="G5" s="27">
        <v>0.03</v>
      </c>
      <c r="H5" s="27">
        <v>0.974</v>
      </c>
      <c r="I5" s="27">
        <v>0.02</v>
      </c>
      <c r="J5" s="27">
        <v>0.058</v>
      </c>
      <c r="K5" s="27">
        <v>0.11</v>
      </c>
      <c r="L5" s="27">
        <v>0.069</v>
      </c>
      <c r="M5" s="27">
        <v>0.622</v>
      </c>
      <c r="N5" s="27">
        <v>1.256</v>
      </c>
      <c r="O5" s="27">
        <v>1.131</v>
      </c>
      <c r="P5" s="27">
        <v>1.163</v>
      </c>
      <c r="Q5" s="27">
        <v>1.208</v>
      </c>
      <c r="R5" s="27">
        <v>1.146</v>
      </c>
      <c r="S5" s="27">
        <v>1.298</v>
      </c>
      <c r="T5" s="27">
        <v>1.124</v>
      </c>
      <c r="U5" s="27">
        <v>0.795</v>
      </c>
      <c r="V5" s="27">
        <v>1.259</v>
      </c>
      <c r="W5" s="27">
        <v>1.188</v>
      </c>
      <c r="X5" s="27">
        <v>0.242</v>
      </c>
      <c r="Y5" s="27">
        <v>0.01</v>
      </c>
    </row>
    <row r="6" spans="1:25" ht="13.5" thickBot="1">
      <c r="A6" s="17" t="s">
        <v>0</v>
      </c>
      <c r="B6" s="28">
        <f>AVERAGE(B3:B5)</f>
        <v>0.01</v>
      </c>
      <c r="C6" s="28">
        <f aca="true" t="shared" si="0" ref="C6:Y6">AVERAGE(C3:C5)</f>
        <v>0.006999999999999999</v>
      </c>
      <c r="D6" s="28">
        <f t="shared" si="0"/>
        <v>0.13933333333333334</v>
      </c>
      <c r="E6" s="28">
        <f t="shared" si="0"/>
        <v>0.007666666666666666</v>
      </c>
      <c r="F6" s="28">
        <f t="shared" si="0"/>
        <v>0.07966666666666666</v>
      </c>
      <c r="G6" s="28">
        <f t="shared" si="0"/>
        <v>0.11566666666666665</v>
      </c>
      <c r="H6" s="28">
        <f t="shared" si="0"/>
        <v>0.9819999999999999</v>
      </c>
      <c r="I6" s="28">
        <f t="shared" si="0"/>
        <v>0.051</v>
      </c>
      <c r="J6" s="28">
        <f t="shared" si="0"/>
        <v>0.06066666666666667</v>
      </c>
      <c r="K6" s="28">
        <f t="shared" si="0"/>
        <v>0.12266666666666666</v>
      </c>
      <c r="L6" s="28">
        <f t="shared" si="0"/>
        <v>0.07766666666666668</v>
      </c>
      <c r="M6" s="28">
        <f t="shared" si="0"/>
        <v>0.6153333333333334</v>
      </c>
      <c r="N6" s="28">
        <f t="shared" si="0"/>
        <v>1.2103333333333335</v>
      </c>
      <c r="O6" s="28">
        <f t="shared" si="0"/>
        <v>1.1193333333333335</v>
      </c>
      <c r="P6" s="28">
        <f t="shared" si="0"/>
        <v>1.141</v>
      </c>
      <c r="Q6" s="28">
        <f t="shared" si="0"/>
        <v>1.1956666666666667</v>
      </c>
      <c r="R6" s="28">
        <f t="shared" si="0"/>
        <v>1.1703333333333334</v>
      </c>
      <c r="S6" s="28">
        <f t="shared" si="0"/>
        <v>1.2653333333333334</v>
      </c>
      <c r="T6" s="28">
        <f t="shared" si="0"/>
        <v>1.1423333333333334</v>
      </c>
      <c r="U6" s="28">
        <f t="shared" si="0"/>
        <v>0.8036666666666666</v>
      </c>
      <c r="V6" s="28">
        <f t="shared" si="0"/>
        <v>1.2369999999999999</v>
      </c>
      <c r="W6" s="28">
        <f t="shared" si="0"/>
        <v>1.1423333333333332</v>
      </c>
      <c r="X6" s="28">
        <f t="shared" si="0"/>
        <v>0.238</v>
      </c>
      <c r="Y6" s="28">
        <f t="shared" si="0"/>
        <v>0.005</v>
      </c>
    </row>
    <row r="7" ht="13.5" thickBot="1"/>
    <row r="8" spans="1:25" ht="13.5" thickBot="1">
      <c r="A8" s="22"/>
      <c r="B8" s="17" t="s">
        <v>12</v>
      </c>
      <c r="C8" s="18"/>
      <c r="D8" s="19"/>
      <c r="E8" s="18" t="s">
        <v>11</v>
      </c>
      <c r="F8" s="20"/>
      <c r="G8" s="20"/>
      <c r="H8" s="19"/>
      <c r="I8" s="18" t="s">
        <v>13</v>
      </c>
      <c r="J8" s="20"/>
      <c r="K8" s="19"/>
      <c r="L8" s="18" t="s">
        <v>14</v>
      </c>
      <c r="M8" s="20"/>
      <c r="N8" s="20"/>
      <c r="O8" s="18" t="s">
        <v>15</v>
      </c>
      <c r="P8" s="20"/>
      <c r="Q8" s="19"/>
      <c r="R8" s="18" t="s">
        <v>7</v>
      </c>
      <c r="S8" s="20"/>
      <c r="T8" s="20"/>
      <c r="U8" s="19"/>
      <c r="V8" s="17" t="s">
        <v>16</v>
      </c>
      <c r="W8" s="18"/>
      <c r="X8" s="20"/>
      <c r="Y8" s="19"/>
    </row>
    <row r="9" spans="1:25" ht="13.5" thickBot="1">
      <c r="A9" s="26" t="s">
        <v>21</v>
      </c>
      <c r="B9" s="17">
        <v>2.76</v>
      </c>
      <c r="C9" s="17">
        <v>3.18</v>
      </c>
      <c r="D9" s="17">
        <v>5.03</v>
      </c>
      <c r="E9" s="17">
        <v>3.62</v>
      </c>
      <c r="F9" s="17">
        <v>4.34</v>
      </c>
      <c r="G9" s="17">
        <v>4.96</v>
      </c>
      <c r="H9" s="17">
        <v>5.9</v>
      </c>
      <c r="I9" s="17">
        <v>3.99</v>
      </c>
      <c r="J9" s="17">
        <v>5</v>
      </c>
      <c r="K9" s="17">
        <v>5.98</v>
      </c>
      <c r="L9" s="17">
        <v>6</v>
      </c>
      <c r="M9" s="17">
        <v>7</v>
      </c>
      <c r="N9" s="17">
        <v>8</v>
      </c>
      <c r="O9" s="17">
        <v>6.8</v>
      </c>
      <c r="P9" s="17">
        <v>7.5</v>
      </c>
      <c r="Q9" s="17">
        <v>8.2</v>
      </c>
      <c r="R9" s="17">
        <v>7</v>
      </c>
      <c r="S9" s="17">
        <v>8</v>
      </c>
      <c r="T9" s="17">
        <v>8.5</v>
      </c>
      <c r="U9" s="17">
        <v>9</v>
      </c>
      <c r="V9" s="17">
        <v>8.6</v>
      </c>
      <c r="W9" s="17">
        <v>9</v>
      </c>
      <c r="X9" s="17">
        <v>10</v>
      </c>
      <c r="Y9" s="17">
        <v>10.6</v>
      </c>
    </row>
    <row r="10" spans="1:25" ht="13.5" thickBot="1">
      <c r="A10" s="17" t="s">
        <v>0</v>
      </c>
      <c r="B10" s="17">
        <f>B6</f>
        <v>0.01</v>
      </c>
      <c r="C10" s="17">
        <f aca="true" t="shared" si="1" ref="C10:Y10">C6</f>
        <v>0.006999999999999999</v>
      </c>
      <c r="D10" s="17">
        <f t="shared" si="1"/>
        <v>0.13933333333333334</v>
      </c>
      <c r="E10" s="17">
        <f t="shared" si="1"/>
        <v>0.007666666666666666</v>
      </c>
      <c r="F10" s="17">
        <f t="shared" si="1"/>
        <v>0.07966666666666666</v>
      </c>
      <c r="G10" s="17">
        <f t="shared" si="1"/>
        <v>0.11566666666666665</v>
      </c>
      <c r="H10" s="17">
        <f t="shared" si="1"/>
        <v>0.9819999999999999</v>
      </c>
      <c r="I10" s="17">
        <f t="shared" si="1"/>
        <v>0.051</v>
      </c>
      <c r="J10" s="17">
        <f t="shared" si="1"/>
        <v>0.06066666666666667</v>
      </c>
      <c r="K10" s="17">
        <f t="shared" si="1"/>
        <v>0.12266666666666666</v>
      </c>
      <c r="L10" s="17">
        <f t="shared" si="1"/>
        <v>0.07766666666666668</v>
      </c>
      <c r="M10" s="17">
        <f t="shared" si="1"/>
        <v>0.6153333333333334</v>
      </c>
      <c r="N10" s="17">
        <f t="shared" si="1"/>
        <v>1.2103333333333335</v>
      </c>
      <c r="O10" s="17">
        <f t="shared" si="1"/>
        <v>1.1193333333333335</v>
      </c>
      <c r="P10" s="17">
        <f t="shared" si="1"/>
        <v>1.141</v>
      </c>
      <c r="Q10" s="17">
        <f t="shared" si="1"/>
        <v>1.1956666666666667</v>
      </c>
      <c r="R10" s="17">
        <f t="shared" si="1"/>
        <v>1.1703333333333334</v>
      </c>
      <c r="S10" s="17">
        <f t="shared" si="1"/>
        <v>1.2653333333333334</v>
      </c>
      <c r="T10" s="17">
        <f t="shared" si="1"/>
        <v>1.1423333333333334</v>
      </c>
      <c r="U10" s="17">
        <f t="shared" si="1"/>
        <v>0.8036666666666666</v>
      </c>
      <c r="V10" s="17">
        <f t="shared" si="1"/>
        <v>1.2369999999999999</v>
      </c>
      <c r="W10" s="17">
        <f t="shared" si="1"/>
        <v>1.1423333333333332</v>
      </c>
      <c r="X10" s="17">
        <f t="shared" si="1"/>
        <v>0.238</v>
      </c>
      <c r="Y10" s="17">
        <f t="shared" si="1"/>
        <v>0.005</v>
      </c>
    </row>
    <row r="11" spans="1:25" s="33" customFormat="1" ht="13.5" thickBot="1">
      <c r="A11" s="32" t="s">
        <v>1</v>
      </c>
      <c r="B11" s="32">
        <f>((B10-0.0072)/1.4733)*1000</f>
        <v>1.9004954863232202</v>
      </c>
      <c r="C11" s="32">
        <f aca="true" t="shared" si="2" ref="C11:Y11">((C10-0.0072)/1.4733)*1000</f>
        <v>-0.13574967759451606</v>
      </c>
      <c r="D11" s="32">
        <f t="shared" si="2"/>
        <v>89.68528699744337</v>
      </c>
      <c r="E11" s="32">
        <f t="shared" si="2"/>
        <v>0.3167492477205365</v>
      </c>
      <c r="F11" s="32">
        <f t="shared" si="2"/>
        <v>49.18663318174619</v>
      </c>
      <c r="G11" s="32">
        <f t="shared" si="2"/>
        <v>73.621575148759</v>
      </c>
      <c r="H11" s="32">
        <f t="shared" si="2"/>
        <v>661.6439285956694</v>
      </c>
      <c r="I11" s="32">
        <f t="shared" si="2"/>
        <v>29.72917939319894</v>
      </c>
      <c r="J11" s="32">
        <f t="shared" si="2"/>
        <v>36.290413810267204</v>
      </c>
      <c r="K11" s="32">
        <f t="shared" si="2"/>
        <v>78.37281386456706</v>
      </c>
      <c r="L11" s="32">
        <f t="shared" si="2"/>
        <v>47.82913640580104</v>
      </c>
      <c r="M11" s="32">
        <f t="shared" si="2"/>
        <v>412.76951967239086</v>
      </c>
      <c r="N11" s="32">
        <f t="shared" si="2"/>
        <v>816.6248105160751</v>
      </c>
      <c r="O11" s="32">
        <f t="shared" si="2"/>
        <v>754.8587072105704</v>
      </c>
      <c r="P11" s="32">
        <f t="shared" si="2"/>
        <v>769.5649222833096</v>
      </c>
      <c r="Q11" s="32">
        <f t="shared" si="2"/>
        <v>806.6698341591438</v>
      </c>
      <c r="R11" s="32">
        <f t="shared" si="2"/>
        <v>789.4748749971718</v>
      </c>
      <c r="S11" s="32">
        <f t="shared" si="2"/>
        <v>853.9559718545669</v>
      </c>
      <c r="T11" s="32">
        <f t="shared" si="2"/>
        <v>770.4699201339397</v>
      </c>
      <c r="U11" s="32">
        <f t="shared" si="2"/>
        <v>540.600466073893</v>
      </c>
      <c r="V11" s="32">
        <f t="shared" si="2"/>
        <v>834.7247675286769</v>
      </c>
      <c r="W11" s="32">
        <f t="shared" si="2"/>
        <v>770.4699201339395</v>
      </c>
      <c r="X11" s="32">
        <f t="shared" si="2"/>
        <v>156.6551279440711</v>
      </c>
      <c r="Y11" s="32">
        <f t="shared" si="2"/>
        <v>-1.4932464535396726</v>
      </c>
    </row>
    <row r="12" spans="1:25" ht="13.5" thickBot="1">
      <c r="A12" s="17" t="s">
        <v>2</v>
      </c>
      <c r="B12" s="17">
        <f>B11/10</f>
        <v>0.190049548632322</v>
      </c>
      <c r="C12" s="17">
        <f aca="true" t="shared" si="3" ref="C12:J12">C11/10</f>
        <v>-0.013574967759451606</v>
      </c>
      <c r="D12" s="17">
        <f t="shared" si="3"/>
        <v>8.968528699744336</v>
      </c>
      <c r="E12" s="17">
        <f t="shared" si="3"/>
        <v>0.03167492477205365</v>
      </c>
      <c r="F12" s="17">
        <f t="shared" si="3"/>
        <v>4.918663318174619</v>
      </c>
      <c r="G12" s="17">
        <f t="shared" si="3"/>
        <v>7.362157514875901</v>
      </c>
      <c r="H12" s="17">
        <f t="shared" si="3"/>
        <v>66.16439285956695</v>
      </c>
      <c r="I12" s="17">
        <f t="shared" si="3"/>
        <v>2.972917939319894</v>
      </c>
      <c r="J12" s="17">
        <f t="shared" si="3"/>
        <v>3.6290413810267204</v>
      </c>
      <c r="K12" s="17">
        <f>K11/10</f>
        <v>7.837281386456707</v>
      </c>
      <c r="L12" s="17">
        <f>L11/10</f>
        <v>4.782913640580103</v>
      </c>
      <c r="M12" s="17">
        <f aca="true" t="shared" si="4" ref="M12:Y12">M11/10</f>
        <v>41.276951967239086</v>
      </c>
      <c r="N12" s="17">
        <f t="shared" si="4"/>
        <v>81.6624810516075</v>
      </c>
      <c r="O12" s="17">
        <f t="shared" si="4"/>
        <v>75.48587072105704</v>
      </c>
      <c r="P12" s="17">
        <f t="shared" si="4"/>
        <v>76.95649222833096</v>
      </c>
      <c r="Q12" s="17">
        <f t="shared" si="4"/>
        <v>80.66698341591437</v>
      </c>
      <c r="R12" s="17">
        <f t="shared" si="4"/>
        <v>78.94748749971718</v>
      </c>
      <c r="S12" s="17">
        <f t="shared" si="4"/>
        <v>85.3955971854567</v>
      </c>
      <c r="T12" s="17">
        <f t="shared" si="4"/>
        <v>77.04699201339398</v>
      </c>
      <c r="U12" s="17">
        <f t="shared" si="4"/>
        <v>54.0600466073893</v>
      </c>
      <c r="V12" s="17">
        <f t="shared" si="4"/>
        <v>83.47247675286769</v>
      </c>
      <c r="W12" s="17">
        <f t="shared" si="4"/>
        <v>77.04699201339395</v>
      </c>
      <c r="X12" s="17">
        <f t="shared" si="4"/>
        <v>15.66551279440711</v>
      </c>
      <c r="Y12" s="17">
        <f t="shared" si="4"/>
        <v>-0.14932464535396725</v>
      </c>
    </row>
    <row r="13" spans="1:25" ht="13.5" thickBot="1">
      <c r="A13" s="17" t="s">
        <v>3</v>
      </c>
      <c r="B13" s="17">
        <f>B12*500*10^-6</f>
        <v>9.5024774316161E-05</v>
      </c>
      <c r="C13" s="17">
        <f aca="true" t="shared" si="5" ref="C13:J13">C12*500*10^-6</f>
        <v>-6.787483879725803E-06</v>
      </c>
      <c r="D13" s="17">
        <f t="shared" si="5"/>
        <v>0.004484264349872168</v>
      </c>
      <c r="E13" s="17">
        <f t="shared" si="5"/>
        <v>1.5837462386026824E-05</v>
      </c>
      <c r="F13" s="17">
        <f t="shared" si="5"/>
        <v>0.002459331659087309</v>
      </c>
      <c r="G13" s="17">
        <f t="shared" si="5"/>
        <v>0.0036810787574379504</v>
      </c>
      <c r="H13" s="17">
        <f t="shared" si="5"/>
        <v>0.03308219642978347</v>
      </c>
      <c r="I13" s="17">
        <f t="shared" si="5"/>
        <v>0.0014864589696599471</v>
      </c>
      <c r="J13" s="17">
        <f t="shared" si="5"/>
        <v>0.0018145206905133603</v>
      </c>
      <c r="K13" s="17">
        <f>K12*500*10^-6</f>
        <v>0.003918640693228353</v>
      </c>
      <c r="L13" s="17">
        <f>L12*500*10^-6</f>
        <v>0.0023914568202900517</v>
      </c>
      <c r="M13" s="17">
        <f aca="true" t="shared" si="6" ref="M13:Y13">M12*500*10^-6</f>
        <v>0.020638475983619543</v>
      </c>
      <c r="N13" s="17">
        <f t="shared" si="6"/>
        <v>0.040831240525803746</v>
      </c>
      <c r="O13" s="17">
        <f t="shared" si="6"/>
        <v>0.03774293536052852</v>
      </c>
      <c r="P13" s="17">
        <f t="shared" si="6"/>
        <v>0.038478246114165476</v>
      </c>
      <c r="Q13" s="17">
        <f t="shared" si="6"/>
        <v>0.040333491707957185</v>
      </c>
      <c r="R13" s="17">
        <f t="shared" si="6"/>
        <v>0.03947374374985859</v>
      </c>
      <c r="S13" s="17">
        <f t="shared" si="6"/>
        <v>0.04269779859272834</v>
      </c>
      <c r="T13" s="17">
        <f t="shared" si="6"/>
        <v>0.03852349600669699</v>
      </c>
      <c r="U13" s="17">
        <f t="shared" si="6"/>
        <v>0.02703002330369465</v>
      </c>
      <c r="V13" s="17">
        <f t="shared" si="6"/>
        <v>0.041736238376433844</v>
      </c>
      <c r="W13" s="17">
        <f t="shared" si="6"/>
        <v>0.038523496006696974</v>
      </c>
      <c r="X13" s="17">
        <f t="shared" si="6"/>
        <v>0.007832756397203555</v>
      </c>
      <c r="Y13" s="17">
        <f t="shared" si="6"/>
        <v>-7.466232267698361E-05</v>
      </c>
    </row>
    <row r="14" spans="1:25" ht="13.5" thickBot="1">
      <c r="A14" s="17" t="s">
        <v>4</v>
      </c>
      <c r="B14" s="17">
        <v>5.44889</v>
      </c>
      <c r="C14" s="17">
        <v>5.44889</v>
      </c>
      <c r="D14" s="17">
        <v>5.44889</v>
      </c>
      <c r="E14" s="17">
        <v>5.44889</v>
      </c>
      <c r="F14" s="17">
        <v>5.44889</v>
      </c>
      <c r="G14" s="17">
        <v>5.44889</v>
      </c>
      <c r="H14" s="17">
        <v>5.44889</v>
      </c>
      <c r="I14" s="17">
        <v>5.44889</v>
      </c>
      <c r="J14" s="17">
        <v>5.44889</v>
      </c>
      <c r="K14" s="17">
        <v>5.44889</v>
      </c>
      <c r="L14" s="17">
        <v>5.44889</v>
      </c>
      <c r="M14" s="17">
        <v>5.44889</v>
      </c>
      <c r="N14" s="17">
        <v>5.44889</v>
      </c>
      <c r="O14" s="17">
        <v>5.44889</v>
      </c>
      <c r="P14" s="17">
        <v>5.44889</v>
      </c>
      <c r="Q14" s="17">
        <v>5.44889</v>
      </c>
      <c r="R14" s="17">
        <v>5.44889</v>
      </c>
      <c r="S14" s="17">
        <v>5.44889</v>
      </c>
      <c r="T14" s="17">
        <v>5.44889</v>
      </c>
      <c r="U14" s="17">
        <v>5.44889</v>
      </c>
      <c r="V14" s="17">
        <v>5.44889</v>
      </c>
      <c r="W14" s="17">
        <v>5.44889</v>
      </c>
      <c r="X14" s="17">
        <v>5.44889</v>
      </c>
      <c r="Y14" s="17">
        <v>5.44889</v>
      </c>
    </row>
    <row r="15" spans="1:25" ht="13.5" thickBot="1">
      <c r="A15" s="17" t="s">
        <v>5</v>
      </c>
      <c r="B15" s="17">
        <f aca="true" t="shared" si="7" ref="B15:Y15">B14/200*(10/500)</f>
        <v>0.0005448889999999999</v>
      </c>
      <c r="C15" s="17">
        <f t="shared" si="7"/>
        <v>0.0005448889999999999</v>
      </c>
      <c r="D15" s="17">
        <f t="shared" si="7"/>
        <v>0.0005448889999999999</v>
      </c>
      <c r="E15" s="17">
        <f t="shared" si="7"/>
        <v>0.0005448889999999999</v>
      </c>
      <c r="F15" s="17">
        <f t="shared" si="7"/>
        <v>0.0005448889999999999</v>
      </c>
      <c r="G15" s="17">
        <f t="shared" si="7"/>
        <v>0.0005448889999999999</v>
      </c>
      <c r="H15" s="17">
        <f t="shared" si="7"/>
        <v>0.0005448889999999999</v>
      </c>
      <c r="I15" s="17">
        <f t="shared" si="7"/>
        <v>0.0005448889999999999</v>
      </c>
      <c r="J15" s="17">
        <f t="shared" si="7"/>
        <v>0.0005448889999999999</v>
      </c>
      <c r="K15" s="17">
        <f t="shared" si="7"/>
        <v>0.0005448889999999999</v>
      </c>
      <c r="L15" s="17">
        <f t="shared" si="7"/>
        <v>0.0005448889999999999</v>
      </c>
      <c r="M15" s="17">
        <f t="shared" si="7"/>
        <v>0.0005448889999999999</v>
      </c>
      <c r="N15" s="17">
        <f t="shared" si="7"/>
        <v>0.0005448889999999999</v>
      </c>
      <c r="O15" s="17">
        <f t="shared" si="7"/>
        <v>0.0005448889999999999</v>
      </c>
      <c r="P15" s="17">
        <f t="shared" si="7"/>
        <v>0.0005448889999999999</v>
      </c>
      <c r="Q15" s="17">
        <f t="shared" si="7"/>
        <v>0.0005448889999999999</v>
      </c>
      <c r="R15" s="17">
        <f t="shared" si="7"/>
        <v>0.0005448889999999999</v>
      </c>
      <c r="S15" s="17">
        <f t="shared" si="7"/>
        <v>0.0005448889999999999</v>
      </c>
      <c r="T15" s="17">
        <f t="shared" si="7"/>
        <v>0.0005448889999999999</v>
      </c>
      <c r="U15" s="17">
        <f t="shared" si="7"/>
        <v>0.0005448889999999999</v>
      </c>
      <c r="V15" s="17">
        <f t="shared" si="7"/>
        <v>0.0005448889999999999</v>
      </c>
      <c r="W15" s="17">
        <f t="shared" si="7"/>
        <v>0.0005448889999999999</v>
      </c>
      <c r="X15" s="17">
        <f t="shared" si="7"/>
        <v>0.0005448889999999999</v>
      </c>
      <c r="Y15" s="17">
        <f t="shared" si="7"/>
        <v>0.0005448889999999999</v>
      </c>
    </row>
    <row r="16" spans="1:25" ht="13.5" thickBot="1">
      <c r="A16" s="17" t="s">
        <v>6</v>
      </c>
      <c r="B16" s="17">
        <f aca="true" t="shared" si="8" ref="B16:Y16">B13/B15</f>
        <v>0.17439290262082924</v>
      </c>
      <c r="C16" s="17">
        <f t="shared" si="8"/>
        <v>-0.012456635901487835</v>
      </c>
      <c r="D16" s="17">
        <f t="shared" si="8"/>
        <v>8.229684118916271</v>
      </c>
      <c r="E16" s="17">
        <f t="shared" si="8"/>
        <v>0.02906548377013819</v>
      </c>
      <c r="F16" s="17">
        <f t="shared" si="8"/>
        <v>4.513454408305746</v>
      </c>
      <c r="G16" s="17">
        <f t="shared" si="8"/>
        <v>6.75564887057355</v>
      </c>
      <c r="H16" s="17">
        <f t="shared" si="8"/>
        <v>60.713643383851526</v>
      </c>
      <c r="I16" s="17">
        <f t="shared" si="8"/>
        <v>2.728003262425829</v>
      </c>
      <c r="J16" s="17">
        <f t="shared" si="8"/>
        <v>3.3300739976644063</v>
      </c>
      <c r="K16" s="17">
        <f t="shared" si="8"/>
        <v>7.191631127125624</v>
      </c>
      <c r="L16" s="17">
        <f t="shared" si="8"/>
        <v>4.388888049290869</v>
      </c>
      <c r="M16" s="17">
        <f t="shared" si="8"/>
        <v>37.876477564457254</v>
      </c>
      <c r="N16" s="17">
        <f t="shared" si="8"/>
        <v>74.93496937138345</v>
      </c>
      <c r="O16" s="17">
        <f t="shared" si="8"/>
        <v>69.2672000362065</v>
      </c>
      <c r="P16" s="17">
        <f t="shared" si="8"/>
        <v>70.61666892553434</v>
      </c>
      <c r="Q16" s="17">
        <f t="shared" si="8"/>
        <v>74.02148273860766</v>
      </c>
      <c r="R16" s="17">
        <f t="shared" si="8"/>
        <v>72.44364219108589</v>
      </c>
      <c r="S16" s="17">
        <f t="shared" si="8"/>
        <v>78.3605442442926</v>
      </c>
      <c r="T16" s="17">
        <f t="shared" si="8"/>
        <v>70.69971316487761</v>
      </c>
      <c r="U16" s="17">
        <f t="shared" si="8"/>
        <v>49.606476371691585</v>
      </c>
      <c r="V16" s="17">
        <f t="shared" si="8"/>
        <v>76.59585415824847</v>
      </c>
      <c r="W16" s="17">
        <f t="shared" si="8"/>
        <v>70.69971316487758</v>
      </c>
      <c r="X16" s="17">
        <f t="shared" si="8"/>
        <v>14.37495783031692</v>
      </c>
      <c r="Y16" s="17">
        <f t="shared" si="8"/>
        <v>-0.13702299491636577</v>
      </c>
    </row>
    <row r="17" spans="1:25" ht="13.5" thickBot="1">
      <c r="A17" s="28" t="s">
        <v>8</v>
      </c>
      <c r="B17" s="29">
        <f aca="true" t="shared" si="9" ref="B17:R17">B16/$S$16*100</f>
        <v>0.22255192878338279</v>
      </c>
      <c r="C17" s="29">
        <f t="shared" si="9"/>
        <v>-0.01589656634167024</v>
      </c>
      <c r="D17" s="29">
        <f t="shared" si="9"/>
        <v>10.502331496396774</v>
      </c>
      <c r="E17" s="29">
        <f t="shared" si="9"/>
        <v>0.037091988130563774</v>
      </c>
      <c r="F17" s="29">
        <f t="shared" si="9"/>
        <v>5.759855871131834</v>
      </c>
      <c r="G17" s="29">
        <f t="shared" si="9"/>
        <v>8.62123781263247</v>
      </c>
      <c r="H17" s="29">
        <f t="shared" si="9"/>
        <v>77.47986434930053</v>
      </c>
      <c r="I17" s="29">
        <f t="shared" si="9"/>
        <v>3.481348028825774</v>
      </c>
      <c r="J17" s="29">
        <f t="shared" si="9"/>
        <v>4.249682068673168</v>
      </c>
      <c r="K17" s="29">
        <f t="shared" si="9"/>
        <v>9.177617634590927</v>
      </c>
      <c r="L17" s="29">
        <f t="shared" si="9"/>
        <v>5.600890207715134</v>
      </c>
      <c r="M17" s="29">
        <f t="shared" si="9"/>
        <v>48.33615938957186</v>
      </c>
      <c r="N17" s="29">
        <f t="shared" si="9"/>
        <v>95.6284442560407</v>
      </c>
      <c r="O17" s="29">
        <f t="shared" si="9"/>
        <v>88.39550657058075</v>
      </c>
      <c r="P17" s="29">
        <f t="shared" si="9"/>
        <v>90.11763459092835</v>
      </c>
      <c r="Q17" s="29">
        <f t="shared" si="9"/>
        <v>94.46269605765151</v>
      </c>
      <c r="R17" s="29">
        <f t="shared" si="9"/>
        <v>92.44913098770665</v>
      </c>
      <c r="S17" s="29">
        <f>S16/$S$16*100</f>
        <v>100</v>
      </c>
      <c r="T17" s="29">
        <f aca="true" t="shared" si="10" ref="T17:Y17">T16/$S$16*100</f>
        <v>90.22361169987285</v>
      </c>
      <c r="U17" s="29">
        <f t="shared" si="10"/>
        <v>63.30542602797795</v>
      </c>
      <c r="V17" s="29">
        <f t="shared" si="10"/>
        <v>97.74798643493003</v>
      </c>
      <c r="W17" s="29">
        <f t="shared" si="10"/>
        <v>90.22361169987279</v>
      </c>
      <c r="X17" s="29">
        <f t="shared" si="10"/>
        <v>18.344637558287406</v>
      </c>
      <c r="Y17" s="29">
        <f t="shared" si="10"/>
        <v>-0.17486222975837212</v>
      </c>
    </row>
    <row r="18" spans="1:25" ht="13.5" thickBot="1">
      <c r="A18" s="30" t="s">
        <v>0</v>
      </c>
      <c r="B18" s="30">
        <f>B3</f>
        <v>0.011</v>
      </c>
      <c r="C18" s="30">
        <f aca="true" t="shared" si="11" ref="C18:Y18">C3</f>
        <v>0.002</v>
      </c>
      <c r="D18" s="30">
        <f t="shared" si="11"/>
        <v>0.124</v>
      </c>
      <c r="E18" s="30">
        <f t="shared" si="11"/>
        <v>0.019</v>
      </c>
      <c r="F18" s="30">
        <f t="shared" si="11"/>
        <v>0.022</v>
      </c>
      <c r="G18" s="30">
        <f t="shared" si="11"/>
        <v>0.182</v>
      </c>
      <c r="H18" s="30">
        <f t="shared" si="11"/>
        <v>0.982</v>
      </c>
      <c r="I18" s="30">
        <f t="shared" si="11"/>
        <v>0.128</v>
      </c>
      <c r="J18" s="30">
        <f t="shared" si="11"/>
        <v>0.056</v>
      </c>
      <c r="K18" s="30">
        <f t="shared" si="11"/>
        <v>0.14</v>
      </c>
      <c r="L18" s="30">
        <f t="shared" si="11"/>
        <v>0.079</v>
      </c>
      <c r="M18" s="30">
        <f t="shared" si="11"/>
        <v>0.614</v>
      </c>
      <c r="N18" s="30">
        <f t="shared" si="11"/>
        <v>1.211</v>
      </c>
      <c r="O18" s="30">
        <f t="shared" si="11"/>
        <v>1.108</v>
      </c>
      <c r="P18" s="30">
        <f t="shared" si="11"/>
        <v>1.109</v>
      </c>
      <c r="Q18" s="30">
        <f t="shared" si="11"/>
        <v>1.236</v>
      </c>
      <c r="R18" s="30">
        <f t="shared" si="11"/>
        <v>1.167</v>
      </c>
      <c r="S18" s="30">
        <f t="shared" si="11"/>
        <v>1.274</v>
      </c>
      <c r="T18" s="30">
        <f t="shared" si="11"/>
        <v>1.173</v>
      </c>
      <c r="U18" s="30">
        <f t="shared" si="11"/>
        <v>0.852</v>
      </c>
      <c r="V18" s="30">
        <f t="shared" si="11"/>
        <v>1.219</v>
      </c>
      <c r="W18" s="30">
        <f t="shared" si="11"/>
        <v>1.106</v>
      </c>
      <c r="X18" s="30">
        <f t="shared" si="11"/>
        <v>0.236</v>
      </c>
      <c r="Y18" s="30">
        <f t="shared" si="11"/>
        <v>0.003</v>
      </c>
    </row>
    <row r="19" spans="1:25" s="33" customFormat="1" ht="13.5" thickBot="1">
      <c r="A19" s="32" t="s">
        <v>1</v>
      </c>
      <c r="B19" s="32">
        <f aca="true" t="shared" si="12" ref="B19:Y19">((B18-0.0072)/1.4733)*1000</f>
        <v>2.5792438742957984</v>
      </c>
      <c r="C19" s="32">
        <f t="shared" si="12"/>
        <v>-3.529491617457408</v>
      </c>
      <c r="D19" s="32">
        <f t="shared" si="12"/>
        <v>79.27781171519717</v>
      </c>
      <c r="E19" s="32">
        <f t="shared" si="12"/>
        <v>8.009230978076426</v>
      </c>
      <c r="F19" s="32">
        <f t="shared" si="12"/>
        <v>10.045476141994163</v>
      </c>
      <c r="G19" s="32">
        <f t="shared" si="12"/>
        <v>118.64521821760673</v>
      </c>
      <c r="H19" s="32">
        <f t="shared" si="12"/>
        <v>661.6439285956695</v>
      </c>
      <c r="I19" s="32">
        <f t="shared" si="12"/>
        <v>81.99280526708749</v>
      </c>
      <c r="J19" s="32">
        <f t="shared" si="12"/>
        <v>33.12292133306183</v>
      </c>
      <c r="K19" s="32">
        <f t="shared" si="12"/>
        <v>90.13778592275844</v>
      </c>
      <c r="L19" s="32">
        <f t="shared" si="12"/>
        <v>48.73413425643114</v>
      </c>
      <c r="M19" s="32">
        <f t="shared" si="12"/>
        <v>411.86452182176066</v>
      </c>
      <c r="N19" s="32">
        <f t="shared" si="12"/>
        <v>817.07730944139</v>
      </c>
      <c r="O19" s="32">
        <f t="shared" si="12"/>
        <v>747.1662254802145</v>
      </c>
      <c r="P19" s="32">
        <f t="shared" si="12"/>
        <v>747.8449738681869</v>
      </c>
      <c r="Q19" s="32">
        <f t="shared" si="12"/>
        <v>834.0460191407044</v>
      </c>
      <c r="R19" s="32">
        <f t="shared" si="12"/>
        <v>787.2123803705966</v>
      </c>
      <c r="S19" s="32">
        <f t="shared" si="12"/>
        <v>859.8384578836624</v>
      </c>
      <c r="T19" s="32">
        <f t="shared" si="12"/>
        <v>791.284870698432</v>
      </c>
      <c r="U19" s="32">
        <f t="shared" si="12"/>
        <v>573.4066381592343</v>
      </c>
      <c r="V19" s="32">
        <f t="shared" si="12"/>
        <v>822.5072965451707</v>
      </c>
      <c r="W19" s="32">
        <f t="shared" si="12"/>
        <v>745.8087287042692</v>
      </c>
      <c r="X19" s="32">
        <f t="shared" si="12"/>
        <v>155.29763116812595</v>
      </c>
      <c r="Y19" s="32">
        <f t="shared" si="12"/>
        <v>-2.85074322948483</v>
      </c>
    </row>
    <row r="20" spans="1:25" ht="13.5" thickBot="1">
      <c r="A20" s="17" t="s">
        <v>2</v>
      </c>
      <c r="B20" s="17">
        <f>B19/10</f>
        <v>0.25792438742957985</v>
      </c>
      <c r="C20" s="17">
        <f aca="true" t="shared" si="13" ref="C20:J20">C19/10</f>
        <v>-0.3529491617457408</v>
      </c>
      <c r="D20" s="17">
        <f t="shared" si="13"/>
        <v>7.927781171519717</v>
      </c>
      <c r="E20" s="17">
        <f t="shared" si="13"/>
        <v>0.8009230978076426</v>
      </c>
      <c r="F20" s="17">
        <f t="shared" si="13"/>
        <v>1.0045476141994163</v>
      </c>
      <c r="G20" s="17">
        <f t="shared" si="13"/>
        <v>11.864521821760672</v>
      </c>
      <c r="H20" s="17">
        <f t="shared" si="13"/>
        <v>66.16439285956696</v>
      </c>
      <c r="I20" s="17">
        <f t="shared" si="13"/>
        <v>8.19928052670875</v>
      </c>
      <c r="J20" s="17">
        <f t="shared" si="13"/>
        <v>3.312292133306183</v>
      </c>
      <c r="K20" s="17">
        <f>K19/10</f>
        <v>9.013778592275845</v>
      </c>
      <c r="L20" s="17">
        <f>L19/10</f>
        <v>4.873413425643114</v>
      </c>
      <c r="M20" s="17">
        <f aca="true" t="shared" si="14" ref="M20:Y20">M19/10</f>
        <v>41.18645218217607</v>
      </c>
      <c r="N20" s="17">
        <f t="shared" si="14"/>
        <v>81.707730944139</v>
      </c>
      <c r="O20" s="17">
        <f t="shared" si="14"/>
        <v>74.71662254802145</v>
      </c>
      <c r="P20" s="17">
        <f t="shared" si="14"/>
        <v>74.78449738681869</v>
      </c>
      <c r="Q20" s="17">
        <f t="shared" si="14"/>
        <v>83.40460191407044</v>
      </c>
      <c r="R20" s="17">
        <f t="shared" si="14"/>
        <v>78.72123803705966</v>
      </c>
      <c r="S20" s="17">
        <f t="shared" si="14"/>
        <v>85.98384578836624</v>
      </c>
      <c r="T20" s="17">
        <f t="shared" si="14"/>
        <v>79.1284870698432</v>
      </c>
      <c r="U20" s="17">
        <f t="shared" si="14"/>
        <v>57.34066381592343</v>
      </c>
      <c r="V20" s="17">
        <f t="shared" si="14"/>
        <v>82.25072965451707</v>
      </c>
      <c r="W20" s="17">
        <f t="shared" si="14"/>
        <v>74.58087287042693</v>
      </c>
      <c r="X20" s="17">
        <f t="shared" si="14"/>
        <v>15.529763116812594</v>
      </c>
      <c r="Y20" s="17">
        <f t="shared" si="14"/>
        <v>-0.285074322948483</v>
      </c>
    </row>
    <row r="21" spans="1:25" ht="13.5" thickBot="1">
      <c r="A21" s="17" t="s">
        <v>3</v>
      </c>
      <c r="B21" s="17">
        <f>B20*500*10^-6</f>
        <v>0.0001289621937147899</v>
      </c>
      <c r="C21" s="17">
        <f aca="true" t="shared" si="15" ref="C21:J21">C20*500*10^-6</f>
        <v>-0.0001764745808728704</v>
      </c>
      <c r="D21" s="17">
        <f t="shared" si="15"/>
        <v>0.0039638905857598584</v>
      </c>
      <c r="E21" s="17">
        <f t="shared" si="15"/>
        <v>0.0004004615489038213</v>
      </c>
      <c r="F21" s="17">
        <f t="shared" si="15"/>
        <v>0.0005022738070997082</v>
      </c>
      <c r="G21" s="17">
        <f t="shared" si="15"/>
        <v>0.005932260910880336</v>
      </c>
      <c r="H21" s="17">
        <f t="shared" si="15"/>
        <v>0.033082196429783474</v>
      </c>
      <c r="I21" s="17">
        <f t="shared" si="15"/>
        <v>0.004099640263354375</v>
      </c>
      <c r="J21" s="17">
        <f t="shared" si="15"/>
        <v>0.0016561460666530915</v>
      </c>
      <c r="K21" s="17">
        <f>K20*500*10^-6</f>
        <v>0.004506889296137922</v>
      </c>
      <c r="L21" s="17">
        <f>L20*500*10^-6</f>
        <v>0.0024367067128215564</v>
      </c>
      <c r="M21" s="17">
        <f aca="true" t="shared" si="16" ref="M21:Y21">M20*500*10^-6</f>
        <v>0.020593226091088036</v>
      </c>
      <c r="N21" s="17">
        <f t="shared" si="16"/>
        <v>0.0408538654720695</v>
      </c>
      <c r="O21" s="17">
        <f t="shared" si="16"/>
        <v>0.03735831127401072</v>
      </c>
      <c r="P21" s="17">
        <f t="shared" si="16"/>
        <v>0.03739224869340934</v>
      </c>
      <c r="Q21" s="17">
        <f t="shared" si="16"/>
        <v>0.04170230095703522</v>
      </c>
      <c r="R21" s="17">
        <f t="shared" si="16"/>
        <v>0.03936061901852983</v>
      </c>
      <c r="S21" s="17">
        <f t="shared" si="16"/>
        <v>0.04299192289418312</v>
      </c>
      <c r="T21" s="17">
        <f t="shared" si="16"/>
        <v>0.0395642435349216</v>
      </c>
      <c r="U21" s="17">
        <f t="shared" si="16"/>
        <v>0.028670331907961713</v>
      </c>
      <c r="V21" s="17">
        <f t="shared" si="16"/>
        <v>0.04112536482725853</v>
      </c>
      <c r="W21" s="17">
        <f t="shared" si="16"/>
        <v>0.037290436435213466</v>
      </c>
      <c r="X21" s="17">
        <f t="shared" si="16"/>
        <v>0.007764881558406296</v>
      </c>
      <c r="Y21" s="17">
        <f t="shared" si="16"/>
        <v>-0.0001425371614742415</v>
      </c>
    </row>
    <row r="22" spans="1:25" ht="13.5" thickBot="1">
      <c r="A22" s="17" t="s">
        <v>4</v>
      </c>
      <c r="B22" s="17">
        <v>5.44889</v>
      </c>
      <c r="C22" s="17">
        <v>5.44889</v>
      </c>
      <c r="D22" s="17">
        <v>5.44889</v>
      </c>
      <c r="E22" s="17">
        <v>5.44889</v>
      </c>
      <c r="F22" s="17">
        <v>5.44889</v>
      </c>
      <c r="G22" s="17">
        <v>5.44889</v>
      </c>
      <c r="H22" s="17">
        <v>5.44889</v>
      </c>
      <c r="I22" s="17">
        <v>5.44889</v>
      </c>
      <c r="J22" s="17">
        <v>5.44889</v>
      </c>
      <c r="K22" s="17">
        <v>5.44889</v>
      </c>
      <c r="L22" s="17">
        <v>5.44889</v>
      </c>
      <c r="M22" s="17">
        <v>5.44889</v>
      </c>
      <c r="N22" s="17">
        <v>5.44889</v>
      </c>
      <c r="O22" s="17">
        <v>5.44889</v>
      </c>
      <c r="P22" s="17">
        <v>5.44889</v>
      </c>
      <c r="Q22" s="17">
        <v>5.44889</v>
      </c>
      <c r="R22" s="17">
        <v>5.44889</v>
      </c>
      <c r="S22" s="17">
        <v>5.44889</v>
      </c>
      <c r="T22" s="17">
        <v>5.44889</v>
      </c>
      <c r="U22" s="17">
        <v>5.44889</v>
      </c>
      <c r="V22" s="17">
        <v>5.44889</v>
      </c>
      <c r="W22" s="17">
        <v>5.44889</v>
      </c>
      <c r="X22" s="17">
        <v>5.44889</v>
      </c>
      <c r="Y22" s="17">
        <v>5.44889</v>
      </c>
    </row>
    <row r="23" spans="1:25" ht="13.5" thickBot="1">
      <c r="A23" s="17" t="s">
        <v>5</v>
      </c>
      <c r="B23" s="17">
        <f aca="true" t="shared" si="17" ref="B23:Y23">B22/200*(10/500)</f>
        <v>0.0005448889999999999</v>
      </c>
      <c r="C23" s="17">
        <f t="shared" si="17"/>
        <v>0.0005448889999999999</v>
      </c>
      <c r="D23" s="17">
        <f t="shared" si="17"/>
        <v>0.0005448889999999999</v>
      </c>
      <c r="E23" s="17">
        <f t="shared" si="17"/>
        <v>0.0005448889999999999</v>
      </c>
      <c r="F23" s="17">
        <f t="shared" si="17"/>
        <v>0.0005448889999999999</v>
      </c>
      <c r="G23" s="17">
        <f t="shared" si="17"/>
        <v>0.0005448889999999999</v>
      </c>
      <c r="H23" s="17">
        <f t="shared" si="17"/>
        <v>0.0005448889999999999</v>
      </c>
      <c r="I23" s="17">
        <f t="shared" si="17"/>
        <v>0.0005448889999999999</v>
      </c>
      <c r="J23" s="17">
        <f t="shared" si="17"/>
        <v>0.0005448889999999999</v>
      </c>
      <c r="K23" s="17">
        <f t="shared" si="17"/>
        <v>0.0005448889999999999</v>
      </c>
      <c r="L23" s="17">
        <f t="shared" si="17"/>
        <v>0.0005448889999999999</v>
      </c>
      <c r="M23" s="17">
        <f t="shared" si="17"/>
        <v>0.0005448889999999999</v>
      </c>
      <c r="N23" s="17">
        <f t="shared" si="17"/>
        <v>0.0005448889999999999</v>
      </c>
      <c r="O23" s="17">
        <f t="shared" si="17"/>
        <v>0.0005448889999999999</v>
      </c>
      <c r="P23" s="17">
        <f t="shared" si="17"/>
        <v>0.0005448889999999999</v>
      </c>
      <c r="Q23" s="17">
        <f t="shared" si="17"/>
        <v>0.0005448889999999999</v>
      </c>
      <c r="R23" s="17">
        <f t="shared" si="17"/>
        <v>0.0005448889999999999</v>
      </c>
      <c r="S23" s="17">
        <f t="shared" si="17"/>
        <v>0.0005448889999999999</v>
      </c>
      <c r="T23" s="17">
        <f t="shared" si="17"/>
        <v>0.0005448889999999999</v>
      </c>
      <c r="U23" s="17">
        <f t="shared" si="17"/>
        <v>0.0005448889999999999</v>
      </c>
      <c r="V23" s="17">
        <f t="shared" si="17"/>
        <v>0.0005448889999999999</v>
      </c>
      <c r="W23" s="17">
        <f t="shared" si="17"/>
        <v>0.0005448889999999999</v>
      </c>
      <c r="X23" s="17">
        <f t="shared" si="17"/>
        <v>0.0005448889999999999</v>
      </c>
      <c r="Y23" s="17">
        <f t="shared" si="17"/>
        <v>0.0005448889999999999</v>
      </c>
    </row>
    <row r="24" spans="1:25" ht="13.5" thickBot="1">
      <c r="A24" s="17" t="s">
        <v>6</v>
      </c>
      <c r="B24" s="17">
        <f aca="true" t="shared" si="18" ref="B24:Y24">B21/B23</f>
        <v>0.2366760821282682</v>
      </c>
      <c r="C24" s="17">
        <f t="shared" si="18"/>
        <v>-0.3238725334386828</v>
      </c>
      <c r="D24" s="17">
        <f t="shared" si="18"/>
        <v>7.274675366468876</v>
      </c>
      <c r="E24" s="17">
        <f t="shared" si="18"/>
        <v>0.7349415181877802</v>
      </c>
      <c r="F24" s="17">
        <f t="shared" si="18"/>
        <v>0.9217910567100974</v>
      </c>
      <c r="G24" s="17">
        <f t="shared" si="18"/>
        <v>10.887099777900339</v>
      </c>
      <c r="H24" s="17">
        <f t="shared" si="18"/>
        <v>60.71364338385154</v>
      </c>
      <c r="I24" s="17">
        <f t="shared" si="18"/>
        <v>7.523808084498633</v>
      </c>
      <c r="J24" s="17">
        <f t="shared" si="18"/>
        <v>3.0394191599630234</v>
      </c>
      <c r="K24" s="17">
        <f t="shared" si="18"/>
        <v>8.271206238587903</v>
      </c>
      <c r="L24" s="17">
        <f t="shared" si="18"/>
        <v>4.47193228863412</v>
      </c>
      <c r="M24" s="17">
        <f t="shared" si="18"/>
        <v>37.793433325113995</v>
      </c>
      <c r="N24" s="17">
        <f t="shared" si="18"/>
        <v>74.97649149105507</v>
      </c>
      <c r="O24" s="17">
        <f t="shared" si="18"/>
        <v>68.56132400178886</v>
      </c>
      <c r="P24" s="17">
        <f t="shared" si="18"/>
        <v>68.62360718129628</v>
      </c>
      <c r="Q24" s="17">
        <f t="shared" si="18"/>
        <v>76.53357097874104</v>
      </c>
      <c r="R24" s="17">
        <f t="shared" si="18"/>
        <v>72.23603159272776</v>
      </c>
      <c r="S24" s="17">
        <f t="shared" si="18"/>
        <v>78.90033180002372</v>
      </c>
      <c r="T24" s="17">
        <f t="shared" si="18"/>
        <v>72.60973066977239</v>
      </c>
      <c r="U24" s="17">
        <f t="shared" si="18"/>
        <v>52.61683004788446</v>
      </c>
      <c r="V24" s="17">
        <f t="shared" si="18"/>
        <v>75.47475692711458</v>
      </c>
      <c r="W24" s="17">
        <f t="shared" si="18"/>
        <v>68.43675764277398</v>
      </c>
      <c r="X24" s="17">
        <f t="shared" si="18"/>
        <v>14.250391471302041</v>
      </c>
      <c r="Y24" s="17">
        <f t="shared" si="18"/>
        <v>-0.2615893539312439</v>
      </c>
    </row>
    <row r="25" spans="1:25" ht="13.5" thickBot="1">
      <c r="A25" s="28" t="s">
        <v>8</v>
      </c>
      <c r="B25" s="29">
        <f aca="true" t="shared" si="19" ref="B25:R25">B24/$S$16*100</f>
        <v>0.3020347604917338</v>
      </c>
      <c r="C25" s="29">
        <f t="shared" si="19"/>
        <v>-0.4133107248834251</v>
      </c>
      <c r="D25" s="29">
        <f t="shared" si="19"/>
        <v>9.283594743535396</v>
      </c>
      <c r="E25" s="29">
        <f t="shared" si="19"/>
        <v>0.9378974141585417</v>
      </c>
      <c r="F25" s="29">
        <f t="shared" si="19"/>
        <v>1.1763459092835948</v>
      </c>
      <c r="G25" s="29">
        <f t="shared" si="19"/>
        <v>13.893598982619753</v>
      </c>
      <c r="H25" s="29">
        <f t="shared" si="19"/>
        <v>77.47986434930054</v>
      </c>
      <c r="I25" s="29">
        <f t="shared" si="19"/>
        <v>9.601526070368802</v>
      </c>
      <c r="J25" s="29">
        <f t="shared" si="19"/>
        <v>3.8787621873675286</v>
      </c>
      <c r="K25" s="29">
        <f t="shared" si="19"/>
        <v>10.555320050869014</v>
      </c>
      <c r="L25" s="29">
        <f t="shared" si="19"/>
        <v>5.7068673166596</v>
      </c>
      <c r="M25" s="29">
        <f t="shared" si="19"/>
        <v>48.230182280627396</v>
      </c>
      <c r="N25" s="29">
        <f t="shared" si="19"/>
        <v>95.68143281051292</v>
      </c>
      <c r="O25" s="29">
        <f t="shared" si="19"/>
        <v>87.49470114455278</v>
      </c>
      <c r="P25" s="29">
        <f t="shared" si="19"/>
        <v>87.5741839762611</v>
      </c>
      <c r="Q25" s="29">
        <f t="shared" si="19"/>
        <v>97.6685036032217</v>
      </c>
      <c r="R25" s="29">
        <f t="shared" si="19"/>
        <v>92.18418821534547</v>
      </c>
      <c r="S25" s="29">
        <f>S24/$S$16*100</f>
        <v>100.68885120813901</v>
      </c>
      <c r="T25" s="29">
        <f aca="true" t="shared" si="20" ref="T25:Y25">T24/$S$16*100</f>
        <v>92.66108520559558</v>
      </c>
      <c r="U25" s="29">
        <f t="shared" si="20"/>
        <v>67.1470962272149</v>
      </c>
      <c r="V25" s="29">
        <f t="shared" si="20"/>
        <v>96.31729546417974</v>
      </c>
      <c r="W25" s="29">
        <f t="shared" si="20"/>
        <v>87.33573548113608</v>
      </c>
      <c r="X25" s="29">
        <f t="shared" si="20"/>
        <v>18.1856718948707</v>
      </c>
      <c r="Y25" s="29">
        <f t="shared" si="20"/>
        <v>-0.3338278931750743</v>
      </c>
    </row>
    <row r="26" spans="1:25" ht="13.5" thickBot="1">
      <c r="A26" s="30" t="s">
        <v>0</v>
      </c>
      <c r="B26" s="30">
        <f>B4</f>
        <v>0.004</v>
      </c>
      <c r="C26" s="30">
        <f aca="true" t="shared" si="21" ref="C26:Y26">C4</f>
        <v>0.009</v>
      </c>
      <c r="D26" s="30">
        <f t="shared" si="21"/>
        <v>0.187</v>
      </c>
      <c r="E26" s="30">
        <f t="shared" si="21"/>
        <v>0</v>
      </c>
      <c r="F26" s="30">
        <f t="shared" si="21"/>
        <v>0.001</v>
      </c>
      <c r="G26" s="30">
        <f t="shared" si="21"/>
        <v>0.135</v>
      </c>
      <c r="H26" s="30">
        <f t="shared" si="21"/>
        <v>0.99</v>
      </c>
      <c r="I26" s="30">
        <f t="shared" si="21"/>
        <v>0.005</v>
      </c>
      <c r="J26" s="30">
        <f t="shared" si="21"/>
        <v>0.068</v>
      </c>
      <c r="K26" s="30">
        <f t="shared" si="21"/>
        <v>0.118</v>
      </c>
      <c r="L26" s="30">
        <f t="shared" si="21"/>
        <v>0.085</v>
      </c>
      <c r="M26" s="30">
        <f t="shared" si="21"/>
        <v>0.61</v>
      </c>
      <c r="N26" s="30">
        <f t="shared" si="21"/>
        <v>1.164</v>
      </c>
      <c r="O26" s="30">
        <f t="shared" si="21"/>
        <v>1.119</v>
      </c>
      <c r="P26" s="30">
        <f t="shared" si="21"/>
        <v>1.151</v>
      </c>
      <c r="Q26" s="30">
        <f t="shared" si="21"/>
        <v>1.143</v>
      </c>
      <c r="R26" s="30">
        <f t="shared" si="21"/>
        <v>1.198</v>
      </c>
      <c r="S26" s="30">
        <f t="shared" si="21"/>
        <v>1.224</v>
      </c>
      <c r="T26" s="30">
        <f t="shared" si="21"/>
        <v>1.13</v>
      </c>
      <c r="U26" s="30">
        <f t="shared" si="21"/>
        <v>0.764</v>
      </c>
      <c r="V26" s="30">
        <f t="shared" si="21"/>
        <v>1.233</v>
      </c>
      <c r="W26" s="30">
        <f t="shared" si="21"/>
        <v>1.133</v>
      </c>
      <c r="X26" s="30">
        <f t="shared" si="21"/>
        <v>0.236</v>
      </c>
      <c r="Y26" s="30">
        <f t="shared" si="21"/>
        <v>0.002</v>
      </c>
    </row>
    <row r="27" spans="1:25" s="33" customFormat="1" ht="13.5" thickBot="1">
      <c r="A27" s="32" t="s">
        <v>1</v>
      </c>
      <c r="B27" s="32">
        <f aca="true" t="shared" si="22" ref="B27:Y27">((B26-0.0072)/1.4733)*1000</f>
        <v>-2.1719948415122508</v>
      </c>
      <c r="C27" s="32">
        <f t="shared" si="22"/>
        <v>1.221747098350641</v>
      </c>
      <c r="D27" s="32">
        <f t="shared" si="22"/>
        <v>122.0389601574696</v>
      </c>
      <c r="E27" s="32">
        <f t="shared" si="22"/>
        <v>-4.886988393402565</v>
      </c>
      <c r="F27" s="32">
        <f t="shared" si="22"/>
        <v>-4.208240005429986</v>
      </c>
      <c r="G27" s="32">
        <f t="shared" si="22"/>
        <v>86.74404398289553</v>
      </c>
      <c r="H27" s="32">
        <f t="shared" si="22"/>
        <v>667.0739156994501</v>
      </c>
      <c r="I27" s="32">
        <f t="shared" si="22"/>
        <v>-1.4932464535396726</v>
      </c>
      <c r="J27" s="32">
        <f t="shared" si="22"/>
        <v>41.26790198873278</v>
      </c>
      <c r="K27" s="32">
        <f t="shared" si="22"/>
        <v>75.2053213873617</v>
      </c>
      <c r="L27" s="32">
        <f t="shared" si="22"/>
        <v>52.806624584266615</v>
      </c>
      <c r="M27" s="32">
        <f t="shared" si="22"/>
        <v>409.14952826987036</v>
      </c>
      <c r="N27" s="32">
        <f t="shared" si="22"/>
        <v>785.1761352066787</v>
      </c>
      <c r="O27" s="32">
        <f t="shared" si="22"/>
        <v>754.6324577479128</v>
      </c>
      <c r="P27" s="32">
        <f t="shared" si="22"/>
        <v>776.3524061630352</v>
      </c>
      <c r="Q27" s="32">
        <f t="shared" si="22"/>
        <v>770.9224190592546</v>
      </c>
      <c r="R27" s="32">
        <f t="shared" si="22"/>
        <v>808.2535803977464</v>
      </c>
      <c r="S27" s="32">
        <f t="shared" si="22"/>
        <v>825.9010384850335</v>
      </c>
      <c r="T27" s="32">
        <f t="shared" si="22"/>
        <v>762.098690015611</v>
      </c>
      <c r="U27" s="32">
        <f t="shared" si="22"/>
        <v>513.6767800176475</v>
      </c>
      <c r="V27" s="32">
        <f t="shared" si="22"/>
        <v>832.0097739767867</v>
      </c>
      <c r="W27" s="32">
        <f t="shared" si="22"/>
        <v>764.134935179529</v>
      </c>
      <c r="X27" s="32">
        <f t="shared" si="22"/>
        <v>155.29763116812595</v>
      </c>
      <c r="Y27" s="32">
        <f t="shared" si="22"/>
        <v>-3.529491617457408</v>
      </c>
    </row>
    <row r="28" spans="1:25" ht="13.5" thickBot="1">
      <c r="A28" s="17" t="s">
        <v>2</v>
      </c>
      <c r="B28" s="17">
        <f>B27/10</f>
        <v>-0.2171994841512251</v>
      </c>
      <c r="C28" s="17">
        <f aca="true" t="shared" si="23" ref="C28:J28">C27/10</f>
        <v>0.12217470983506411</v>
      </c>
      <c r="D28" s="17">
        <f t="shared" si="23"/>
        <v>12.20389601574696</v>
      </c>
      <c r="E28" s="17">
        <f t="shared" si="23"/>
        <v>-0.48869883934025654</v>
      </c>
      <c r="F28" s="17">
        <f t="shared" si="23"/>
        <v>-0.4208240005429986</v>
      </c>
      <c r="G28" s="17">
        <f t="shared" si="23"/>
        <v>8.674404398289553</v>
      </c>
      <c r="H28" s="17">
        <f t="shared" si="23"/>
        <v>66.70739156994502</v>
      </c>
      <c r="I28" s="17">
        <f t="shared" si="23"/>
        <v>-0.14932464535396725</v>
      </c>
      <c r="J28" s="17">
        <f t="shared" si="23"/>
        <v>4.1267901988732785</v>
      </c>
      <c r="K28" s="17">
        <f>K27/10</f>
        <v>7.52053213873617</v>
      </c>
      <c r="L28" s="17">
        <f>L27/10</f>
        <v>5.2806624584266615</v>
      </c>
      <c r="M28" s="17">
        <f aca="true" t="shared" si="24" ref="M28:Y28">M27/10</f>
        <v>40.91495282698703</v>
      </c>
      <c r="N28" s="17">
        <f t="shared" si="24"/>
        <v>78.51761352066788</v>
      </c>
      <c r="O28" s="17">
        <f t="shared" si="24"/>
        <v>75.46324577479128</v>
      </c>
      <c r="P28" s="17">
        <f t="shared" si="24"/>
        <v>77.63524061630352</v>
      </c>
      <c r="Q28" s="17">
        <f t="shared" si="24"/>
        <v>77.09224190592546</v>
      </c>
      <c r="R28" s="17">
        <f t="shared" si="24"/>
        <v>80.82535803977464</v>
      </c>
      <c r="S28" s="17">
        <f t="shared" si="24"/>
        <v>82.59010384850335</v>
      </c>
      <c r="T28" s="17">
        <f t="shared" si="24"/>
        <v>76.2098690015611</v>
      </c>
      <c r="U28" s="17">
        <f t="shared" si="24"/>
        <v>51.36767800176475</v>
      </c>
      <c r="V28" s="17">
        <f t="shared" si="24"/>
        <v>83.20097739767867</v>
      </c>
      <c r="W28" s="17">
        <f t="shared" si="24"/>
        <v>76.4134935179529</v>
      </c>
      <c r="X28" s="17">
        <f t="shared" si="24"/>
        <v>15.529763116812594</v>
      </c>
      <c r="Y28" s="17">
        <f t="shared" si="24"/>
        <v>-0.3529491617457408</v>
      </c>
    </row>
    <row r="29" spans="1:25" ht="13.5" thickBot="1">
      <c r="A29" s="17" t="s">
        <v>3</v>
      </c>
      <c r="B29" s="17">
        <f>B28*500*10^-6</f>
        <v>-0.00010859974207561253</v>
      </c>
      <c r="C29" s="17">
        <f aca="true" t="shared" si="25" ref="C29:J29">C28*500*10^-6</f>
        <v>6.108735491753206E-05</v>
      </c>
      <c r="D29" s="17">
        <f t="shared" si="25"/>
        <v>0.006101948007873479</v>
      </c>
      <c r="E29" s="17">
        <f t="shared" si="25"/>
        <v>-0.0002443494196701283</v>
      </c>
      <c r="F29" s="17">
        <f t="shared" si="25"/>
        <v>-0.0002104120002714993</v>
      </c>
      <c r="G29" s="17">
        <f t="shared" si="25"/>
        <v>0.004337202199144776</v>
      </c>
      <c r="H29" s="17">
        <f t="shared" si="25"/>
        <v>0.033353695784972506</v>
      </c>
      <c r="I29" s="17">
        <f t="shared" si="25"/>
        <v>-7.466232267698361E-05</v>
      </c>
      <c r="J29" s="17">
        <f t="shared" si="25"/>
        <v>0.002063395099436639</v>
      </c>
      <c r="K29" s="17">
        <f>K28*500*10^-6</f>
        <v>0.003760266069368085</v>
      </c>
      <c r="L29" s="17">
        <f>L28*500*10^-6</f>
        <v>0.0026403312292133303</v>
      </c>
      <c r="M29" s="17">
        <f aca="true" t="shared" si="26" ref="M29:Y29">M28*500*10^-6</f>
        <v>0.020457476413493516</v>
      </c>
      <c r="N29" s="17">
        <f t="shared" si="26"/>
        <v>0.039258806760333935</v>
      </c>
      <c r="O29" s="17">
        <f t="shared" si="26"/>
        <v>0.037731622887395636</v>
      </c>
      <c r="P29" s="17">
        <f t="shared" si="26"/>
        <v>0.03881762030815176</v>
      </c>
      <c r="Q29" s="17">
        <f t="shared" si="26"/>
        <v>0.038546120952962726</v>
      </c>
      <c r="R29" s="17">
        <f t="shared" si="26"/>
        <v>0.04041267901988732</v>
      </c>
      <c r="S29" s="17">
        <f t="shared" si="26"/>
        <v>0.041295051924251674</v>
      </c>
      <c r="T29" s="17">
        <f t="shared" si="26"/>
        <v>0.03810493450078055</v>
      </c>
      <c r="U29" s="17">
        <f t="shared" si="26"/>
        <v>0.025683839000882377</v>
      </c>
      <c r="V29" s="17">
        <f t="shared" si="26"/>
        <v>0.04160048869883933</v>
      </c>
      <c r="W29" s="17">
        <f t="shared" si="26"/>
        <v>0.03820674675897645</v>
      </c>
      <c r="X29" s="17">
        <f t="shared" si="26"/>
        <v>0.007764881558406296</v>
      </c>
      <c r="Y29" s="17">
        <f t="shared" si="26"/>
        <v>-0.0001764745808728704</v>
      </c>
    </row>
    <row r="30" spans="1:25" ht="13.5" thickBot="1">
      <c r="A30" s="17" t="s">
        <v>4</v>
      </c>
      <c r="B30" s="17">
        <v>5.44889</v>
      </c>
      <c r="C30" s="17">
        <v>5.44889</v>
      </c>
      <c r="D30" s="17">
        <v>5.44889</v>
      </c>
      <c r="E30" s="17">
        <v>5.44889</v>
      </c>
      <c r="F30" s="17">
        <v>5.44889</v>
      </c>
      <c r="G30" s="17">
        <v>5.44889</v>
      </c>
      <c r="H30" s="17">
        <v>5.44889</v>
      </c>
      <c r="I30" s="17">
        <v>5.44889</v>
      </c>
      <c r="J30" s="17">
        <v>5.44889</v>
      </c>
      <c r="K30" s="17">
        <v>5.44889</v>
      </c>
      <c r="L30" s="17">
        <v>5.44889</v>
      </c>
      <c r="M30" s="17">
        <v>5.44889</v>
      </c>
      <c r="N30" s="17">
        <v>5.44889</v>
      </c>
      <c r="O30" s="17">
        <v>5.44889</v>
      </c>
      <c r="P30" s="17">
        <v>5.44889</v>
      </c>
      <c r="Q30" s="17">
        <v>5.44889</v>
      </c>
      <c r="R30" s="17">
        <v>5.44889</v>
      </c>
      <c r="S30" s="17">
        <v>5.44889</v>
      </c>
      <c r="T30" s="17">
        <v>5.44889</v>
      </c>
      <c r="U30" s="17">
        <v>5.44889</v>
      </c>
      <c r="V30" s="17">
        <v>5.44889</v>
      </c>
      <c r="W30" s="17">
        <v>5.44889</v>
      </c>
      <c r="X30" s="17">
        <v>5.44889</v>
      </c>
      <c r="Y30" s="17">
        <v>5.44889</v>
      </c>
    </row>
    <row r="31" spans="1:25" ht="13.5" thickBot="1">
      <c r="A31" s="17" t="s">
        <v>5</v>
      </c>
      <c r="B31" s="17">
        <f aca="true" t="shared" si="27" ref="B31:Y31">B30/200*(10/500)</f>
        <v>0.0005448889999999999</v>
      </c>
      <c r="C31" s="17">
        <f t="shared" si="27"/>
        <v>0.0005448889999999999</v>
      </c>
      <c r="D31" s="17">
        <f t="shared" si="27"/>
        <v>0.0005448889999999999</v>
      </c>
      <c r="E31" s="17">
        <f t="shared" si="27"/>
        <v>0.0005448889999999999</v>
      </c>
      <c r="F31" s="17">
        <f t="shared" si="27"/>
        <v>0.0005448889999999999</v>
      </c>
      <c r="G31" s="17">
        <f t="shared" si="27"/>
        <v>0.0005448889999999999</v>
      </c>
      <c r="H31" s="17">
        <f t="shared" si="27"/>
        <v>0.0005448889999999999</v>
      </c>
      <c r="I31" s="17">
        <f t="shared" si="27"/>
        <v>0.0005448889999999999</v>
      </c>
      <c r="J31" s="17">
        <f t="shared" si="27"/>
        <v>0.0005448889999999999</v>
      </c>
      <c r="K31" s="17">
        <f t="shared" si="27"/>
        <v>0.0005448889999999999</v>
      </c>
      <c r="L31" s="17">
        <f t="shared" si="27"/>
        <v>0.0005448889999999999</v>
      </c>
      <c r="M31" s="17">
        <f t="shared" si="27"/>
        <v>0.0005448889999999999</v>
      </c>
      <c r="N31" s="17">
        <f t="shared" si="27"/>
        <v>0.0005448889999999999</v>
      </c>
      <c r="O31" s="17">
        <f t="shared" si="27"/>
        <v>0.0005448889999999999</v>
      </c>
      <c r="P31" s="17">
        <f t="shared" si="27"/>
        <v>0.0005448889999999999</v>
      </c>
      <c r="Q31" s="17">
        <f t="shared" si="27"/>
        <v>0.0005448889999999999</v>
      </c>
      <c r="R31" s="17">
        <f t="shared" si="27"/>
        <v>0.0005448889999999999</v>
      </c>
      <c r="S31" s="17">
        <f t="shared" si="27"/>
        <v>0.0005448889999999999</v>
      </c>
      <c r="T31" s="17">
        <f t="shared" si="27"/>
        <v>0.0005448889999999999</v>
      </c>
      <c r="U31" s="17">
        <f t="shared" si="27"/>
        <v>0.0005448889999999999</v>
      </c>
      <c r="V31" s="17">
        <f t="shared" si="27"/>
        <v>0.0005448889999999999</v>
      </c>
      <c r="W31" s="17">
        <f t="shared" si="27"/>
        <v>0.0005448889999999999</v>
      </c>
      <c r="X31" s="17">
        <f t="shared" si="27"/>
        <v>0.0005448889999999999</v>
      </c>
      <c r="Y31" s="17">
        <f t="shared" si="27"/>
        <v>0.0005448889999999999</v>
      </c>
    </row>
    <row r="32" spans="1:25" ht="13.5" thickBot="1">
      <c r="A32" s="17" t="s">
        <v>6</v>
      </c>
      <c r="B32" s="17">
        <f aca="true" t="shared" si="28" ref="B32:Y32">B29/B31</f>
        <v>-0.19930617442380474</v>
      </c>
      <c r="C32" s="17">
        <f t="shared" si="28"/>
        <v>0.1121097231133902</v>
      </c>
      <c r="D32" s="17">
        <f t="shared" si="28"/>
        <v>11.19851567543753</v>
      </c>
      <c r="E32" s="17">
        <f t="shared" si="28"/>
        <v>-0.4484388924535609</v>
      </c>
      <c r="F32" s="17">
        <f t="shared" si="28"/>
        <v>-0.3861557129461218</v>
      </c>
      <c r="G32" s="17">
        <f t="shared" si="28"/>
        <v>7.959790341050704</v>
      </c>
      <c r="H32" s="17">
        <f t="shared" si="28"/>
        <v>61.21190881991105</v>
      </c>
      <c r="I32" s="17">
        <f t="shared" si="28"/>
        <v>-0.13702299491636577</v>
      </c>
      <c r="J32" s="17">
        <f t="shared" si="28"/>
        <v>3.7868173140522923</v>
      </c>
      <c r="K32" s="17">
        <f t="shared" si="28"/>
        <v>6.900976289424242</v>
      </c>
      <c r="L32" s="17">
        <f t="shared" si="28"/>
        <v>4.845631365678754</v>
      </c>
      <c r="M32" s="17">
        <f t="shared" si="28"/>
        <v>37.54430060708423</v>
      </c>
      <c r="N32" s="17">
        <f t="shared" si="28"/>
        <v>72.04918205420543</v>
      </c>
      <c r="O32" s="17">
        <f t="shared" si="28"/>
        <v>69.24643897637068</v>
      </c>
      <c r="P32" s="17">
        <f t="shared" si="28"/>
        <v>71.23950072060872</v>
      </c>
      <c r="Q32" s="17">
        <f t="shared" si="28"/>
        <v>70.7412352845492</v>
      </c>
      <c r="R32" s="17">
        <f t="shared" si="28"/>
        <v>74.16681015745836</v>
      </c>
      <c r="S32" s="17">
        <f t="shared" si="28"/>
        <v>75.78617282465177</v>
      </c>
      <c r="T32" s="17">
        <f t="shared" si="28"/>
        <v>69.9315539509525</v>
      </c>
      <c r="U32" s="17">
        <f t="shared" si="28"/>
        <v>47.13591025122985</v>
      </c>
      <c r="V32" s="17">
        <f t="shared" si="28"/>
        <v>76.34672144021872</v>
      </c>
      <c r="W32" s="17">
        <f t="shared" si="28"/>
        <v>70.11840348947484</v>
      </c>
      <c r="X32" s="17">
        <f t="shared" si="28"/>
        <v>14.250391471302041</v>
      </c>
      <c r="Y32" s="17">
        <f t="shared" si="28"/>
        <v>-0.3238725334386828</v>
      </c>
    </row>
    <row r="33" spans="1:25" ht="13.5" thickBot="1">
      <c r="A33" s="28" t="s">
        <v>8</v>
      </c>
      <c r="B33" s="29">
        <f aca="true" t="shared" si="29" ref="B33:R33">B32/$S$16*100</f>
        <v>-0.2543450614667231</v>
      </c>
      <c r="C33" s="29">
        <f t="shared" si="29"/>
        <v>0.14306909707503176</v>
      </c>
      <c r="D33" s="29">
        <f t="shared" si="29"/>
        <v>14.291013141161505</v>
      </c>
      <c r="E33" s="29">
        <f t="shared" si="29"/>
        <v>-0.5722763883001273</v>
      </c>
      <c r="F33" s="29">
        <f t="shared" si="29"/>
        <v>-0.4927935565917761</v>
      </c>
      <c r="G33" s="29">
        <f t="shared" si="29"/>
        <v>10.157905892327255</v>
      </c>
      <c r="H33" s="29">
        <f t="shared" si="29"/>
        <v>78.11572700296735</v>
      </c>
      <c r="I33" s="29">
        <f t="shared" si="29"/>
        <v>-0.17486222975837212</v>
      </c>
      <c r="J33" s="29">
        <f t="shared" si="29"/>
        <v>4.832556167867741</v>
      </c>
      <c r="K33" s="29">
        <f t="shared" si="29"/>
        <v>8.80669775328529</v>
      </c>
      <c r="L33" s="29">
        <f t="shared" si="29"/>
        <v>6.183764306909707</v>
      </c>
      <c r="M33" s="29">
        <f t="shared" si="29"/>
        <v>47.91225095379398</v>
      </c>
      <c r="N33" s="29">
        <f t="shared" si="29"/>
        <v>91.94573972022042</v>
      </c>
      <c r="O33" s="29">
        <f t="shared" si="29"/>
        <v>88.36901229334462</v>
      </c>
      <c r="P33" s="29">
        <f t="shared" si="29"/>
        <v>90.91246290801185</v>
      </c>
      <c r="Q33" s="29">
        <f t="shared" si="29"/>
        <v>90.27660025434504</v>
      </c>
      <c r="R33" s="29">
        <f t="shared" si="29"/>
        <v>94.64815599830435</v>
      </c>
      <c r="S33" s="29">
        <f>S32/$S$16*100</f>
        <v>96.71470962272147</v>
      </c>
      <c r="T33" s="29">
        <f aca="true" t="shared" si="30" ref="T33:Y33">T32/$S$16*100</f>
        <v>89.24332344213649</v>
      </c>
      <c r="U33" s="29">
        <f t="shared" si="30"/>
        <v>60.15260703688005</v>
      </c>
      <c r="V33" s="29">
        <f t="shared" si="30"/>
        <v>97.43005510809662</v>
      </c>
      <c r="W33" s="29">
        <f t="shared" si="30"/>
        <v>89.48177193726157</v>
      </c>
      <c r="X33" s="29">
        <f t="shared" si="30"/>
        <v>18.1856718948707</v>
      </c>
      <c r="Y33" s="29">
        <f t="shared" si="30"/>
        <v>-0.4133107248834251</v>
      </c>
    </row>
    <row r="34" spans="1:25" ht="13.5" thickBot="1">
      <c r="A34" s="30" t="s">
        <v>0</v>
      </c>
      <c r="B34" s="30">
        <f>B5</f>
        <v>0.015</v>
      </c>
      <c r="C34" s="30">
        <f aca="true" t="shared" si="31" ref="C34:Y34">C5</f>
        <v>0.01</v>
      </c>
      <c r="D34" s="30">
        <f t="shared" si="31"/>
        <v>0.107</v>
      </c>
      <c r="E34" s="30">
        <f t="shared" si="31"/>
        <v>0.004</v>
      </c>
      <c r="F34" s="30">
        <f t="shared" si="31"/>
        <v>0.216</v>
      </c>
      <c r="G34" s="30">
        <f t="shared" si="31"/>
        <v>0.03</v>
      </c>
      <c r="H34" s="30">
        <f t="shared" si="31"/>
        <v>0.974</v>
      </c>
      <c r="I34" s="30">
        <f t="shared" si="31"/>
        <v>0.02</v>
      </c>
      <c r="J34" s="30">
        <f t="shared" si="31"/>
        <v>0.058</v>
      </c>
      <c r="K34" s="30">
        <f t="shared" si="31"/>
        <v>0.11</v>
      </c>
      <c r="L34" s="30">
        <f t="shared" si="31"/>
        <v>0.069</v>
      </c>
      <c r="M34" s="30">
        <f t="shared" si="31"/>
        <v>0.622</v>
      </c>
      <c r="N34" s="30">
        <f t="shared" si="31"/>
        <v>1.256</v>
      </c>
      <c r="O34" s="30">
        <f t="shared" si="31"/>
        <v>1.131</v>
      </c>
      <c r="P34" s="30">
        <f t="shared" si="31"/>
        <v>1.163</v>
      </c>
      <c r="Q34" s="30">
        <f t="shared" si="31"/>
        <v>1.208</v>
      </c>
      <c r="R34" s="30">
        <f t="shared" si="31"/>
        <v>1.146</v>
      </c>
      <c r="S34" s="30">
        <f t="shared" si="31"/>
        <v>1.298</v>
      </c>
      <c r="T34" s="30">
        <f t="shared" si="31"/>
        <v>1.124</v>
      </c>
      <c r="U34" s="30">
        <f t="shared" si="31"/>
        <v>0.795</v>
      </c>
      <c r="V34" s="30">
        <f t="shared" si="31"/>
        <v>1.259</v>
      </c>
      <c r="W34" s="30">
        <f t="shared" si="31"/>
        <v>1.188</v>
      </c>
      <c r="X34" s="30">
        <f t="shared" si="31"/>
        <v>0.242</v>
      </c>
      <c r="Y34" s="30">
        <f t="shared" si="31"/>
        <v>0.01</v>
      </c>
    </row>
    <row r="35" spans="1:25" s="33" customFormat="1" ht="13.5" thickBot="1">
      <c r="A35" s="32" t="s">
        <v>1</v>
      </c>
      <c r="B35" s="32">
        <f aca="true" t="shared" si="32" ref="B35:Y35">((B34-0.0072)/1.4733)*1000</f>
        <v>5.294237426186113</v>
      </c>
      <c r="C35" s="32">
        <f t="shared" si="32"/>
        <v>1.9004954863232202</v>
      </c>
      <c r="D35" s="32">
        <f t="shared" si="32"/>
        <v>67.73908911966333</v>
      </c>
      <c r="E35" s="32">
        <f t="shared" si="32"/>
        <v>-2.1719948415122508</v>
      </c>
      <c r="F35" s="32">
        <f t="shared" si="32"/>
        <v>141.7226634086744</v>
      </c>
      <c r="G35" s="32">
        <f t="shared" si="32"/>
        <v>15.475463245774792</v>
      </c>
      <c r="H35" s="32">
        <f t="shared" si="32"/>
        <v>656.2139414918889</v>
      </c>
      <c r="I35" s="32">
        <f t="shared" si="32"/>
        <v>8.687979366049005</v>
      </c>
      <c r="J35" s="32">
        <f t="shared" si="32"/>
        <v>34.48041810900699</v>
      </c>
      <c r="K35" s="32">
        <f t="shared" si="32"/>
        <v>69.77533428358107</v>
      </c>
      <c r="L35" s="32">
        <f t="shared" si="32"/>
        <v>41.94665037670536</v>
      </c>
      <c r="M35" s="32">
        <f t="shared" si="32"/>
        <v>417.2945089255413</v>
      </c>
      <c r="N35" s="32">
        <f t="shared" si="32"/>
        <v>847.620986900156</v>
      </c>
      <c r="O35" s="32">
        <f t="shared" si="32"/>
        <v>762.7774384035837</v>
      </c>
      <c r="P35" s="32">
        <f t="shared" si="32"/>
        <v>784.4973868187063</v>
      </c>
      <c r="Q35" s="32">
        <f t="shared" si="32"/>
        <v>815.0410642774723</v>
      </c>
      <c r="R35" s="32">
        <f t="shared" si="32"/>
        <v>772.9586642231723</v>
      </c>
      <c r="S35" s="32">
        <f t="shared" si="32"/>
        <v>876.1284191950044</v>
      </c>
      <c r="T35" s="32">
        <f t="shared" si="32"/>
        <v>758.0261996877757</v>
      </c>
      <c r="U35" s="32">
        <f t="shared" si="32"/>
        <v>534.7179800447974</v>
      </c>
      <c r="V35" s="32">
        <f t="shared" si="32"/>
        <v>849.6572320640737</v>
      </c>
      <c r="W35" s="32">
        <f t="shared" si="32"/>
        <v>801.4660965180205</v>
      </c>
      <c r="X35" s="32">
        <f t="shared" si="32"/>
        <v>159.37012149596146</v>
      </c>
      <c r="Y35" s="32">
        <f t="shared" si="32"/>
        <v>1.9004954863232202</v>
      </c>
    </row>
    <row r="36" spans="1:25" ht="13.5" thickBot="1">
      <c r="A36" s="17" t="s">
        <v>2</v>
      </c>
      <c r="B36" s="17">
        <f>B35/10</f>
        <v>0.5294237426186112</v>
      </c>
      <c r="C36" s="17">
        <f aca="true" t="shared" si="33" ref="C36:J36">C35/10</f>
        <v>0.190049548632322</v>
      </c>
      <c r="D36" s="17">
        <f t="shared" si="33"/>
        <v>6.773908911966333</v>
      </c>
      <c r="E36" s="17">
        <f t="shared" si="33"/>
        <v>-0.2171994841512251</v>
      </c>
      <c r="F36" s="17">
        <f t="shared" si="33"/>
        <v>14.172266340867441</v>
      </c>
      <c r="G36" s="17">
        <f t="shared" si="33"/>
        <v>1.5475463245774792</v>
      </c>
      <c r="H36" s="17">
        <f t="shared" si="33"/>
        <v>65.62139414918889</v>
      </c>
      <c r="I36" s="17">
        <f t="shared" si="33"/>
        <v>0.8687979366049005</v>
      </c>
      <c r="J36" s="17">
        <f t="shared" si="33"/>
        <v>3.448041810900699</v>
      </c>
      <c r="K36" s="17">
        <f>K35/10</f>
        <v>6.977533428358107</v>
      </c>
      <c r="L36" s="17">
        <f>L35/10</f>
        <v>4.194665037670536</v>
      </c>
      <c r="M36" s="17">
        <f aca="true" t="shared" si="34" ref="M36:Y36">M35/10</f>
        <v>41.729450892554134</v>
      </c>
      <c r="N36" s="17">
        <f t="shared" si="34"/>
        <v>84.7620986900156</v>
      </c>
      <c r="O36" s="17">
        <f t="shared" si="34"/>
        <v>76.27774384035837</v>
      </c>
      <c r="P36" s="17">
        <f t="shared" si="34"/>
        <v>78.44973868187063</v>
      </c>
      <c r="Q36" s="17">
        <f t="shared" si="34"/>
        <v>81.50410642774723</v>
      </c>
      <c r="R36" s="17">
        <f t="shared" si="34"/>
        <v>77.29586642231723</v>
      </c>
      <c r="S36" s="17">
        <f t="shared" si="34"/>
        <v>87.61284191950044</v>
      </c>
      <c r="T36" s="17">
        <f t="shared" si="34"/>
        <v>75.80261996877758</v>
      </c>
      <c r="U36" s="17">
        <f t="shared" si="34"/>
        <v>53.47179800447974</v>
      </c>
      <c r="V36" s="17">
        <f t="shared" si="34"/>
        <v>84.96572320640738</v>
      </c>
      <c r="W36" s="17">
        <f t="shared" si="34"/>
        <v>80.14660965180205</v>
      </c>
      <c r="X36" s="17">
        <f t="shared" si="34"/>
        <v>15.937012149596146</v>
      </c>
      <c r="Y36" s="17">
        <f t="shared" si="34"/>
        <v>0.190049548632322</v>
      </c>
    </row>
    <row r="37" spans="1:25" ht="13.5" thickBot="1">
      <c r="A37" s="17" t="s">
        <v>3</v>
      </c>
      <c r="B37" s="17">
        <f>B36*500*10^-6</f>
        <v>0.0002647118713093056</v>
      </c>
      <c r="C37" s="17">
        <f aca="true" t="shared" si="35" ref="C37:J37">C36*500*10^-6</f>
        <v>9.5024774316161E-05</v>
      </c>
      <c r="D37" s="17">
        <f t="shared" si="35"/>
        <v>0.0033869544559831663</v>
      </c>
      <c r="E37" s="17">
        <f t="shared" si="35"/>
        <v>-0.00010859974207561253</v>
      </c>
      <c r="F37" s="17">
        <f t="shared" si="35"/>
        <v>0.007086133170433721</v>
      </c>
      <c r="G37" s="17">
        <f t="shared" si="35"/>
        <v>0.0007737731622887396</v>
      </c>
      <c r="H37" s="17">
        <f t="shared" si="35"/>
        <v>0.03281069707459444</v>
      </c>
      <c r="I37" s="17">
        <f t="shared" si="35"/>
        <v>0.00043439896830245017</v>
      </c>
      <c r="J37" s="17">
        <f t="shared" si="35"/>
        <v>0.0017240209054503494</v>
      </c>
      <c r="K37" s="17">
        <f>K36*500*10^-6</f>
        <v>0.003488766714179054</v>
      </c>
      <c r="L37" s="17">
        <f>L36*500*10^-6</f>
        <v>0.0020973325188352676</v>
      </c>
      <c r="M37" s="17">
        <f aca="true" t="shared" si="36" ref="M37:Y37">M36*500*10^-6</f>
        <v>0.020864725446277065</v>
      </c>
      <c r="N37" s="17">
        <f t="shared" si="36"/>
        <v>0.0423810493450078</v>
      </c>
      <c r="O37" s="17">
        <f t="shared" si="36"/>
        <v>0.03813887192017918</v>
      </c>
      <c r="P37" s="17">
        <f t="shared" si="36"/>
        <v>0.03922486934093531</v>
      </c>
      <c r="Q37" s="17">
        <f t="shared" si="36"/>
        <v>0.04075205321387362</v>
      </c>
      <c r="R37" s="17">
        <f t="shared" si="36"/>
        <v>0.03864793321115862</v>
      </c>
      <c r="S37" s="17">
        <f t="shared" si="36"/>
        <v>0.043806420959750215</v>
      </c>
      <c r="T37" s="17">
        <f t="shared" si="36"/>
        <v>0.03790130998438879</v>
      </c>
      <c r="U37" s="17">
        <f t="shared" si="36"/>
        <v>0.02673589900223987</v>
      </c>
      <c r="V37" s="17">
        <f t="shared" si="36"/>
        <v>0.042482861603203685</v>
      </c>
      <c r="W37" s="17">
        <f t="shared" si="36"/>
        <v>0.040073304825901025</v>
      </c>
      <c r="X37" s="17">
        <f t="shared" si="36"/>
        <v>0.007968506074798072</v>
      </c>
      <c r="Y37" s="17">
        <f t="shared" si="36"/>
        <v>9.5024774316161E-05</v>
      </c>
    </row>
    <row r="38" spans="1:25" ht="13.5" thickBot="1">
      <c r="A38" s="17" t="s">
        <v>4</v>
      </c>
      <c r="B38" s="17">
        <v>5.44889</v>
      </c>
      <c r="C38" s="17">
        <v>5.44889</v>
      </c>
      <c r="D38" s="17">
        <v>5.44889</v>
      </c>
      <c r="E38" s="17">
        <v>5.44889</v>
      </c>
      <c r="F38" s="17">
        <v>5.44889</v>
      </c>
      <c r="G38" s="17">
        <v>5.44889</v>
      </c>
      <c r="H38" s="17">
        <v>5.44889</v>
      </c>
      <c r="I38" s="17">
        <v>5.44889</v>
      </c>
      <c r="J38" s="17">
        <v>5.44889</v>
      </c>
      <c r="K38" s="17">
        <v>5.44889</v>
      </c>
      <c r="L38" s="17">
        <v>5.44889</v>
      </c>
      <c r="M38" s="17">
        <v>5.44889</v>
      </c>
      <c r="N38" s="17">
        <v>5.44889</v>
      </c>
      <c r="O38" s="17">
        <v>5.44889</v>
      </c>
      <c r="P38" s="17">
        <v>5.44889</v>
      </c>
      <c r="Q38" s="17">
        <v>5.44889</v>
      </c>
      <c r="R38" s="17">
        <v>5.44889</v>
      </c>
      <c r="S38" s="17">
        <v>5.44889</v>
      </c>
      <c r="T38" s="17">
        <v>5.44889</v>
      </c>
      <c r="U38" s="17">
        <v>5.44889</v>
      </c>
      <c r="V38" s="17">
        <v>5.44889</v>
      </c>
      <c r="W38" s="17">
        <v>5.44889</v>
      </c>
      <c r="X38" s="17">
        <v>5.44889</v>
      </c>
      <c r="Y38" s="17">
        <v>5.44889</v>
      </c>
    </row>
    <row r="39" spans="1:25" ht="13.5" thickBot="1">
      <c r="A39" s="17" t="s">
        <v>5</v>
      </c>
      <c r="B39" s="17">
        <f aca="true" t="shared" si="37" ref="B39:Y39">B38/200*(10/500)</f>
        <v>0.0005448889999999999</v>
      </c>
      <c r="C39" s="17">
        <f t="shared" si="37"/>
        <v>0.0005448889999999999</v>
      </c>
      <c r="D39" s="17">
        <f t="shared" si="37"/>
        <v>0.0005448889999999999</v>
      </c>
      <c r="E39" s="17">
        <f t="shared" si="37"/>
        <v>0.0005448889999999999</v>
      </c>
      <c r="F39" s="17">
        <f t="shared" si="37"/>
        <v>0.0005448889999999999</v>
      </c>
      <c r="G39" s="17">
        <f t="shared" si="37"/>
        <v>0.0005448889999999999</v>
      </c>
      <c r="H39" s="17">
        <f t="shared" si="37"/>
        <v>0.0005448889999999999</v>
      </c>
      <c r="I39" s="17">
        <f t="shared" si="37"/>
        <v>0.0005448889999999999</v>
      </c>
      <c r="J39" s="17">
        <f t="shared" si="37"/>
        <v>0.0005448889999999999</v>
      </c>
      <c r="K39" s="17">
        <f t="shared" si="37"/>
        <v>0.0005448889999999999</v>
      </c>
      <c r="L39" s="17">
        <f t="shared" si="37"/>
        <v>0.0005448889999999999</v>
      </c>
      <c r="M39" s="17">
        <f t="shared" si="37"/>
        <v>0.0005448889999999999</v>
      </c>
      <c r="N39" s="17">
        <f t="shared" si="37"/>
        <v>0.0005448889999999999</v>
      </c>
      <c r="O39" s="17">
        <f t="shared" si="37"/>
        <v>0.0005448889999999999</v>
      </c>
      <c r="P39" s="17">
        <f t="shared" si="37"/>
        <v>0.0005448889999999999</v>
      </c>
      <c r="Q39" s="17">
        <f t="shared" si="37"/>
        <v>0.0005448889999999999</v>
      </c>
      <c r="R39" s="17">
        <f t="shared" si="37"/>
        <v>0.0005448889999999999</v>
      </c>
      <c r="S39" s="17">
        <f t="shared" si="37"/>
        <v>0.0005448889999999999</v>
      </c>
      <c r="T39" s="17">
        <f t="shared" si="37"/>
        <v>0.0005448889999999999</v>
      </c>
      <c r="U39" s="17">
        <f t="shared" si="37"/>
        <v>0.0005448889999999999</v>
      </c>
      <c r="V39" s="17">
        <f t="shared" si="37"/>
        <v>0.0005448889999999999</v>
      </c>
      <c r="W39" s="17">
        <f t="shared" si="37"/>
        <v>0.0005448889999999999</v>
      </c>
      <c r="X39" s="17">
        <f t="shared" si="37"/>
        <v>0.0005448889999999999</v>
      </c>
      <c r="Y39" s="17">
        <f t="shared" si="37"/>
        <v>0.0005448889999999999</v>
      </c>
    </row>
    <row r="40" spans="1:25" ht="13.5" thickBot="1">
      <c r="A40" s="17" t="s">
        <v>6</v>
      </c>
      <c r="B40" s="17">
        <f aca="true" t="shared" si="38" ref="B40:Y40">B37/B39</f>
        <v>0.48580880015802425</v>
      </c>
      <c r="C40" s="17">
        <f t="shared" si="38"/>
        <v>0.17439290262082924</v>
      </c>
      <c r="D40" s="17">
        <f t="shared" si="38"/>
        <v>6.215861314842412</v>
      </c>
      <c r="E40" s="17">
        <f t="shared" si="38"/>
        <v>-0.19930617442380474</v>
      </c>
      <c r="F40" s="17">
        <f t="shared" si="38"/>
        <v>13.004727881153267</v>
      </c>
      <c r="G40" s="17">
        <f t="shared" si="38"/>
        <v>1.4200564927696095</v>
      </c>
      <c r="H40" s="17">
        <f t="shared" si="38"/>
        <v>60.21537794779202</v>
      </c>
      <c r="I40" s="17">
        <f t="shared" si="38"/>
        <v>0.7972246976952191</v>
      </c>
      <c r="J40" s="17">
        <f t="shared" si="38"/>
        <v>3.1639855189779014</v>
      </c>
      <c r="K40" s="17">
        <f t="shared" si="38"/>
        <v>6.402710853364731</v>
      </c>
      <c r="L40" s="17">
        <f t="shared" si="38"/>
        <v>3.8491004935597304</v>
      </c>
      <c r="M40" s="17">
        <f t="shared" si="38"/>
        <v>38.2916987611735</v>
      </c>
      <c r="N40" s="17">
        <f t="shared" si="38"/>
        <v>77.77923456888982</v>
      </c>
      <c r="O40" s="17">
        <f t="shared" si="38"/>
        <v>69.99383713045994</v>
      </c>
      <c r="P40" s="17">
        <f t="shared" si="38"/>
        <v>71.986898874698</v>
      </c>
      <c r="Q40" s="17">
        <f t="shared" si="38"/>
        <v>74.78964195253276</v>
      </c>
      <c r="R40" s="17">
        <f t="shared" si="38"/>
        <v>70.92808482307154</v>
      </c>
      <c r="S40" s="17">
        <f t="shared" si="38"/>
        <v>80.39512810820226</v>
      </c>
      <c r="T40" s="17">
        <f t="shared" si="38"/>
        <v>69.55785487390789</v>
      </c>
      <c r="U40" s="17">
        <f t="shared" si="38"/>
        <v>49.06668881596045</v>
      </c>
      <c r="V40" s="17">
        <f t="shared" si="38"/>
        <v>77.96608410741214</v>
      </c>
      <c r="W40" s="17">
        <f t="shared" si="38"/>
        <v>73.54397836238395</v>
      </c>
      <c r="X40" s="17">
        <f t="shared" si="38"/>
        <v>14.624090548346679</v>
      </c>
      <c r="Y40" s="17">
        <f t="shared" si="38"/>
        <v>0.17439290262082924</v>
      </c>
    </row>
    <row r="41" spans="1:25" ht="13.5" thickBot="1">
      <c r="A41" s="28" t="s">
        <v>8</v>
      </c>
      <c r="B41" s="29">
        <f aca="true" t="shared" si="39" ref="B41:R41">B40/$S$16*100</f>
        <v>0.6199660873251378</v>
      </c>
      <c r="C41" s="29">
        <f t="shared" si="39"/>
        <v>0.22255192878338279</v>
      </c>
      <c r="D41" s="29">
        <f t="shared" si="39"/>
        <v>7.932386604493429</v>
      </c>
      <c r="E41" s="29">
        <f t="shared" si="39"/>
        <v>-0.2543450614667231</v>
      </c>
      <c r="F41" s="29">
        <f t="shared" si="39"/>
        <v>16.596015260703687</v>
      </c>
      <c r="G41" s="29">
        <f t="shared" si="39"/>
        <v>1.8122085629504028</v>
      </c>
      <c r="H41" s="29">
        <f t="shared" si="39"/>
        <v>76.84400169563372</v>
      </c>
      <c r="I41" s="29">
        <f t="shared" si="39"/>
        <v>1.0173802458668926</v>
      </c>
      <c r="J41" s="29">
        <f t="shared" si="39"/>
        <v>4.037727850784231</v>
      </c>
      <c r="K41" s="29">
        <f t="shared" si="39"/>
        <v>8.170835099618483</v>
      </c>
      <c r="L41" s="29">
        <f t="shared" si="39"/>
        <v>4.912038999576091</v>
      </c>
      <c r="M41" s="29">
        <f t="shared" si="39"/>
        <v>48.86604493429419</v>
      </c>
      <c r="N41" s="29">
        <f t="shared" si="39"/>
        <v>99.25816023738871</v>
      </c>
      <c r="O41" s="29">
        <f t="shared" si="39"/>
        <v>89.32280627384482</v>
      </c>
      <c r="P41" s="29">
        <f t="shared" si="39"/>
        <v>91.86625688851208</v>
      </c>
      <c r="Q41" s="29">
        <f t="shared" si="39"/>
        <v>95.44298431538787</v>
      </c>
      <c r="R41" s="29">
        <f t="shared" si="39"/>
        <v>90.51504874947011</v>
      </c>
      <c r="S41" s="29">
        <f>S40/$S$16*100</f>
        <v>102.59643916913946</v>
      </c>
      <c r="T41" s="29">
        <f aca="true" t="shared" si="40" ref="T41:Y41">T40/$S$16*100</f>
        <v>88.76642645188639</v>
      </c>
      <c r="U41" s="29">
        <f t="shared" si="40"/>
        <v>62.61657481983891</v>
      </c>
      <c r="V41" s="29">
        <f t="shared" si="40"/>
        <v>99.49660873251376</v>
      </c>
      <c r="W41" s="29">
        <f t="shared" si="40"/>
        <v>93.85332768122082</v>
      </c>
      <c r="X41" s="29">
        <f t="shared" si="40"/>
        <v>18.662568885120816</v>
      </c>
      <c r="Y41" s="29">
        <f t="shared" si="40"/>
        <v>0.22255192878338279</v>
      </c>
    </row>
    <row r="42" spans="1:25" ht="13.5" thickBot="1">
      <c r="A42" s="31" t="s">
        <v>9</v>
      </c>
      <c r="B42" s="31">
        <f aca="true" t="shared" si="41" ref="B42:R42">STDEV(B25,B33,B41)</f>
        <v>0.44254167784257276</v>
      </c>
      <c r="C42" s="31">
        <f t="shared" si="41"/>
        <v>0.34645763116315226</v>
      </c>
      <c r="D42" s="31">
        <f>STDEV(D25,D41)</f>
        <v>0.9554484379110303</v>
      </c>
      <c r="E42" s="31">
        <f t="shared" si="41"/>
        <v>0.7961519288531538</v>
      </c>
      <c r="F42" s="31">
        <f>STDEV(F25,F33)</f>
        <v>1.1802598350665667</v>
      </c>
      <c r="G42" s="31">
        <f>STDEV(G25,G33)</f>
        <v>2.641533916577568</v>
      </c>
      <c r="H42" s="31">
        <f>STDEV(H25,H41)</f>
        <v>0.4496227943110814</v>
      </c>
      <c r="I42" s="31">
        <f>STDEV(I33,I41)</f>
        <v>0.8430427393332618</v>
      </c>
      <c r="J42" s="31">
        <f t="shared" si="41"/>
        <v>0.5110031136600763</v>
      </c>
      <c r="K42" s="31">
        <f>STDEV(K25,K33)</f>
        <v>1.2364626843554523</v>
      </c>
      <c r="L42" s="31">
        <f t="shared" si="41"/>
        <v>0.6424520799587821</v>
      </c>
      <c r="M42" s="31">
        <f t="shared" si="41"/>
        <v>0.4856481236706028</v>
      </c>
      <c r="N42" s="31">
        <f>STDEV(N25,N33)</f>
        <v>2.6415339165775564</v>
      </c>
      <c r="O42" s="31">
        <f t="shared" si="41"/>
        <v>0.9143405005689432</v>
      </c>
      <c r="P42" s="31">
        <f t="shared" si="41"/>
        <v>2.253727248636803</v>
      </c>
      <c r="Q42" s="31">
        <f>STDEV(Q25,Q41)</f>
        <v>1.5736797800887496</v>
      </c>
      <c r="R42" s="31">
        <f t="shared" si="41"/>
        <v>2.079252242288401</v>
      </c>
      <c r="S42" s="31">
        <f>STDEV(S25,S41)</f>
        <v>1.348868382933234</v>
      </c>
      <c r="T42" s="31">
        <f aca="true" t="shared" si="42" ref="T42:Y42">STDEV(T25,T33,T41)</f>
        <v>2.124338839063278</v>
      </c>
      <c r="U42" s="31">
        <f>STDEV(U33,U41)</f>
        <v>1.7422883279553938</v>
      </c>
      <c r="V42" s="31">
        <f t="shared" si="42"/>
        <v>1.6133252805890514</v>
      </c>
      <c r="W42" s="31">
        <f>STDEV(W25,W33)</f>
        <v>1.517476930799878</v>
      </c>
      <c r="X42" s="31">
        <f t="shared" si="42"/>
        <v>0.2753366056966261</v>
      </c>
      <c r="Y42" s="31">
        <f t="shared" si="42"/>
        <v>0.3464576311631523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zoomScale="60" zoomScaleNormal="60" zoomScalePageLayoutView="0" workbookViewId="0" topLeftCell="M1">
      <selection activeCell="AH41" sqref="AH41"/>
    </sheetView>
  </sheetViews>
  <sheetFormatPr defaultColWidth="9.00390625" defaultRowHeight="15.75"/>
  <cols>
    <col min="1" max="1" width="21.625" style="16" customWidth="1"/>
    <col min="2" max="16384" width="9.00390625" style="16" customWidth="1"/>
  </cols>
  <sheetData>
    <row r="1" spans="1:47" ht="15.75" thickBot="1">
      <c r="A1" s="1"/>
      <c r="B1" s="15">
        <v>2.76</v>
      </c>
      <c r="C1" s="15">
        <v>3.18</v>
      </c>
      <c r="D1" s="15">
        <v>5.03</v>
      </c>
      <c r="E1" s="15">
        <v>3.62</v>
      </c>
      <c r="F1" s="15">
        <v>4.34</v>
      </c>
      <c r="G1" s="15">
        <v>4.96</v>
      </c>
      <c r="H1" s="15">
        <v>5.9</v>
      </c>
      <c r="I1" s="15">
        <v>3.99</v>
      </c>
      <c r="J1" s="15">
        <v>5</v>
      </c>
      <c r="K1" s="4">
        <v>5.98</v>
      </c>
      <c r="L1" s="4">
        <v>6</v>
      </c>
      <c r="M1" s="4">
        <v>7</v>
      </c>
      <c r="N1" s="4">
        <v>8</v>
      </c>
      <c r="O1" s="4">
        <v>6.8</v>
      </c>
      <c r="P1" s="4">
        <v>7.5</v>
      </c>
      <c r="Q1" s="4">
        <v>8.2</v>
      </c>
      <c r="R1" s="4">
        <v>7</v>
      </c>
      <c r="S1" s="4">
        <v>8</v>
      </c>
      <c r="T1" s="4">
        <v>8.5</v>
      </c>
      <c r="U1" s="4">
        <v>9</v>
      </c>
      <c r="V1" s="4">
        <v>8.6</v>
      </c>
      <c r="W1" s="4">
        <v>9</v>
      </c>
      <c r="X1" s="4">
        <v>10</v>
      </c>
      <c r="Y1" s="4">
        <v>10.6</v>
      </c>
      <c r="AA1" s="16">
        <v>2.76</v>
      </c>
      <c r="AB1" s="16">
        <v>0.7212427567500924</v>
      </c>
      <c r="AC1" s="16">
        <v>0.40305439620953076</v>
      </c>
      <c r="AD1" s="16">
        <v>3.62</v>
      </c>
      <c r="AE1" s="16">
        <v>-0.3575391443718406</v>
      </c>
      <c r="AF1" s="16">
        <v>0.29723988290571296</v>
      </c>
      <c r="AG1" s="16">
        <v>3.99</v>
      </c>
      <c r="AH1" s="16">
        <v>0.8137097768462581</v>
      </c>
      <c r="AI1" s="16">
        <v>0.9807608541916729</v>
      </c>
      <c r="AJ1" s="16">
        <v>6</v>
      </c>
      <c r="AK1" s="16">
        <v>3.2178522993465664</v>
      </c>
      <c r="AL1" s="16">
        <v>0.8007878841552583</v>
      </c>
      <c r="AM1" s="16">
        <v>6.8</v>
      </c>
      <c r="AN1" s="16">
        <v>71.05782270990012</v>
      </c>
      <c r="AO1" s="16">
        <v>2.615362277844471</v>
      </c>
      <c r="AP1" s="16">
        <v>7</v>
      </c>
      <c r="AQ1" s="16">
        <v>83.84909382320306</v>
      </c>
      <c r="AR1" s="16">
        <v>2.4192101070061165</v>
      </c>
      <c r="AS1" s="16">
        <v>8.6</v>
      </c>
      <c r="AT1" s="16">
        <v>67.88312168659844</v>
      </c>
      <c r="AU1" s="16">
        <v>2.69479632528595</v>
      </c>
    </row>
    <row r="2" spans="1:47" ht="15">
      <c r="A2" s="2"/>
      <c r="B2" s="13">
        <v>0.02</v>
      </c>
      <c r="C2" s="13">
        <v>0.02</v>
      </c>
      <c r="D2" s="13">
        <v>0.007</v>
      </c>
      <c r="E2" s="13">
        <v>0.001</v>
      </c>
      <c r="F2" s="13">
        <v>0.013</v>
      </c>
      <c r="G2" s="13">
        <v>0.012</v>
      </c>
      <c r="H2" s="13">
        <v>0.858</v>
      </c>
      <c r="I2" s="13">
        <v>0.017</v>
      </c>
      <c r="J2" s="13">
        <v>0.002</v>
      </c>
      <c r="K2" s="13">
        <v>0.094</v>
      </c>
      <c r="L2" s="13">
        <v>0.047</v>
      </c>
      <c r="M2" s="13">
        <v>0.369</v>
      </c>
      <c r="N2" s="13">
        <v>0.946</v>
      </c>
      <c r="O2" s="13">
        <v>0.825</v>
      </c>
      <c r="P2" s="13">
        <v>0.874</v>
      </c>
      <c r="Q2" s="13">
        <v>0.981</v>
      </c>
      <c r="R2" s="13">
        <v>0.865</v>
      </c>
      <c r="S2" s="13">
        <v>1.092</v>
      </c>
      <c r="T2" s="13">
        <v>0.709</v>
      </c>
      <c r="U2" s="13">
        <v>0.273</v>
      </c>
      <c r="V2" s="13">
        <v>0.714</v>
      </c>
      <c r="W2" s="13">
        <v>0.513</v>
      </c>
      <c r="X2" s="13">
        <v>0.045</v>
      </c>
      <c r="Y2" s="13">
        <v>0.004</v>
      </c>
      <c r="AA2" s="16">
        <v>3.18</v>
      </c>
      <c r="AB2" s="16">
        <v>1.491801257551473</v>
      </c>
      <c r="AC2" s="16">
        <v>2.3270356414963476</v>
      </c>
      <c r="AD2" s="16">
        <v>4.34</v>
      </c>
      <c r="AE2" s="16">
        <v>0.0123289360128221</v>
      </c>
      <c r="AF2" s="16">
        <v>0.7192246264072266</v>
      </c>
      <c r="AG2" s="16">
        <v>5</v>
      </c>
      <c r="AH2" s="16">
        <v>-0.38836148440389584</v>
      </c>
      <c r="AI2" s="16">
        <v>0.16015757683105122</v>
      </c>
      <c r="AJ2" s="16">
        <v>7</v>
      </c>
      <c r="AK2" s="16">
        <v>31.050425348292443</v>
      </c>
      <c r="AL2" s="16">
        <v>2.1146461520211957</v>
      </c>
      <c r="AM2" s="16">
        <v>7.5</v>
      </c>
      <c r="AN2" s="16">
        <v>79.96547897916409</v>
      </c>
      <c r="AO2" s="16">
        <v>3.3345869042516982</v>
      </c>
      <c r="AP2" s="16">
        <v>8</v>
      </c>
      <c r="AQ2" s="16">
        <v>100</v>
      </c>
      <c r="AR2" s="16">
        <v>2.6153622778444614</v>
      </c>
      <c r="AS2" s="16">
        <v>9</v>
      </c>
      <c r="AT2" s="16">
        <v>43.780051781531256</v>
      </c>
      <c r="AU2" s="16">
        <v>0.9153767972455614</v>
      </c>
    </row>
    <row r="3" spans="1:47" ht="15">
      <c r="A3" s="2"/>
      <c r="B3" s="13">
        <v>0.012</v>
      </c>
      <c r="C3" s="13">
        <v>0.05</v>
      </c>
      <c r="D3" s="13">
        <v>0.01</v>
      </c>
      <c r="E3" s="13">
        <v>0.002</v>
      </c>
      <c r="F3" s="13">
        <v>0.002</v>
      </c>
      <c r="G3" s="13">
        <v>0.009</v>
      </c>
      <c r="H3" s="13">
        <v>0.775</v>
      </c>
      <c r="I3" s="13">
        <v>0.008</v>
      </c>
      <c r="J3" s="13">
        <v>0.002</v>
      </c>
      <c r="K3" s="13">
        <v>0.088</v>
      </c>
      <c r="L3" s="13">
        <v>0.032</v>
      </c>
      <c r="M3" s="13">
        <v>0.326</v>
      </c>
      <c r="N3" s="13">
        <v>0.778</v>
      </c>
      <c r="O3" s="13">
        <v>0.771</v>
      </c>
      <c r="P3" s="13">
        <v>0.817</v>
      </c>
      <c r="Q3" s="13">
        <v>0.979</v>
      </c>
      <c r="R3" s="13">
        <v>0.92</v>
      </c>
      <c r="S3" s="13">
        <v>1.122</v>
      </c>
      <c r="T3" s="13">
        <v>0.749</v>
      </c>
      <c r="U3" s="13">
        <v>0.258</v>
      </c>
      <c r="V3" s="13">
        <v>0.738</v>
      </c>
      <c r="W3" s="13">
        <v>0.43</v>
      </c>
      <c r="X3" s="13">
        <v>0.057</v>
      </c>
      <c r="Y3" s="13">
        <v>0.006</v>
      </c>
      <c r="AA3" s="16">
        <v>5.03</v>
      </c>
      <c r="AB3" s="16">
        <v>-0.08013808408334351</v>
      </c>
      <c r="AC3" s="16">
        <v>0.32692028473055756</v>
      </c>
      <c r="AD3" s="16">
        <v>4.96</v>
      </c>
      <c r="AE3" s="16">
        <v>0.19726297620515343</v>
      </c>
      <c r="AF3" s="16">
        <v>0.19615217083833464</v>
      </c>
      <c r="AG3" s="16">
        <v>5.98</v>
      </c>
      <c r="AH3" s="16">
        <v>7.872025644186907</v>
      </c>
      <c r="AI3" s="16">
        <v>0.39230434167666856</v>
      </c>
      <c r="AJ3" s="16">
        <v>8</v>
      </c>
      <c r="AK3" s="16">
        <v>77.74627049685611</v>
      </c>
      <c r="AL3" s="16">
        <v>2.7461303917366844</v>
      </c>
      <c r="AM3" s="16">
        <v>8.2</v>
      </c>
      <c r="AN3" s="16">
        <v>90.66083097028726</v>
      </c>
      <c r="AO3" s="16">
        <v>1.4384492528144235</v>
      </c>
      <c r="AP3" s="16">
        <v>8.5</v>
      </c>
      <c r="AQ3" s="16">
        <v>63.321415361854264</v>
      </c>
      <c r="AR3" s="16">
        <v>2.615362277844471</v>
      </c>
      <c r="AS3" s="16">
        <v>10</v>
      </c>
      <c r="AT3" s="16">
        <v>4.111700160276168</v>
      </c>
      <c r="AU3" s="16">
        <v>0.5649828251702443</v>
      </c>
    </row>
    <row r="4" spans="1:47" ht="15.75" thickBot="1">
      <c r="A4" s="3"/>
      <c r="B4" s="14">
        <v>0.013</v>
      </c>
      <c r="C4" s="14">
        <v>0</v>
      </c>
      <c r="D4" s="14">
        <v>0.002</v>
      </c>
      <c r="E4" s="14">
        <v>0.007</v>
      </c>
      <c r="F4" s="14">
        <v>0.007</v>
      </c>
      <c r="G4" s="14">
        <v>0.007</v>
      </c>
      <c r="H4" s="14">
        <v>0.899</v>
      </c>
      <c r="I4" s="14">
        <v>0.023</v>
      </c>
      <c r="J4" s="14">
        <v>0.005</v>
      </c>
      <c r="K4" s="14">
        <v>0.095</v>
      </c>
      <c r="L4" s="14">
        <v>0.047</v>
      </c>
      <c r="M4" s="14">
        <v>0.334</v>
      </c>
      <c r="N4" s="14">
        <v>0.82</v>
      </c>
      <c r="O4" s="14">
        <v>0.731</v>
      </c>
      <c r="P4" s="14">
        <v>0.925</v>
      </c>
      <c r="Q4" s="14">
        <v>1.003</v>
      </c>
      <c r="R4" s="14">
        <v>0.957</v>
      </c>
      <c r="S4" s="14">
        <v>1.052</v>
      </c>
      <c r="T4" s="14">
        <v>0.618</v>
      </c>
      <c r="U4" s="14">
        <v>0.252</v>
      </c>
      <c r="V4" s="14">
        <v>0.772</v>
      </c>
      <c r="W4" s="14">
        <v>0.499</v>
      </c>
      <c r="X4" s="14">
        <v>0.053</v>
      </c>
      <c r="Y4" s="14">
        <v>0.007</v>
      </c>
      <c r="AD4" s="16">
        <v>5.9</v>
      </c>
      <c r="AE4" s="16">
        <v>77.37640241647144</v>
      </c>
      <c r="AF4" s="16">
        <v>2.6807463347905727</v>
      </c>
      <c r="AP4" s="16">
        <v>9</v>
      </c>
      <c r="AQ4" s="16">
        <v>23.468129700406852</v>
      </c>
      <c r="AR4" s="16">
        <v>0.3923043416766717</v>
      </c>
      <c r="AS4" s="16">
        <v>10.6</v>
      </c>
      <c r="AT4" s="16">
        <v>-0.141782764147454</v>
      </c>
      <c r="AU4" s="16">
        <v>0.14124570629256067</v>
      </c>
    </row>
    <row r="5" spans="1:25" ht="15.75" thickBot="1">
      <c r="A5" s="4" t="s">
        <v>0</v>
      </c>
      <c r="B5" s="8">
        <f>AVERAGE(B2:B4)</f>
        <v>0.015</v>
      </c>
      <c r="C5" s="8">
        <f aca="true" t="shared" si="0" ref="C5:Y5">AVERAGE(C2:C4)</f>
        <v>0.023333333333333334</v>
      </c>
      <c r="D5" s="8">
        <f t="shared" si="0"/>
        <v>0.006333333333333334</v>
      </c>
      <c r="E5" s="8">
        <f t="shared" si="0"/>
        <v>0.0033333333333333335</v>
      </c>
      <c r="F5" s="8">
        <f t="shared" si="0"/>
        <v>0.007333333333333333</v>
      </c>
      <c r="G5" s="8">
        <f t="shared" si="0"/>
        <v>0.009333333333333332</v>
      </c>
      <c r="H5" s="8">
        <f t="shared" si="0"/>
        <v>0.844</v>
      </c>
      <c r="I5" s="8">
        <f t="shared" si="0"/>
        <v>0.016</v>
      </c>
      <c r="J5" s="8">
        <f t="shared" si="0"/>
        <v>0.0030000000000000005</v>
      </c>
      <c r="K5" s="8">
        <f t="shared" si="0"/>
        <v>0.09233333333333334</v>
      </c>
      <c r="L5" s="8">
        <f t="shared" si="0"/>
        <v>0.042</v>
      </c>
      <c r="M5" s="8">
        <f t="shared" si="0"/>
        <v>0.343</v>
      </c>
      <c r="N5" s="8">
        <f t="shared" si="0"/>
        <v>0.848</v>
      </c>
      <c r="O5" s="8">
        <f t="shared" si="0"/>
        <v>0.7756666666666666</v>
      </c>
      <c r="P5" s="8">
        <f t="shared" si="0"/>
        <v>0.8719999999999999</v>
      </c>
      <c r="Q5" s="8">
        <f t="shared" si="0"/>
        <v>0.9876666666666667</v>
      </c>
      <c r="R5" s="8">
        <f t="shared" si="0"/>
        <v>0.914</v>
      </c>
      <c r="S5" s="8">
        <f t="shared" si="0"/>
        <v>1.088666666666667</v>
      </c>
      <c r="T5" s="8">
        <f t="shared" si="0"/>
        <v>0.6920000000000001</v>
      </c>
      <c r="U5" s="8">
        <f t="shared" si="0"/>
        <v>0.261</v>
      </c>
      <c r="V5" s="8">
        <f t="shared" si="0"/>
        <v>0.7413333333333334</v>
      </c>
      <c r="W5" s="8">
        <f t="shared" si="0"/>
        <v>0.48066666666666674</v>
      </c>
      <c r="X5" s="8">
        <f t="shared" si="0"/>
        <v>0.051666666666666666</v>
      </c>
      <c r="Y5" s="8">
        <f t="shared" si="0"/>
        <v>0.005666666666666667</v>
      </c>
    </row>
    <row r="6" spans="1:25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.75" thickBot="1">
      <c r="A7" s="1"/>
      <c r="B7" s="4" t="s">
        <v>12</v>
      </c>
      <c r="C7" s="5"/>
      <c r="D7" s="6"/>
      <c r="E7" s="5" t="s">
        <v>11</v>
      </c>
      <c r="F7" s="7"/>
      <c r="G7" s="7"/>
      <c r="H7" s="6"/>
      <c r="I7" s="5" t="s">
        <v>13</v>
      </c>
      <c r="J7" s="7"/>
      <c r="K7" s="6"/>
      <c r="L7" s="5" t="s">
        <v>14</v>
      </c>
      <c r="M7" s="7"/>
      <c r="N7" s="7"/>
      <c r="O7" s="5" t="s">
        <v>15</v>
      </c>
      <c r="P7" s="7"/>
      <c r="Q7" s="6"/>
      <c r="R7" s="5" t="s">
        <v>7</v>
      </c>
      <c r="S7" s="7"/>
      <c r="T7" s="7"/>
      <c r="U7" s="6"/>
      <c r="V7" s="4" t="s">
        <v>16</v>
      </c>
      <c r="W7" s="5"/>
      <c r="X7" s="7"/>
      <c r="Y7" s="6"/>
    </row>
    <row r="8" spans="1:25" ht="15.75" thickBot="1">
      <c r="A8" s="3" t="s">
        <v>20</v>
      </c>
      <c r="B8" s="4">
        <v>2.76</v>
      </c>
      <c r="C8" s="4">
        <v>3.18</v>
      </c>
      <c r="D8" s="4">
        <v>5.03</v>
      </c>
      <c r="E8" s="4">
        <v>3.62</v>
      </c>
      <c r="F8" s="4">
        <v>4.34</v>
      </c>
      <c r="G8" s="4">
        <v>4.96</v>
      </c>
      <c r="H8" s="4">
        <v>5.9</v>
      </c>
      <c r="I8" s="4">
        <v>3.99</v>
      </c>
      <c r="J8" s="4">
        <v>5</v>
      </c>
      <c r="K8" s="4">
        <v>5.98</v>
      </c>
      <c r="L8" s="4">
        <v>6</v>
      </c>
      <c r="M8" s="4">
        <v>7</v>
      </c>
      <c r="N8" s="4">
        <v>8</v>
      </c>
      <c r="O8" s="4">
        <v>6.8</v>
      </c>
      <c r="P8" s="4">
        <v>7.5</v>
      </c>
      <c r="Q8" s="4">
        <v>8.2</v>
      </c>
      <c r="R8" s="4">
        <v>7</v>
      </c>
      <c r="S8" s="4">
        <v>8</v>
      </c>
      <c r="T8" s="4">
        <v>8.5</v>
      </c>
      <c r="U8" s="4">
        <v>9</v>
      </c>
      <c r="V8" s="4">
        <v>8.6</v>
      </c>
      <c r="W8" s="4">
        <v>9</v>
      </c>
      <c r="X8" s="4">
        <v>10</v>
      </c>
      <c r="Y8" s="4">
        <v>10.6</v>
      </c>
    </row>
    <row r="9" spans="1:25" ht="15.75" thickBot="1">
      <c r="A9" s="4" t="s">
        <v>0</v>
      </c>
      <c r="B9" s="4">
        <f>B5</f>
        <v>0.015</v>
      </c>
      <c r="C9" s="4">
        <f aca="true" t="shared" si="1" ref="C9:Y9">C5</f>
        <v>0.023333333333333334</v>
      </c>
      <c r="D9" s="4">
        <f t="shared" si="1"/>
        <v>0.006333333333333334</v>
      </c>
      <c r="E9" s="4">
        <f t="shared" si="1"/>
        <v>0.0033333333333333335</v>
      </c>
      <c r="F9" s="4">
        <f t="shared" si="1"/>
        <v>0.007333333333333333</v>
      </c>
      <c r="G9" s="4">
        <f t="shared" si="1"/>
        <v>0.009333333333333332</v>
      </c>
      <c r="H9" s="4">
        <f t="shared" si="1"/>
        <v>0.844</v>
      </c>
      <c r="I9" s="4">
        <f t="shared" si="1"/>
        <v>0.016</v>
      </c>
      <c r="J9" s="4">
        <f t="shared" si="1"/>
        <v>0.0030000000000000005</v>
      </c>
      <c r="K9" s="4">
        <f t="shared" si="1"/>
        <v>0.09233333333333334</v>
      </c>
      <c r="L9" s="4">
        <f t="shared" si="1"/>
        <v>0.042</v>
      </c>
      <c r="M9" s="4">
        <f t="shared" si="1"/>
        <v>0.343</v>
      </c>
      <c r="N9" s="4">
        <f t="shared" si="1"/>
        <v>0.848</v>
      </c>
      <c r="O9" s="4">
        <f t="shared" si="1"/>
        <v>0.7756666666666666</v>
      </c>
      <c r="P9" s="4">
        <f t="shared" si="1"/>
        <v>0.8719999999999999</v>
      </c>
      <c r="Q9" s="4">
        <f t="shared" si="1"/>
        <v>0.9876666666666667</v>
      </c>
      <c r="R9" s="4">
        <f t="shared" si="1"/>
        <v>0.914</v>
      </c>
      <c r="S9" s="4">
        <f t="shared" si="1"/>
        <v>1.088666666666667</v>
      </c>
      <c r="T9" s="4">
        <f t="shared" si="1"/>
        <v>0.6920000000000001</v>
      </c>
      <c r="U9" s="4">
        <f t="shared" si="1"/>
        <v>0.261</v>
      </c>
      <c r="V9" s="4">
        <f t="shared" si="1"/>
        <v>0.7413333333333334</v>
      </c>
      <c r="W9" s="4">
        <f t="shared" si="1"/>
        <v>0.48066666666666674</v>
      </c>
      <c r="X9" s="4">
        <f t="shared" si="1"/>
        <v>0.051666666666666666</v>
      </c>
      <c r="Y9" s="4">
        <f t="shared" si="1"/>
        <v>0.005666666666666667</v>
      </c>
    </row>
    <row r="10" spans="1:25" ht="15.75" thickBot="1">
      <c r="A10" s="4" t="s">
        <v>1</v>
      </c>
      <c r="B10" s="32">
        <f>((B9-0.0072)/1.4733)*1000</f>
        <v>5.294237426186113</v>
      </c>
      <c r="C10" s="32">
        <f aca="true" t="shared" si="2" ref="C10:Y10">((C9-0.0072)/1.4733)*1000</f>
        <v>10.950473992624266</v>
      </c>
      <c r="D10" s="32">
        <f t="shared" si="2"/>
        <v>-0.5882486029095674</v>
      </c>
      <c r="E10" s="32">
        <f t="shared" si="2"/>
        <v>-2.624493766827303</v>
      </c>
      <c r="F10" s="32">
        <f t="shared" si="2"/>
        <v>0.09049978506301051</v>
      </c>
      <c r="G10" s="32">
        <f t="shared" si="2"/>
        <v>1.447996561008167</v>
      </c>
      <c r="H10" s="32">
        <f t="shared" si="2"/>
        <v>567.9766510554537</v>
      </c>
      <c r="I10" s="32">
        <f t="shared" si="2"/>
        <v>5.972985814158691</v>
      </c>
      <c r="J10" s="32">
        <f t="shared" si="2"/>
        <v>-2.850743229484829</v>
      </c>
      <c r="K10" s="32">
        <f t="shared" si="2"/>
        <v>57.784112762732185</v>
      </c>
      <c r="L10" s="32">
        <f t="shared" si="2"/>
        <v>23.620443901445736</v>
      </c>
      <c r="M10" s="32">
        <f t="shared" si="2"/>
        <v>227.9237086811919</v>
      </c>
      <c r="N10" s="32">
        <f t="shared" si="2"/>
        <v>570.691644607344</v>
      </c>
      <c r="O10" s="32">
        <f t="shared" si="2"/>
        <v>521.5955112106608</v>
      </c>
      <c r="P10" s="32">
        <f t="shared" si="2"/>
        <v>586.9816059186859</v>
      </c>
      <c r="Q10" s="32">
        <f t="shared" si="2"/>
        <v>665.4901694608475</v>
      </c>
      <c r="R10" s="32">
        <f t="shared" si="2"/>
        <v>615.4890382135343</v>
      </c>
      <c r="S10" s="32">
        <f t="shared" si="2"/>
        <v>734.043756646078</v>
      </c>
      <c r="T10" s="32">
        <f t="shared" si="2"/>
        <v>464.80689608362184</v>
      </c>
      <c r="U10" s="32">
        <f t="shared" si="2"/>
        <v>172.26634086744045</v>
      </c>
      <c r="V10" s="32">
        <f t="shared" si="2"/>
        <v>498.2918165569357</v>
      </c>
      <c r="W10" s="32">
        <f t="shared" si="2"/>
        <v>321.36473675875027</v>
      </c>
      <c r="X10" s="32">
        <f t="shared" si="2"/>
        <v>30.181678318513992</v>
      </c>
      <c r="Y10" s="32">
        <f t="shared" si="2"/>
        <v>-1.04074752822462</v>
      </c>
    </row>
    <row r="11" spans="1:25" ht="15.75" thickBot="1">
      <c r="A11" s="4" t="s">
        <v>2</v>
      </c>
      <c r="B11" s="4">
        <f>B10/10</f>
        <v>0.5294237426186112</v>
      </c>
      <c r="C11" s="4">
        <f aca="true" t="shared" si="3" ref="C11:J11">C10/10</f>
        <v>1.0950473992624266</v>
      </c>
      <c r="D11" s="4">
        <f t="shared" si="3"/>
        <v>-0.05882486029095674</v>
      </c>
      <c r="E11" s="4">
        <f t="shared" si="3"/>
        <v>-0.26244937668273033</v>
      </c>
      <c r="F11" s="4">
        <f t="shared" si="3"/>
        <v>0.009049978506301052</v>
      </c>
      <c r="G11" s="4">
        <f t="shared" si="3"/>
        <v>0.14479965610081671</v>
      </c>
      <c r="H11" s="4">
        <f t="shared" si="3"/>
        <v>56.79766510554536</v>
      </c>
      <c r="I11" s="4">
        <f t="shared" si="3"/>
        <v>0.5972985814158691</v>
      </c>
      <c r="J11" s="4">
        <f t="shared" si="3"/>
        <v>-0.2850743229484829</v>
      </c>
      <c r="K11" s="4">
        <f>K10/10</f>
        <v>5.778411276273219</v>
      </c>
      <c r="L11" s="4">
        <f>L10/10</f>
        <v>2.3620443901445736</v>
      </c>
      <c r="M11" s="4">
        <f aca="true" t="shared" si="4" ref="M11:Y11">M10/10</f>
        <v>22.79237086811919</v>
      </c>
      <c r="N11" s="4">
        <f t="shared" si="4"/>
        <v>57.0691644607344</v>
      </c>
      <c r="O11" s="4">
        <f t="shared" si="4"/>
        <v>52.15955112106608</v>
      </c>
      <c r="P11" s="4">
        <f t="shared" si="4"/>
        <v>58.698160591868586</v>
      </c>
      <c r="Q11" s="4">
        <f t="shared" si="4"/>
        <v>66.54901694608475</v>
      </c>
      <c r="R11" s="4">
        <f t="shared" si="4"/>
        <v>61.54890382135343</v>
      </c>
      <c r="S11" s="4">
        <f t="shared" si="4"/>
        <v>73.4043756646078</v>
      </c>
      <c r="T11" s="4">
        <f t="shared" si="4"/>
        <v>46.480689608362184</v>
      </c>
      <c r="U11" s="4">
        <f t="shared" si="4"/>
        <v>17.226634086744046</v>
      </c>
      <c r="V11" s="4">
        <f t="shared" si="4"/>
        <v>49.829181655693574</v>
      </c>
      <c r="W11" s="4">
        <f t="shared" si="4"/>
        <v>32.136473675875024</v>
      </c>
      <c r="X11" s="4">
        <f t="shared" si="4"/>
        <v>3.0181678318513994</v>
      </c>
      <c r="Y11" s="4">
        <f t="shared" si="4"/>
        <v>-0.104074752822462</v>
      </c>
    </row>
    <row r="12" spans="1:25" ht="15.75" thickBot="1">
      <c r="A12" s="4" t="s">
        <v>3</v>
      </c>
      <c r="B12" s="4">
        <f>B11*500*10^-6</f>
        <v>0.0002647118713093056</v>
      </c>
      <c r="C12" s="4">
        <f aca="true" t="shared" si="5" ref="C12:J12">C11*500*10^-6</f>
        <v>0.0005475236996312133</v>
      </c>
      <c r="D12" s="4">
        <f t="shared" si="5"/>
        <v>-2.9412430145478368E-05</v>
      </c>
      <c r="E12" s="4">
        <f t="shared" si="5"/>
        <v>-0.00013122468834136515</v>
      </c>
      <c r="F12" s="4">
        <f t="shared" si="5"/>
        <v>4.524989253150526E-06</v>
      </c>
      <c r="G12" s="4">
        <f t="shared" si="5"/>
        <v>7.239982805040836E-05</v>
      </c>
      <c r="H12" s="4">
        <f t="shared" si="5"/>
        <v>0.02839883255277268</v>
      </c>
      <c r="I12" s="4">
        <f t="shared" si="5"/>
        <v>0.0002986492907079345</v>
      </c>
      <c r="J12" s="4">
        <f t="shared" si="5"/>
        <v>-0.00014253716147424146</v>
      </c>
      <c r="K12" s="4">
        <f>K11*500*10^-6</f>
        <v>0.0028892056381366093</v>
      </c>
      <c r="L12" s="4">
        <f>L11*500*10^-6</f>
        <v>0.0011810221950722868</v>
      </c>
      <c r="M12" s="4">
        <f aca="true" t="shared" si="6" ref="M12:Y12">M11*500*10^-6</f>
        <v>0.011396185434059593</v>
      </c>
      <c r="N12" s="4">
        <f t="shared" si="6"/>
        <v>0.028534582230367197</v>
      </c>
      <c r="O12" s="4">
        <f t="shared" si="6"/>
        <v>0.026079775560533036</v>
      </c>
      <c r="P12" s="4">
        <f t="shared" si="6"/>
        <v>0.029349080295934294</v>
      </c>
      <c r="Q12" s="4">
        <f t="shared" si="6"/>
        <v>0.03327450847304238</v>
      </c>
      <c r="R12" s="4">
        <f t="shared" si="6"/>
        <v>0.030774451910676712</v>
      </c>
      <c r="S12" s="4">
        <f t="shared" si="6"/>
        <v>0.0367021878323039</v>
      </c>
      <c r="T12" s="4">
        <f t="shared" si="6"/>
        <v>0.02324034480418109</v>
      </c>
      <c r="U12" s="4">
        <f t="shared" si="6"/>
        <v>0.008613317043372022</v>
      </c>
      <c r="V12" s="4">
        <f t="shared" si="6"/>
        <v>0.024914590827846785</v>
      </c>
      <c r="W12" s="4">
        <f t="shared" si="6"/>
        <v>0.01606823683793751</v>
      </c>
      <c r="X12" s="4">
        <f t="shared" si="6"/>
        <v>0.0015090839159256997</v>
      </c>
      <c r="Y12" s="4">
        <f t="shared" si="6"/>
        <v>-5.203737641123099E-05</v>
      </c>
    </row>
    <row r="13" spans="1:25" ht="15.75" thickBot="1">
      <c r="A13" s="4" t="s">
        <v>4</v>
      </c>
      <c r="B13" s="4">
        <v>5.44889</v>
      </c>
      <c r="C13" s="4">
        <v>5.44889</v>
      </c>
      <c r="D13" s="4">
        <v>5.44889</v>
      </c>
      <c r="E13" s="4">
        <v>5.44889</v>
      </c>
      <c r="F13" s="4">
        <v>5.44889</v>
      </c>
      <c r="G13" s="4">
        <v>5.44889</v>
      </c>
      <c r="H13" s="4">
        <v>5.44889</v>
      </c>
      <c r="I13" s="4">
        <v>5.44889</v>
      </c>
      <c r="J13" s="4">
        <v>5.44889</v>
      </c>
      <c r="K13" s="4">
        <v>5.44889</v>
      </c>
      <c r="L13" s="4">
        <v>5.44889</v>
      </c>
      <c r="M13" s="4">
        <v>5.44889</v>
      </c>
      <c r="N13" s="4">
        <v>5.44889</v>
      </c>
      <c r="O13" s="4">
        <v>5.44889</v>
      </c>
      <c r="P13" s="4">
        <v>5.44889</v>
      </c>
      <c r="Q13" s="4">
        <v>5.44889</v>
      </c>
      <c r="R13" s="4">
        <v>5.44889</v>
      </c>
      <c r="S13" s="4">
        <v>5.44889</v>
      </c>
      <c r="T13" s="4">
        <v>5.44889</v>
      </c>
      <c r="U13" s="4">
        <v>5.44889</v>
      </c>
      <c r="V13" s="4">
        <v>5.44889</v>
      </c>
      <c r="W13" s="4">
        <v>5.44889</v>
      </c>
      <c r="X13" s="4">
        <v>5.44889</v>
      </c>
      <c r="Y13" s="4">
        <v>5.44889</v>
      </c>
    </row>
    <row r="14" spans="1:25" ht="15.75" thickBot="1">
      <c r="A14" s="4" t="s">
        <v>5</v>
      </c>
      <c r="B14" s="4">
        <f aca="true" t="shared" si="7" ref="B14:Y14">B13/200*(10/500)</f>
        <v>0.0005448889999999999</v>
      </c>
      <c r="C14" s="4">
        <f t="shared" si="7"/>
        <v>0.0005448889999999999</v>
      </c>
      <c r="D14" s="4">
        <f t="shared" si="7"/>
        <v>0.0005448889999999999</v>
      </c>
      <c r="E14" s="4">
        <f t="shared" si="7"/>
        <v>0.0005448889999999999</v>
      </c>
      <c r="F14" s="4">
        <f t="shared" si="7"/>
        <v>0.0005448889999999999</v>
      </c>
      <c r="G14" s="4">
        <f t="shared" si="7"/>
        <v>0.0005448889999999999</v>
      </c>
      <c r="H14" s="4">
        <f t="shared" si="7"/>
        <v>0.0005448889999999999</v>
      </c>
      <c r="I14" s="4">
        <f t="shared" si="7"/>
        <v>0.0005448889999999999</v>
      </c>
      <c r="J14" s="4">
        <f t="shared" si="7"/>
        <v>0.0005448889999999999</v>
      </c>
      <c r="K14" s="4">
        <f t="shared" si="7"/>
        <v>0.0005448889999999999</v>
      </c>
      <c r="L14" s="4">
        <f t="shared" si="7"/>
        <v>0.0005448889999999999</v>
      </c>
      <c r="M14" s="4">
        <f t="shared" si="7"/>
        <v>0.0005448889999999999</v>
      </c>
      <c r="N14" s="4">
        <f t="shared" si="7"/>
        <v>0.0005448889999999999</v>
      </c>
      <c r="O14" s="4">
        <f t="shared" si="7"/>
        <v>0.0005448889999999999</v>
      </c>
      <c r="P14" s="4">
        <f t="shared" si="7"/>
        <v>0.0005448889999999999</v>
      </c>
      <c r="Q14" s="4">
        <f t="shared" si="7"/>
        <v>0.0005448889999999999</v>
      </c>
      <c r="R14" s="4">
        <f t="shared" si="7"/>
        <v>0.0005448889999999999</v>
      </c>
      <c r="S14" s="4">
        <f t="shared" si="7"/>
        <v>0.0005448889999999999</v>
      </c>
      <c r="T14" s="4">
        <f t="shared" si="7"/>
        <v>0.0005448889999999999</v>
      </c>
      <c r="U14" s="4">
        <f t="shared" si="7"/>
        <v>0.0005448889999999999</v>
      </c>
      <c r="V14" s="4">
        <f t="shared" si="7"/>
        <v>0.0005448889999999999</v>
      </c>
      <c r="W14" s="4">
        <f t="shared" si="7"/>
        <v>0.0005448889999999999</v>
      </c>
      <c r="X14" s="4">
        <f t="shared" si="7"/>
        <v>0.0005448889999999999</v>
      </c>
      <c r="Y14" s="4">
        <f t="shared" si="7"/>
        <v>0.0005448889999999999</v>
      </c>
    </row>
    <row r="15" spans="1:25" ht="15.75" thickBot="1">
      <c r="A15" s="4" t="s">
        <v>6</v>
      </c>
      <c r="B15" s="4">
        <f aca="true" t="shared" si="8" ref="B15:Y15">B12/B14</f>
        <v>0.48580880015802425</v>
      </c>
      <c r="C15" s="4">
        <f t="shared" si="8"/>
        <v>1.004835296053349</v>
      </c>
      <c r="D15" s="4">
        <f t="shared" si="8"/>
        <v>-0.05397875557311374</v>
      </c>
      <c r="E15" s="4">
        <f t="shared" si="8"/>
        <v>-0.24082829409543077</v>
      </c>
      <c r="F15" s="4">
        <f t="shared" si="8"/>
        <v>0.008304423934325206</v>
      </c>
      <c r="G15" s="4">
        <f t="shared" si="8"/>
        <v>0.13287078294920318</v>
      </c>
      <c r="H15" s="4">
        <f t="shared" si="8"/>
        <v>52.11856461182495</v>
      </c>
      <c r="I15" s="4">
        <f t="shared" si="8"/>
        <v>0.5480919796654632</v>
      </c>
      <c r="J15" s="4">
        <f t="shared" si="8"/>
        <v>-0.2615893539312438</v>
      </c>
      <c r="K15" s="4">
        <f t="shared" si="8"/>
        <v>5.302374682066641</v>
      </c>
      <c r="L15" s="4">
        <f t="shared" si="8"/>
        <v>2.167454646858878</v>
      </c>
      <c r="M15" s="4">
        <f t="shared" si="8"/>
        <v>20.914691678598018</v>
      </c>
      <c r="N15" s="4">
        <f t="shared" si="8"/>
        <v>52.36769732985471</v>
      </c>
      <c r="O15" s="4">
        <f t="shared" si="8"/>
        <v>47.862547345483286</v>
      </c>
      <c r="P15" s="4">
        <f t="shared" si="8"/>
        <v>53.86249363803325</v>
      </c>
      <c r="Q15" s="4">
        <f t="shared" si="8"/>
        <v>61.06658140106037</v>
      </c>
      <c r="R15" s="4">
        <f t="shared" si="8"/>
        <v>56.478387177345695</v>
      </c>
      <c r="S15" s="4">
        <f t="shared" si="8"/>
        <v>67.35718253131171</v>
      </c>
      <c r="T15" s="4">
        <f t="shared" si="8"/>
        <v>42.65152132669423</v>
      </c>
      <c r="U15" s="4">
        <f t="shared" si="8"/>
        <v>15.80747095898802</v>
      </c>
      <c r="V15" s="4">
        <f t="shared" si="8"/>
        <v>45.72415818239456</v>
      </c>
      <c r="W15" s="4">
        <f t="shared" si="8"/>
        <v>29.48900939078879</v>
      </c>
      <c r="X15" s="4">
        <f t="shared" si="8"/>
        <v>2.769525382097455</v>
      </c>
      <c r="Y15" s="4">
        <f t="shared" si="8"/>
        <v>-0.09550087524473976</v>
      </c>
    </row>
    <row r="16" spans="1:25" ht="15.75" thickBot="1">
      <c r="A16" s="8" t="s">
        <v>8</v>
      </c>
      <c r="B16" s="11">
        <f aca="true" t="shared" si="9" ref="B16:R16">B15/$S$15*100</f>
        <v>0.7212427567500924</v>
      </c>
      <c r="C16" s="11">
        <f t="shared" si="9"/>
        <v>1.491801257551473</v>
      </c>
      <c r="D16" s="11">
        <f t="shared" si="9"/>
        <v>-0.08013808408334351</v>
      </c>
      <c r="E16" s="11">
        <f t="shared" si="9"/>
        <v>-0.3575391443718406</v>
      </c>
      <c r="F16" s="11">
        <f t="shared" si="9"/>
        <v>0.0123289360128221</v>
      </c>
      <c r="G16" s="11">
        <f t="shared" si="9"/>
        <v>0.19726297620515343</v>
      </c>
      <c r="H16" s="11">
        <f t="shared" si="9"/>
        <v>77.37640241647144</v>
      </c>
      <c r="I16" s="11">
        <f t="shared" si="9"/>
        <v>0.8137097768462581</v>
      </c>
      <c r="J16" s="11">
        <f t="shared" si="9"/>
        <v>-0.38836148440389584</v>
      </c>
      <c r="K16" s="11">
        <f t="shared" si="9"/>
        <v>7.872025644186907</v>
      </c>
      <c r="L16" s="11">
        <f t="shared" si="9"/>
        <v>3.2178522993465664</v>
      </c>
      <c r="M16" s="11">
        <f t="shared" si="9"/>
        <v>31.050425348292443</v>
      </c>
      <c r="N16" s="11">
        <f t="shared" si="9"/>
        <v>77.74627049685611</v>
      </c>
      <c r="O16" s="11">
        <f t="shared" si="9"/>
        <v>71.05782270990012</v>
      </c>
      <c r="P16" s="11">
        <f t="shared" si="9"/>
        <v>79.96547897916409</v>
      </c>
      <c r="Q16" s="11">
        <f t="shared" si="9"/>
        <v>90.66083097028726</v>
      </c>
      <c r="R16" s="11">
        <f t="shared" si="9"/>
        <v>83.84909382320306</v>
      </c>
      <c r="S16" s="11">
        <f>S15/$S$15*100</f>
        <v>100</v>
      </c>
      <c r="T16" s="11">
        <f aca="true" t="shared" si="10" ref="T16:Y16">T15/$S$15*100</f>
        <v>63.321415361854264</v>
      </c>
      <c r="U16" s="11">
        <f t="shared" si="10"/>
        <v>23.468129700406852</v>
      </c>
      <c r="V16" s="11">
        <f t="shared" si="10"/>
        <v>67.88312168659844</v>
      </c>
      <c r="W16" s="11">
        <f t="shared" si="10"/>
        <v>43.780051781531256</v>
      </c>
      <c r="X16" s="11">
        <f t="shared" si="10"/>
        <v>4.111700160276168</v>
      </c>
      <c r="Y16" s="11">
        <f t="shared" si="10"/>
        <v>-0.141782764147454</v>
      </c>
    </row>
    <row r="17" spans="1:25" ht="15.75" thickBot="1">
      <c r="A17" s="9" t="s">
        <v>0</v>
      </c>
      <c r="B17" s="9">
        <f>B2</f>
        <v>0.02</v>
      </c>
      <c r="C17" s="9">
        <f aca="true" t="shared" si="11" ref="C17:Y17">C2</f>
        <v>0.02</v>
      </c>
      <c r="D17" s="9">
        <f t="shared" si="11"/>
        <v>0.007</v>
      </c>
      <c r="E17" s="9">
        <f t="shared" si="11"/>
        <v>0.001</v>
      </c>
      <c r="F17" s="9">
        <f t="shared" si="11"/>
        <v>0.013</v>
      </c>
      <c r="G17" s="9">
        <f t="shared" si="11"/>
        <v>0.012</v>
      </c>
      <c r="H17" s="9">
        <f t="shared" si="11"/>
        <v>0.858</v>
      </c>
      <c r="I17" s="9">
        <f t="shared" si="11"/>
        <v>0.017</v>
      </c>
      <c r="J17" s="9">
        <f>J2</f>
        <v>0.002</v>
      </c>
      <c r="K17" s="9">
        <f>K2</f>
        <v>0.094</v>
      </c>
      <c r="L17" s="9">
        <f t="shared" si="11"/>
        <v>0.047</v>
      </c>
      <c r="M17" s="9">
        <f t="shared" si="11"/>
        <v>0.369</v>
      </c>
      <c r="N17" s="9">
        <f t="shared" si="11"/>
        <v>0.946</v>
      </c>
      <c r="O17" s="9">
        <f t="shared" si="11"/>
        <v>0.825</v>
      </c>
      <c r="P17" s="9">
        <f t="shared" si="11"/>
        <v>0.874</v>
      </c>
      <c r="Q17" s="9">
        <f t="shared" si="11"/>
        <v>0.981</v>
      </c>
      <c r="R17" s="9">
        <f t="shared" si="11"/>
        <v>0.865</v>
      </c>
      <c r="S17" s="9">
        <f t="shared" si="11"/>
        <v>1.092</v>
      </c>
      <c r="T17" s="9">
        <f t="shared" si="11"/>
        <v>0.709</v>
      </c>
      <c r="U17" s="9">
        <f t="shared" si="11"/>
        <v>0.273</v>
      </c>
      <c r="V17" s="9">
        <f t="shared" si="11"/>
        <v>0.714</v>
      </c>
      <c r="W17" s="9">
        <f t="shared" si="11"/>
        <v>0.513</v>
      </c>
      <c r="X17" s="9">
        <f t="shared" si="11"/>
        <v>0.045</v>
      </c>
      <c r="Y17" s="9">
        <f t="shared" si="11"/>
        <v>0.004</v>
      </c>
    </row>
    <row r="18" spans="1:25" ht="15.75" thickBot="1">
      <c r="A18" s="4" t="s">
        <v>1</v>
      </c>
      <c r="B18" s="32">
        <f>((B17-0.0072)/1.4733)*1000</f>
        <v>8.687979366049005</v>
      </c>
      <c r="C18" s="32">
        <f aca="true" t="shared" si="12" ref="C18:Y18">((C17-0.0072)/1.4733)*1000</f>
        <v>8.687979366049005</v>
      </c>
      <c r="D18" s="32">
        <f t="shared" si="12"/>
        <v>-0.13574967759451548</v>
      </c>
      <c r="E18" s="32">
        <f t="shared" si="12"/>
        <v>-4.208240005429986</v>
      </c>
      <c r="F18" s="32">
        <f t="shared" si="12"/>
        <v>3.936740650240955</v>
      </c>
      <c r="G18" s="32">
        <f t="shared" si="12"/>
        <v>3.2579922622683775</v>
      </c>
      <c r="H18" s="32">
        <f t="shared" si="12"/>
        <v>577.4791284870698</v>
      </c>
      <c r="I18" s="32">
        <f t="shared" si="12"/>
        <v>6.65173420213127</v>
      </c>
      <c r="J18" s="32">
        <f t="shared" si="12"/>
        <v>-3.529491617457408</v>
      </c>
      <c r="K18" s="32">
        <f t="shared" si="12"/>
        <v>58.915360076019816</v>
      </c>
      <c r="L18" s="32">
        <f t="shared" si="12"/>
        <v>27.014185841308628</v>
      </c>
      <c r="M18" s="32">
        <f t="shared" si="12"/>
        <v>245.57116676847892</v>
      </c>
      <c r="N18" s="32">
        <f t="shared" si="12"/>
        <v>637.2089866286567</v>
      </c>
      <c r="O18" s="32">
        <f t="shared" si="12"/>
        <v>555.0804316839747</v>
      </c>
      <c r="P18" s="32">
        <f t="shared" si="12"/>
        <v>588.339102694631</v>
      </c>
      <c r="Q18" s="32">
        <f t="shared" si="12"/>
        <v>660.965180207697</v>
      </c>
      <c r="R18" s="32">
        <f t="shared" si="12"/>
        <v>582.2303672028779</v>
      </c>
      <c r="S18" s="32">
        <f t="shared" si="12"/>
        <v>736.3062512726532</v>
      </c>
      <c r="T18" s="32">
        <f t="shared" si="12"/>
        <v>476.34561867915556</v>
      </c>
      <c r="U18" s="32">
        <f t="shared" si="12"/>
        <v>180.4113215231114</v>
      </c>
      <c r="V18" s="32">
        <f t="shared" si="12"/>
        <v>479.7393606190185</v>
      </c>
      <c r="W18" s="32">
        <f t="shared" si="12"/>
        <v>343.31093463653025</v>
      </c>
      <c r="X18" s="32">
        <f t="shared" si="12"/>
        <v>25.65668906536347</v>
      </c>
      <c r="Y18" s="32">
        <f t="shared" si="12"/>
        <v>-2.1719948415122508</v>
      </c>
    </row>
    <row r="19" spans="1:25" ht="15.75" thickBot="1">
      <c r="A19" s="4" t="s">
        <v>2</v>
      </c>
      <c r="B19" s="4">
        <f>B18/10</f>
        <v>0.8687979366049005</v>
      </c>
      <c r="C19" s="4">
        <f aca="true" t="shared" si="13" ref="C19:J19">C18/10</f>
        <v>0.8687979366049005</v>
      </c>
      <c r="D19" s="4">
        <f t="shared" si="13"/>
        <v>-0.013574967759451547</v>
      </c>
      <c r="E19" s="4">
        <f t="shared" si="13"/>
        <v>-0.4208240005429986</v>
      </c>
      <c r="F19" s="4">
        <f t="shared" si="13"/>
        <v>0.3936740650240955</v>
      </c>
      <c r="G19" s="4">
        <f t="shared" si="13"/>
        <v>0.32579922622683777</v>
      </c>
      <c r="H19" s="4">
        <f t="shared" si="13"/>
        <v>57.74791284870698</v>
      </c>
      <c r="I19" s="4">
        <f t="shared" si="13"/>
        <v>0.665173420213127</v>
      </c>
      <c r="J19" s="4">
        <f t="shared" si="13"/>
        <v>-0.3529491617457408</v>
      </c>
      <c r="K19" s="4">
        <f>K18/10</f>
        <v>5.891536007601982</v>
      </c>
      <c r="L19" s="4">
        <f>L18/10</f>
        <v>2.7014185841308627</v>
      </c>
      <c r="M19" s="4">
        <f aca="true" t="shared" si="14" ref="M19:Y19">M18/10</f>
        <v>24.55711667684789</v>
      </c>
      <c r="N19" s="4">
        <f t="shared" si="14"/>
        <v>63.72089866286567</v>
      </c>
      <c r="O19" s="4">
        <f t="shared" si="14"/>
        <v>55.508043168397464</v>
      </c>
      <c r="P19" s="4">
        <f t="shared" si="14"/>
        <v>58.833910269463104</v>
      </c>
      <c r="Q19" s="4">
        <f t="shared" si="14"/>
        <v>66.09651802076971</v>
      </c>
      <c r="R19" s="4">
        <f t="shared" si="14"/>
        <v>58.223036720287794</v>
      </c>
      <c r="S19" s="4">
        <f t="shared" si="14"/>
        <v>73.63062512726532</v>
      </c>
      <c r="T19" s="4">
        <f t="shared" si="14"/>
        <v>47.63456186791556</v>
      </c>
      <c r="U19" s="4">
        <f t="shared" si="14"/>
        <v>18.041132152311143</v>
      </c>
      <c r="V19" s="4">
        <f t="shared" si="14"/>
        <v>47.97393606190185</v>
      </c>
      <c r="W19" s="4">
        <f t="shared" si="14"/>
        <v>34.331093463653026</v>
      </c>
      <c r="X19" s="4">
        <f t="shared" si="14"/>
        <v>2.565668906536347</v>
      </c>
      <c r="Y19" s="4">
        <f t="shared" si="14"/>
        <v>-0.2171994841512251</v>
      </c>
    </row>
    <row r="20" spans="1:25" ht="15.75" thickBot="1">
      <c r="A20" s="4" t="s">
        <v>3</v>
      </c>
      <c r="B20" s="4">
        <f>B19*500*10^-6</f>
        <v>0.00043439896830245017</v>
      </c>
      <c r="C20" s="4">
        <f aca="true" t="shared" si="15" ref="C20:J20">C19*500*10^-6</f>
        <v>0.00043439896830245017</v>
      </c>
      <c r="D20" s="4">
        <f t="shared" si="15"/>
        <v>-6.787483879725774E-06</v>
      </c>
      <c r="E20" s="4">
        <f t="shared" si="15"/>
        <v>-0.0002104120002714993</v>
      </c>
      <c r="F20" s="4">
        <f t="shared" si="15"/>
        <v>0.00019683703251204774</v>
      </c>
      <c r="G20" s="4">
        <f t="shared" si="15"/>
        <v>0.00016289961311341888</v>
      </c>
      <c r="H20" s="4">
        <f t="shared" si="15"/>
        <v>0.02887395642435349</v>
      </c>
      <c r="I20" s="4">
        <f t="shared" si="15"/>
        <v>0.00033258671010656345</v>
      </c>
      <c r="J20" s="4">
        <f t="shared" si="15"/>
        <v>-0.0001764745808728704</v>
      </c>
      <c r="K20" s="4">
        <f>K19*500*10^-6</f>
        <v>0.0029457680038009904</v>
      </c>
      <c r="L20" s="4">
        <f>L19*500*10^-6</f>
        <v>0.0013507092920654314</v>
      </c>
      <c r="M20" s="4">
        <f aca="true" t="shared" si="16" ref="M20:Y20">M19*500*10^-6</f>
        <v>0.012278558338423945</v>
      </c>
      <c r="N20" s="4">
        <f t="shared" si="16"/>
        <v>0.03186044933143283</v>
      </c>
      <c r="O20" s="4">
        <f t="shared" si="16"/>
        <v>0.027754021584198728</v>
      </c>
      <c r="P20" s="4">
        <f t="shared" si="16"/>
        <v>0.02941695513473155</v>
      </c>
      <c r="Q20" s="4">
        <f t="shared" si="16"/>
        <v>0.033048259010384856</v>
      </c>
      <c r="R20" s="4">
        <f t="shared" si="16"/>
        <v>0.029111518360143897</v>
      </c>
      <c r="S20" s="4">
        <f t="shared" si="16"/>
        <v>0.03681531256363266</v>
      </c>
      <c r="T20" s="4">
        <f t="shared" si="16"/>
        <v>0.02381728093395778</v>
      </c>
      <c r="U20" s="4">
        <f t="shared" si="16"/>
        <v>0.009020566076155572</v>
      </c>
      <c r="V20" s="4">
        <f t="shared" si="16"/>
        <v>0.023986968030950927</v>
      </c>
      <c r="W20" s="4">
        <f t="shared" si="16"/>
        <v>0.017165546731826513</v>
      </c>
      <c r="X20" s="4">
        <f t="shared" si="16"/>
        <v>0.0012828344532681735</v>
      </c>
      <c r="Y20" s="4">
        <f t="shared" si="16"/>
        <v>-0.00010859974207561253</v>
      </c>
    </row>
    <row r="21" spans="1:25" ht="15.75" thickBot="1">
      <c r="A21" s="4" t="s">
        <v>4</v>
      </c>
      <c r="B21" s="4">
        <v>5.44889</v>
      </c>
      <c r="C21" s="4">
        <v>5.44889</v>
      </c>
      <c r="D21" s="4">
        <v>5.44889</v>
      </c>
      <c r="E21" s="4">
        <v>5.44889</v>
      </c>
      <c r="F21" s="4">
        <v>5.44889</v>
      </c>
      <c r="G21" s="4">
        <v>5.44889</v>
      </c>
      <c r="H21" s="4">
        <v>5.44889</v>
      </c>
      <c r="I21" s="4">
        <v>5.44889</v>
      </c>
      <c r="J21" s="4">
        <v>5.44889</v>
      </c>
      <c r="K21" s="4">
        <v>5.44889</v>
      </c>
      <c r="L21" s="4">
        <v>5.44889</v>
      </c>
      <c r="M21" s="4">
        <v>5.44889</v>
      </c>
      <c r="N21" s="4">
        <v>5.44889</v>
      </c>
      <c r="O21" s="4">
        <v>5.44889</v>
      </c>
      <c r="P21" s="4">
        <v>5.44889</v>
      </c>
      <c r="Q21" s="4">
        <v>5.44889</v>
      </c>
      <c r="R21" s="4">
        <v>5.44889</v>
      </c>
      <c r="S21" s="4">
        <v>5.44889</v>
      </c>
      <c r="T21" s="4">
        <v>5.44889</v>
      </c>
      <c r="U21" s="4">
        <v>5.44889</v>
      </c>
      <c r="V21" s="4">
        <v>5.44889</v>
      </c>
      <c r="W21" s="4">
        <v>5.44889</v>
      </c>
      <c r="X21" s="4">
        <v>5.44889</v>
      </c>
      <c r="Y21" s="4">
        <v>5.44889</v>
      </c>
    </row>
    <row r="22" spans="1:25" ht="15.75" thickBot="1">
      <c r="A22" s="4" t="s">
        <v>5</v>
      </c>
      <c r="B22" s="4">
        <f aca="true" t="shared" si="17" ref="B22:Y22">B21/200*(10/500)</f>
        <v>0.0005448889999999999</v>
      </c>
      <c r="C22" s="4">
        <f t="shared" si="17"/>
        <v>0.0005448889999999999</v>
      </c>
      <c r="D22" s="4">
        <f t="shared" si="17"/>
        <v>0.0005448889999999999</v>
      </c>
      <c r="E22" s="4">
        <f t="shared" si="17"/>
        <v>0.0005448889999999999</v>
      </c>
      <c r="F22" s="4">
        <f t="shared" si="17"/>
        <v>0.0005448889999999999</v>
      </c>
      <c r="G22" s="4">
        <f t="shared" si="17"/>
        <v>0.0005448889999999999</v>
      </c>
      <c r="H22" s="4">
        <f t="shared" si="17"/>
        <v>0.0005448889999999999</v>
      </c>
      <c r="I22" s="4">
        <f t="shared" si="17"/>
        <v>0.0005448889999999999</v>
      </c>
      <c r="J22" s="4">
        <f t="shared" si="17"/>
        <v>0.0005448889999999999</v>
      </c>
      <c r="K22" s="4">
        <f t="shared" si="17"/>
        <v>0.0005448889999999999</v>
      </c>
      <c r="L22" s="4">
        <f t="shared" si="17"/>
        <v>0.0005448889999999999</v>
      </c>
      <c r="M22" s="4">
        <f t="shared" si="17"/>
        <v>0.0005448889999999999</v>
      </c>
      <c r="N22" s="4">
        <f t="shared" si="17"/>
        <v>0.0005448889999999999</v>
      </c>
      <c r="O22" s="4">
        <f t="shared" si="17"/>
        <v>0.0005448889999999999</v>
      </c>
      <c r="P22" s="4">
        <f t="shared" si="17"/>
        <v>0.0005448889999999999</v>
      </c>
      <c r="Q22" s="4">
        <f t="shared" si="17"/>
        <v>0.0005448889999999999</v>
      </c>
      <c r="R22" s="4">
        <f t="shared" si="17"/>
        <v>0.0005448889999999999</v>
      </c>
      <c r="S22" s="4">
        <f t="shared" si="17"/>
        <v>0.0005448889999999999</v>
      </c>
      <c r="T22" s="4">
        <f t="shared" si="17"/>
        <v>0.0005448889999999999</v>
      </c>
      <c r="U22" s="4">
        <f t="shared" si="17"/>
        <v>0.0005448889999999999</v>
      </c>
      <c r="V22" s="4">
        <f t="shared" si="17"/>
        <v>0.0005448889999999999</v>
      </c>
      <c r="W22" s="4">
        <f t="shared" si="17"/>
        <v>0.0005448889999999999</v>
      </c>
      <c r="X22" s="4">
        <f t="shared" si="17"/>
        <v>0.0005448889999999999</v>
      </c>
      <c r="Y22" s="4">
        <f t="shared" si="17"/>
        <v>0.0005448889999999999</v>
      </c>
    </row>
    <row r="23" spans="1:25" ht="15.75" thickBot="1">
      <c r="A23" s="4" t="s">
        <v>6</v>
      </c>
      <c r="B23" s="4">
        <f aca="true" t="shared" si="18" ref="B23:Y23">B20/B22</f>
        <v>0.7972246976952191</v>
      </c>
      <c r="C23" s="4">
        <f t="shared" si="18"/>
        <v>0.7972246976952191</v>
      </c>
      <c r="D23" s="4">
        <f t="shared" si="18"/>
        <v>-0.012456635901487781</v>
      </c>
      <c r="E23" s="4">
        <f t="shared" si="18"/>
        <v>-0.3861557129461218</v>
      </c>
      <c r="F23" s="4">
        <f t="shared" si="18"/>
        <v>0.3612424411431462</v>
      </c>
      <c r="G23" s="4">
        <f t="shared" si="18"/>
        <v>0.2989592616357073</v>
      </c>
      <c r="H23" s="4">
        <f t="shared" si="18"/>
        <v>52.990529124929104</v>
      </c>
      <c r="I23" s="4">
        <f t="shared" si="18"/>
        <v>0.6103751591729022</v>
      </c>
      <c r="J23" s="4">
        <f t="shared" si="18"/>
        <v>-0.3238725334386828</v>
      </c>
      <c r="K23" s="4">
        <f t="shared" si="18"/>
        <v>5.406179981245705</v>
      </c>
      <c r="L23" s="4">
        <f t="shared" si="18"/>
        <v>2.478870544396073</v>
      </c>
      <c r="M23" s="4">
        <f t="shared" si="18"/>
        <v>22.534054345791432</v>
      </c>
      <c r="N23" s="4">
        <f t="shared" si="18"/>
        <v>58.47144892158373</v>
      </c>
      <c r="O23" s="4">
        <f t="shared" si="18"/>
        <v>50.9351842011836</v>
      </c>
      <c r="P23" s="4">
        <f t="shared" si="18"/>
        <v>53.98705999704813</v>
      </c>
      <c r="Q23" s="4">
        <f t="shared" si="18"/>
        <v>60.651360204344115</v>
      </c>
      <c r="R23" s="4">
        <f t="shared" si="18"/>
        <v>53.426511381481184</v>
      </c>
      <c r="S23" s="4">
        <f t="shared" si="18"/>
        <v>67.56479312966982</v>
      </c>
      <c r="T23" s="4">
        <f t="shared" si="18"/>
        <v>43.71033537832069</v>
      </c>
      <c r="U23" s="4">
        <f t="shared" si="18"/>
        <v>16.554869113077295</v>
      </c>
      <c r="V23" s="4">
        <f t="shared" si="18"/>
        <v>44.021751275857895</v>
      </c>
      <c r="W23" s="4">
        <f t="shared" si="18"/>
        <v>31.502832194862652</v>
      </c>
      <c r="X23" s="4">
        <f t="shared" si="18"/>
        <v>2.3543041853811943</v>
      </c>
      <c r="Y23" s="4">
        <f t="shared" si="18"/>
        <v>-0.19930617442380474</v>
      </c>
    </row>
    <row r="24" spans="1:25" ht="15.75" thickBot="1">
      <c r="A24" s="8" t="s">
        <v>8</v>
      </c>
      <c r="B24" s="11">
        <f aca="true" t="shared" si="19" ref="B24:R24">B23/$S$15*100</f>
        <v>1.1835778572309208</v>
      </c>
      <c r="C24" s="11">
        <f t="shared" si="19"/>
        <v>1.1835778572309208</v>
      </c>
      <c r="D24" s="11">
        <f t="shared" si="19"/>
        <v>-0.01849340401923311</v>
      </c>
      <c r="E24" s="11">
        <f t="shared" si="19"/>
        <v>-0.5732955245962272</v>
      </c>
      <c r="F24" s="11">
        <f t="shared" si="19"/>
        <v>0.5363087165577609</v>
      </c>
      <c r="G24" s="11">
        <f t="shared" si="19"/>
        <v>0.44384169646159544</v>
      </c>
      <c r="H24" s="11">
        <f t="shared" si="19"/>
        <v>78.67094069781777</v>
      </c>
      <c r="I24" s="11">
        <f t="shared" si="19"/>
        <v>0.9061767969424237</v>
      </c>
      <c r="J24" s="11">
        <f t="shared" si="19"/>
        <v>-0.4808285045000615</v>
      </c>
      <c r="K24" s="11">
        <f t="shared" si="19"/>
        <v>8.02613734434718</v>
      </c>
      <c r="L24" s="11">
        <f t="shared" si="19"/>
        <v>3.6801873998273957</v>
      </c>
      <c r="M24" s="11">
        <f t="shared" si="19"/>
        <v>33.45456787079275</v>
      </c>
      <c r="N24" s="11">
        <f t="shared" si="19"/>
        <v>86.80803846628034</v>
      </c>
      <c r="O24" s="11">
        <f t="shared" si="19"/>
        <v>75.61952903464429</v>
      </c>
      <c r="P24" s="11">
        <f t="shared" si="19"/>
        <v>80.15041301935642</v>
      </c>
      <c r="Q24" s="11">
        <f t="shared" si="19"/>
        <v>90.04438416964618</v>
      </c>
      <c r="R24" s="11">
        <f t="shared" si="19"/>
        <v>79.31820983849094</v>
      </c>
      <c r="S24" s="11">
        <f>S23/$S$15*100</f>
        <v>100.30822340032053</v>
      </c>
      <c r="T24" s="11">
        <f aca="true" t="shared" si="20" ref="T24:Y24">T23/$S$15*100</f>
        <v>64.89335470348908</v>
      </c>
      <c r="U24" s="11">
        <f t="shared" si="20"/>
        <v>24.577733941560854</v>
      </c>
      <c r="V24" s="11">
        <f t="shared" si="20"/>
        <v>65.35568980396992</v>
      </c>
      <c r="W24" s="11">
        <f t="shared" si="20"/>
        <v>46.76981876464061</v>
      </c>
      <c r="X24" s="11">
        <f t="shared" si="20"/>
        <v>3.495253359635063</v>
      </c>
      <c r="Y24" s="11">
        <f t="shared" si="20"/>
        <v>-0.29589446430773014</v>
      </c>
    </row>
    <row r="25" spans="1:25" ht="15.75" thickBot="1">
      <c r="A25" s="9" t="s">
        <v>0</v>
      </c>
      <c r="B25" s="9">
        <f>B3</f>
        <v>0.012</v>
      </c>
      <c r="C25" s="9">
        <f aca="true" t="shared" si="21" ref="C25:Y25">C3</f>
        <v>0.05</v>
      </c>
      <c r="D25" s="9">
        <f t="shared" si="21"/>
        <v>0.01</v>
      </c>
      <c r="E25" s="9">
        <f t="shared" si="21"/>
        <v>0.002</v>
      </c>
      <c r="F25" s="9">
        <f t="shared" si="21"/>
        <v>0.002</v>
      </c>
      <c r="G25" s="9">
        <f t="shared" si="21"/>
        <v>0.009</v>
      </c>
      <c r="H25" s="9">
        <f t="shared" si="21"/>
        <v>0.775</v>
      </c>
      <c r="I25" s="9">
        <f t="shared" si="21"/>
        <v>0.008</v>
      </c>
      <c r="J25" s="9">
        <f>J3</f>
        <v>0.002</v>
      </c>
      <c r="K25" s="9">
        <f>K3</f>
        <v>0.088</v>
      </c>
      <c r="L25" s="9">
        <f t="shared" si="21"/>
        <v>0.032</v>
      </c>
      <c r="M25" s="9">
        <f t="shared" si="21"/>
        <v>0.326</v>
      </c>
      <c r="N25" s="9">
        <f t="shared" si="21"/>
        <v>0.778</v>
      </c>
      <c r="O25" s="9">
        <f t="shared" si="21"/>
        <v>0.771</v>
      </c>
      <c r="P25" s="9">
        <f t="shared" si="21"/>
        <v>0.817</v>
      </c>
      <c r="Q25" s="9">
        <f t="shared" si="21"/>
        <v>0.979</v>
      </c>
      <c r="R25" s="9">
        <f t="shared" si="21"/>
        <v>0.92</v>
      </c>
      <c r="S25" s="9">
        <f t="shared" si="21"/>
        <v>1.122</v>
      </c>
      <c r="T25" s="9">
        <f t="shared" si="21"/>
        <v>0.749</v>
      </c>
      <c r="U25" s="9">
        <f t="shared" si="21"/>
        <v>0.258</v>
      </c>
      <c r="V25" s="9">
        <f t="shared" si="21"/>
        <v>0.738</v>
      </c>
      <c r="W25" s="9">
        <f t="shared" si="21"/>
        <v>0.43</v>
      </c>
      <c r="X25" s="9">
        <f t="shared" si="21"/>
        <v>0.057</v>
      </c>
      <c r="Y25" s="9">
        <f t="shared" si="21"/>
        <v>0.006</v>
      </c>
    </row>
    <row r="26" spans="1:25" ht="15.75" thickBot="1">
      <c r="A26" s="4" t="s">
        <v>1</v>
      </c>
      <c r="B26" s="32">
        <f>((B25-0.0072)/1.4733)*1000</f>
        <v>3.2579922622683775</v>
      </c>
      <c r="C26" s="32">
        <f aca="true" t="shared" si="22" ref="C26:Y26">((C25-0.0072)/1.4733)*1000</f>
        <v>29.050431005226365</v>
      </c>
      <c r="D26" s="32">
        <f t="shared" si="22"/>
        <v>1.9004954863232202</v>
      </c>
      <c r="E26" s="32">
        <f t="shared" si="22"/>
        <v>-3.529491617457408</v>
      </c>
      <c r="F26" s="32">
        <f t="shared" si="22"/>
        <v>-3.529491617457408</v>
      </c>
      <c r="G26" s="32">
        <f t="shared" si="22"/>
        <v>1.221747098350641</v>
      </c>
      <c r="H26" s="32">
        <f t="shared" si="22"/>
        <v>521.1430122853459</v>
      </c>
      <c r="I26" s="32">
        <f t="shared" si="22"/>
        <v>0.542998710378063</v>
      </c>
      <c r="J26" s="32">
        <f t="shared" si="22"/>
        <v>-3.529491617457408</v>
      </c>
      <c r="K26" s="32">
        <f t="shared" si="22"/>
        <v>54.84286974818434</v>
      </c>
      <c r="L26" s="32">
        <f t="shared" si="22"/>
        <v>16.83296002171995</v>
      </c>
      <c r="M26" s="32">
        <f t="shared" si="22"/>
        <v>216.38498608565806</v>
      </c>
      <c r="N26" s="32">
        <f t="shared" si="22"/>
        <v>523.1792574492636</v>
      </c>
      <c r="O26" s="32">
        <f t="shared" si="22"/>
        <v>518.4280187334556</v>
      </c>
      <c r="P26" s="32">
        <f t="shared" si="22"/>
        <v>549.6504445801941</v>
      </c>
      <c r="Q26" s="32">
        <f t="shared" si="22"/>
        <v>659.6076834317518</v>
      </c>
      <c r="R26" s="32">
        <f t="shared" si="22"/>
        <v>619.5615285413697</v>
      </c>
      <c r="S26" s="32">
        <f t="shared" si="22"/>
        <v>756.6687029118306</v>
      </c>
      <c r="T26" s="32">
        <f t="shared" si="22"/>
        <v>503.4955541980588</v>
      </c>
      <c r="U26" s="32">
        <f t="shared" si="22"/>
        <v>170.23009570352272</v>
      </c>
      <c r="V26" s="32">
        <f t="shared" si="22"/>
        <v>496.0293219303604</v>
      </c>
      <c r="W26" s="32">
        <f t="shared" si="22"/>
        <v>286.9748184348062</v>
      </c>
      <c r="X26" s="32">
        <f t="shared" si="22"/>
        <v>33.801669721034415</v>
      </c>
      <c r="Y26" s="32">
        <f t="shared" si="22"/>
        <v>-0.814498065567094</v>
      </c>
    </row>
    <row r="27" spans="1:25" ht="15.75" thickBot="1">
      <c r="A27" s="4" t="s">
        <v>2</v>
      </c>
      <c r="B27" s="4">
        <f>B26/10</f>
        <v>0.32579922622683777</v>
      </c>
      <c r="C27" s="4">
        <f aca="true" t="shared" si="23" ref="C27:J27">C26/10</f>
        <v>2.9050431005226365</v>
      </c>
      <c r="D27" s="4">
        <f t="shared" si="23"/>
        <v>0.190049548632322</v>
      </c>
      <c r="E27" s="4">
        <f t="shared" si="23"/>
        <v>-0.3529491617457408</v>
      </c>
      <c r="F27" s="4">
        <f t="shared" si="23"/>
        <v>-0.3529491617457408</v>
      </c>
      <c r="G27" s="4">
        <f t="shared" si="23"/>
        <v>0.12217470983506411</v>
      </c>
      <c r="H27" s="4">
        <f t="shared" si="23"/>
        <v>52.114301228534586</v>
      </c>
      <c r="I27" s="4">
        <f t="shared" si="23"/>
        <v>0.0542998710378063</v>
      </c>
      <c r="J27" s="4">
        <f t="shared" si="23"/>
        <v>-0.3529491617457408</v>
      </c>
      <c r="K27" s="4">
        <f>K26/10</f>
        <v>5.484286974818434</v>
      </c>
      <c r="L27" s="4">
        <f>L26/10</f>
        <v>1.683296002171995</v>
      </c>
      <c r="M27" s="4">
        <f aca="true" t="shared" si="24" ref="M27:Y27">M26/10</f>
        <v>21.638498608565804</v>
      </c>
      <c r="N27" s="4">
        <f t="shared" si="24"/>
        <v>52.317925744926356</v>
      </c>
      <c r="O27" s="4">
        <f t="shared" si="24"/>
        <v>51.84280187334556</v>
      </c>
      <c r="P27" s="4">
        <f t="shared" si="24"/>
        <v>54.965044458019406</v>
      </c>
      <c r="Q27" s="4">
        <f t="shared" si="24"/>
        <v>65.96076834317518</v>
      </c>
      <c r="R27" s="4">
        <f t="shared" si="24"/>
        <v>61.956152854136974</v>
      </c>
      <c r="S27" s="4">
        <f t="shared" si="24"/>
        <v>75.66687029118306</v>
      </c>
      <c r="T27" s="4">
        <f t="shared" si="24"/>
        <v>50.34955541980588</v>
      </c>
      <c r="U27" s="4">
        <f t="shared" si="24"/>
        <v>17.023009570352272</v>
      </c>
      <c r="V27" s="4">
        <f t="shared" si="24"/>
        <v>49.60293219303604</v>
      </c>
      <c r="W27" s="4">
        <f t="shared" si="24"/>
        <v>28.69748184348062</v>
      </c>
      <c r="X27" s="4">
        <f t="shared" si="24"/>
        <v>3.3801669721034413</v>
      </c>
      <c r="Y27" s="4">
        <f t="shared" si="24"/>
        <v>-0.0814498065567094</v>
      </c>
    </row>
    <row r="28" spans="1:25" ht="15.75" thickBot="1">
      <c r="A28" s="4" t="s">
        <v>3</v>
      </c>
      <c r="B28" s="4">
        <f>B27*500*10^-6</f>
        <v>0.00016289961311341888</v>
      </c>
      <c r="C28" s="4">
        <f aca="true" t="shared" si="25" ref="C28:J28">C27*500*10^-6</f>
        <v>0.001452521550261318</v>
      </c>
      <c r="D28" s="4">
        <f t="shared" si="25"/>
        <v>9.5024774316161E-05</v>
      </c>
      <c r="E28" s="4">
        <f t="shared" si="25"/>
        <v>-0.0001764745808728704</v>
      </c>
      <c r="F28" s="4">
        <f t="shared" si="25"/>
        <v>-0.0001764745808728704</v>
      </c>
      <c r="G28" s="4">
        <f t="shared" si="25"/>
        <v>6.108735491753206E-05</v>
      </c>
      <c r="H28" s="4">
        <f t="shared" si="25"/>
        <v>0.02605715061426729</v>
      </c>
      <c r="I28" s="4">
        <f t="shared" si="25"/>
        <v>2.714993551890315E-05</v>
      </c>
      <c r="J28" s="4">
        <f t="shared" si="25"/>
        <v>-0.0001764745808728704</v>
      </c>
      <c r="K28" s="4">
        <f>K27*500*10^-6</f>
        <v>0.002742143487409217</v>
      </c>
      <c r="L28" s="4">
        <f>L27*500*10^-6</f>
        <v>0.0008416480010859975</v>
      </c>
      <c r="M28" s="4">
        <f aca="true" t="shared" si="26" ref="M28:Y28">M27*500*10^-6</f>
        <v>0.010819249304282902</v>
      </c>
      <c r="N28" s="4">
        <f t="shared" si="26"/>
        <v>0.026158962872463176</v>
      </c>
      <c r="O28" s="4">
        <f t="shared" si="26"/>
        <v>0.025921400936672775</v>
      </c>
      <c r="P28" s="4">
        <f t="shared" si="26"/>
        <v>0.027482522229009702</v>
      </c>
      <c r="Q28" s="4">
        <f t="shared" si="26"/>
        <v>0.032980384171587586</v>
      </c>
      <c r="R28" s="4">
        <f t="shared" si="26"/>
        <v>0.03097807642706849</v>
      </c>
      <c r="S28" s="4">
        <f t="shared" si="26"/>
        <v>0.03783343514559153</v>
      </c>
      <c r="T28" s="4">
        <f t="shared" si="26"/>
        <v>0.02517477770990294</v>
      </c>
      <c r="U28" s="4">
        <f t="shared" si="26"/>
        <v>0.008511504785176136</v>
      </c>
      <c r="V28" s="4">
        <f t="shared" si="26"/>
        <v>0.024801466096518017</v>
      </c>
      <c r="W28" s="4">
        <f t="shared" si="26"/>
        <v>0.01434874092174031</v>
      </c>
      <c r="X28" s="4">
        <f t="shared" si="26"/>
        <v>0.0016900834860517206</v>
      </c>
      <c r="Y28" s="4">
        <f t="shared" si="26"/>
        <v>-4.07249032783547E-05</v>
      </c>
    </row>
    <row r="29" spans="1:25" ht="15.75" thickBot="1">
      <c r="A29" s="4" t="s">
        <v>4</v>
      </c>
      <c r="B29" s="4">
        <v>5.44889</v>
      </c>
      <c r="C29" s="4">
        <v>5.44889</v>
      </c>
      <c r="D29" s="4">
        <v>5.44889</v>
      </c>
      <c r="E29" s="4">
        <v>5.44889</v>
      </c>
      <c r="F29" s="4">
        <v>5.44889</v>
      </c>
      <c r="G29" s="4">
        <v>5.44889</v>
      </c>
      <c r="H29" s="4">
        <v>5.44889</v>
      </c>
      <c r="I29" s="4">
        <v>5.44889</v>
      </c>
      <c r="J29" s="4">
        <v>5.44889</v>
      </c>
      <c r="K29" s="4">
        <v>5.44889</v>
      </c>
      <c r="L29" s="4">
        <v>5.44889</v>
      </c>
      <c r="M29" s="4">
        <v>5.44889</v>
      </c>
      <c r="N29" s="4">
        <v>5.44889</v>
      </c>
      <c r="O29" s="4">
        <v>5.44889</v>
      </c>
      <c r="P29" s="4">
        <v>5.44889</v>
      </c>
      <c r="Q29" s="4">
        <v>5.44889</v>
      </c>
      <c r="R29" s="4">
        <v>5.44889</v>
      </c>
      <c r="S29" s="4">
        <v>5.44889</v>
      </c>
      <c r="T29" s="4">
        <v>5.44889</v>
      </c>
      <c r="U29" s="4">
        <v>5.44889</v>
      </c>
      <c r="V29" s="4">
        <v>5.44889</v>
      </c>
      <c r="W29" s="4">
        <v>5.44889</v>
      </c>
      <c r="X29" s="4">
        <v>5.44889</v>
      </c>
      <c r="Y29" s="4">
        <v>5.44889</v>
      </c>
    </row>
    <row r="30" spans="1:25" ht="15.75" thickBot="1">
      <c r="A30" s="4" t="s">
        <v>5</v>
      </c>
      <c r="B30" s="4">
        <f aca="true" t="shared" si="27" ref="B30:Y30">B29/200*(10/500)</f>
        <v>0.0005448889999999999</v>
      </c>
      <c r="C30" s="4">
        <f t="shared" si="27"/>
        <v>0.0005448889999999999</v>
      </c>
      <c r="D30" s="4">
        <f t="shared" si="27"/>
        <v>0.0005448889999999999</v>
      </c>
      <c r="E30" s="4">
        <f t="shared" si="27"/>
        <v>0.0005448889999999999</v>
      </c>
      <c r="F30" s="4">
        <f t="shared" si="27"/>
        <v>0.0005448889999999999</v>
      </c>
      <c r="G30" s="4">
        <f t="shared" si="27"/>
        <v>0.0005448889999999999</v>
      </c>
      <c r="H30" s="4">
        <f t="shared" si="27"/>
        <v>0.0005448889999999999</v>
      </c>
      <c r="I30" s="4">
        <f t="shared" si="27"/>
        <v>0.0005448889999999999</v>
      </c>
      <c r="J30" s="4">
        <f t="shared" si="27"/>
        <v>0.0005448889999999999</v>
      </c>
      <c r="K30" s="4">
        <f t="shared" si="27"/>
        <v>0.0005448889999999999</v>
      </c>
      <c r="L30" s="4">
        <f t="shared" si="27"/>
        <v>0.0005448889999999999</v>
      </c>
      <c r="M30" s="4">
        <f t="shared" si="27"/>
        <v>0.0005448889999999999</v>
      </c>
      <c r="N30" s="4">
        <f t="shared" si="27"/>
        <v>0.0005448889999999999</v>
      </c>
      <c r="O30" s="4">
        <f t="shared" si="27"/>
        <v>0.0005448889999999999</v>
      </c>
      <c r="P30" s="4">
        <f t="shared" si="27"/>
        <v>0.0005448889999999999</v>
      </c>
      <c r="Q30" s="4">
        <f t="shared" si="27"/>
        <v>0.0005448889999999999</v>
      </c>
      <c r="R30" s="4">
        <f t="shared" si="27"/>
        <v>0.0005448889999999999</v>
      </c>
      <c r="S30" s="4">
        <f t="shared" si="27"/>
        <v>0.0005448889999999999</v>
      </c>
      <c r="T30" s="4">
        <f t="shared" si="27"/>
        <v>0.0005448889999999999</v>
      </c>
      <c r="U30" s="4">
        <f t="shared" si="27"/>
        <v>0.0005448889999999999</v>
      </c>
      <c r="V30" s="4">
        <f t="shared" si="27"/>
        <v>0.0005448889999999999</v>
      </c>
      <c r="W30" s="4">
        <f t="shared" si="27"/>
        <v>0.0005448889999999999</v>
      </c>
      <c r="X30" s="4">
        <f t="shared" si="27"/>
        <v>0.0005448889999999999</v>
      </c>
      <c r="Y30" s="4">
        <f t="shared" si="27"/>
        <v>0.0005448889999999999</v>
      </c>
    </row>
    <row r="31" spans="1:25" ht="15.75" thickBot="1">
      <c r="A31" s="4" t="s">
        <v>6</v>
      </c>
      <c r="B31" s="4">
        <f aca="true" t="shared" si="28" ref="B31:Y31">B28/B30</f>
        <v>0.2989592616357073</v>
      </c>
      <c r="C31" s="4">
        <f t="shared" si="28"/>
        <v>2.6657200829183894</v>
      </c>
      <c r="D31" s="4">
        <f t="shared" si="28"/>
        <v>0.17439290262082924</v>
      </c>
      <c r="E31" s="4">
        <f t="shared" si="28"/>
        <v>-0.3238725334386828</v>
      </c>
      <c r="F31" s="4">
        <f t="shared" si="28"/>
        <v>-0.3238725334386828</v>
      </c>
      <c r="G31" s="4">
        <f t="shared" si="28"/>
        <v>0.1121097231133902</v>
      </c>
      <c r="H31" s="4">
        <f t="shared" si="28"/>
        <v>47.821025225811674</v>
      </c>
      <c r="I31" s="4">
        <f t="shared" si="28"/>
        <v>0.04982654360595122</v>
      </c>
      <c r="J31" s="4">
        <f t="shared" si="28"/>
        <v>-0.3238725334386828</v>
      </c>
      <c r="K31" s="4">
        <f t="shared" si="28"/>
        <v>5.032480904201071</v>
      </c>
      <c r="L31" s="4">
        <f t="shared" si="28"/>
        <v>1.5446228517844875</v>
      </c>
      <c r="M31" s="4">
        <f t="shared" si="28"/>
        <v>19.855877626971555</v>
      </c>
      <c r="N31" s="4">
        <f t="shared" si="28"/>
        <v>48.007874764333984</v>
      </c>
      <c r="O31" s="4">
        <f t="shared" si="28"/>
        <v>47.57189250778192</v>
      </c>
      <c r="P31" s="4">
        <f t="shared" si="28"/>
        <v>50.436918765124105</v>
      </c>
      <c r="Q31" s="4">
        <f t="shared" si="28"/>
        <v>60.526793845329216</v>
      </c>
      <c r="R31" s="4">
        <f t="shared" si="28"/>
        <v>56.852086254390336</v>
      </c>
      <c r="S31" s="4">
        <f t="shared" si="28"/>
        <v>69.43328851489301</v>
      </c>
      <c r="T31" s="4">
        <f t="shared" si="28"/>
        <v>46.20166255861826</v>
      </c>
      <c r="U31" s="4">
        <f t="shared" si="28"/>
        <v>15.620621420465705</v>
      </c>
      <c r="V31" s="4">
        <f t="shared" si="28"/>
        <v>45.516547584036424</v>
      </c>
      <c r="W31" s="4">
        <f t="shared" si="28"/>
        <v>26.33332829574521</v>
      </c>
      <c r="X31" s="4">
        <f t="shared" si="28"/>
        <v>3.1017023394704624</v>
      </c>
      <c r="Y31" s="4">
        <f t="shared" si="28"/>
        <v>-0.07473981540892678</v>
      </c>
    </row>
    <row r="32" spans="1:25" ht="15.75" thickBot="1">
      <c r="A32" s="8" t="s">
        <v>8</v>
      </c>
      <c r="B32" s="11">
        <f aca="true" t="shared" si="29" ref="B32:R32">B31/$S$15*100</f>
        <v>0.44384169646159544</v>
      </c>
      <c r="C32" s="11">
        <f t="shared" si="29"/>
        <v>3.9575884601158915</v>
      </c>
      <c r="D32" s="11">
        <f t="shared" si="29"/>
        <v>0.258907656269264</v>
      </c>
      <c r="E32" s="11">
        <f t="shared" si="29"/>
        <v>-0.4808285045000615</v>
      </c>
      <c r="F32" s="11">
        <f t="shared" si="29"/>
        <v>-0.4808285045000615</v>
      </c>
      <c r="G32" s="11">
        <f t="shared" si="29"/>
        <v>0.16644063617309823</v>
      </c>
      <c r="H32" s="11">
        <f t="shared" si="29"/>
        <v>70.99617802983603</v>
      </c>
      <c r="I32" s="11">
        <f t="shared" si="29"/>
        <v>0.07397361607693258</v>
      </c>
      <c r="J32" s="11">
        <f t="shared" si="29"/>
        <v>-0.4808285045000615</v>
      </c>
      <c r="K32" s="11">
        <f t="shared" si="29"/>
        <v>7.471335223770187</v>
      </c>
      <c r="L32" s="11">
        <f t="shared" si="29"/>
        <v>2.2931820983849094</v>
      </c>
      <c r="M32" s="11">
        <f t="shared" si="29"/>
        <v>29.478486006657622</v>
      </c>
      <c r="N32" s="11">
        <f t="shared" si="29"/>
        <v>71.27357909012451</v>
      </c>
      <c r="O32" s="11">
        <f t="shared" si="29"/>
        <v>70.62630994945137</v>
      </c>
      <c r="P32" s="11">
        <f t="shared" si="29"/>
        <v>74.87979287387498</v>
      </c>
      <c r="Q32" s="11">
        <f t="shared" si="29"/>
        <v>89.8594501294538</v>
      </c>
      <c r="R32" s="11">
        <f t="shared" si="29"/>
        <v>84.40389594378006</v>
      </c>
      <c r="S32" s="11">
        <f>S31/$S$15*100</f>
        <v>103.08223400320553</v>
      </c>
      <c r="T32" s="11">
        <f aca="true" t="shared" si="30" ref="T32:Y32">T31/$S$15*100</f>
        <v>68.59203550733572</v>
      </c>
      <c r="U32" s="11">
        <f t="shared" si="30"/>
        <v>23.190728640118362</v>
      </c>
      <c r="V32" s="11">
        <f t="shared" si="30"/>
        <v>67.57489828627789</v>
      </c>
      <c r="W32" s="11">
        <f t="shared" si="30"/>
        <v>39.09505609665885</v>
      </c>
      <c r="X32" s="11">
        <f t="shared" si="30"/>
        <v>4.604857600789051</v>
      </c>
      <c r="Y32" s="11">
        <f t="shared" si="30"/>
        <v>-0.1109604241153988</v>
      </c>
    </row>
    <row r="33" spans="1:25" ht="15.75" thickBot="1">
      <c r="A33" s="9" t="s">
        <v>0</v>
      </c>
      <c r="B33" s="9">
        <f>B4</f>
        <v>0.013</v>
      </c>
      <c r="C33" s="9">
        <f aca="true" t="shared" si="31" ref="C33:Y33">C4</f>
        <v>0</v>
      </c>
      <c r="D33" s="9">
        <f t="shared" si="31"/>
        <v>0.002</v>
      </c>
      <c r="E33" s="9">
        <f t="shared" si="31"/>
        <v>0.007</v>
      </c>
      <c r="F33" s="9">
        <f t="shared" si="31"/>
        <v>0.007</v>
      </c>
      <c r="G33" s="9">
        <f t="shared" si="31"/>
        <v>0.007</v>
      </c>
      <c r="H33" s="9">
        <f t="shared" si="31"/>
        <v>0.899</v>
      </c>
      <c r="I33" s="9">
        <f t="shared" si="31"/>
        <v>0.023</v>
      </c>
      <c r="J33" s="9">
        <f>J4</f>
        <v>0.005</v>
      </c>
      <c r="K33" s="9">
        <f>K4</f>
        <v>0.095</v>
      </c>
      <c r="L33" s="9">
        <f t="shared" si="31"/>
        <v>0.047</v>
      </c>
      <c r="M33" s="9">
        <f t="shared" si="31"/>
        <v>0.334</v>
      </c>
      <c r="N33" s="9">
        <f t="shared" si="31"/>
        <v>0.82</v>
      </c>
      <c r="O33" s="9">
        <f t="shared" si="31"/>
        <v>0.731</v>
      </c>
      <c r="P33" s="9">
        <f t="shared" si="31"/>
        <v>0.925</v>
      </c>
      <c r="Q33" s="9">
        <f t="shared" si="31"/>
        <v>1.003</v>
      </c>
      <c r="R33" s="9">
        <f t="shared" si="31"/>
        <v>0.957</v>
      </c>
      <c r="S33" s="9">
        <f t="shared" si="31"/>
        <v>1.052</v>
      </c>
      <c r="T33" s="9">
        <f t="shared" si="31"/>
        <v>0.618</v>
      </c>
      <c r="U33" s="9">
        <f t="shared" si="31"/>
        <v>0.252</v>
      </c>
      <c r="V33" s="9">
        <f t="shared" si="31"/>
        <v>0.772</v>
      </c>
      <c r="W33" s="9">
        <f t="shared" si="31"/>
        <v>0.499</v>
      </c>
      <c r="X33" s="9">
        <f t="shared" si="31"/>
        <v>0.053</v>
      </c>
      <c r="Y33" s="9">
        <f t="shared" si="31"/>
        <v>0.007</v>
      </c>
    </row>
    <row r="34" spans="1:25" ht="15.75" thickBot="1">
      <c r="A34" s="4" t="s">
        <v>1</v>
      </c>
      <c r="B34" s="32">
        <f>((B33-0.0072)/1.4733)*1000</f>
        <v>3.936740650240955</v>
      </c>
      <c r="C34" s="32">
        <f aca="true" t="shared" si="32" ref="C34:Y34">((C33-0.0072)/1.4733)*1000</f>
        <v>-4.886988393402565</v>
      </c>
      <c r="D34" s="32">
        <f t="shared" si="32"/>
        <v>-3.529491617457408</v>
      </c>
      <c r="E34" s="32">
        <f t="shared" si="32"/>
        <v>-0.13574967759451548</v>
      </c>
      <c r="F34" s="32">
        <f t="shared" si="32"/>
        <v>-0.13574967759451548</v>
      </c>
      <c r="G34" s="32">
        <f t="shared" si="32"/>
        <v>-0.13574967759451548</v>
      </c>
      <c r="H34" s="32">
        <f t="shared" si="32"/>
        <v>605.3078123939456</v>
      </c>
      <c r="I34" s="32">
        <f t="shared" si="32"/>
        <v>10.724224529966742</v>
      </c>
      <c r="J34" s="32">
        <f t="shared" si="32"/>
        <v>-1.4932464535396726</v>
      </c>
      <c r="K34" s="32">
        <f t="shared" si="32"/>
        <v>59.5941084639924</v>
      </c>
      <c r="L34" s="32">
        <f t="shared" si="32"/>
        <v>27.014185841308628</v>
      </c>
      <c r="M34" s="32">
        <f t="shared" si="32"/>
        <v>221.8149731894387</v>
      </c>
      <c r="N34" s="32">
        <f t="shared" si="32"/>
        <v>551.6866897441118</v>
      </c>
      <c r="O34" s="32">
        <f t="shared" si="32"/>
        <v>491.27808321455234</v>
      </c>
      <c r="P34" s="32">
        <f t="shared" si="32"/>
        <v>622.9552704812327</v>
      </c>
      <c r="Q34" s="32">
        <f t="shared" si="32"/>
        <v>675.8976447430937</v>
      </c>
      <c r="R34" s="32">
        <f t="shared" si="32"/>
        <v>644.6752188963551</v>
      </c>
      <c r="S34" s="32">
        <f t="shared" si="32"/>
        <v>709.15631575375</v>
      </c>
      <c r="T34" s="32">
        <f t="shared" si="32"/>
        <v>414.57951537365096</v>
      </c>
      <c r="U34" s="32">
        <f t="shared" si="32"/>
        <v>166.1576053756872</v>
      </c>
      <c r="V34" s="32">
        <f t="shared" si="32"/>
        <v>519.1067671214281</v>
      </c>
      <c r="W34" s="32">
        <f t="shared" si="32"/>
        <v>333.80845720491413</v>
      </c>
      <c r="X34" s="32">
        <f t="shared" si="32"/>
        <v>31.0866761691441</v>
      </c>
      <c r="Y34" s="32">
        <f t="shared" si="32"/>
        <v>-0.13574967759451548</v>
      </c>
    </row>
    <row r="35" spans="1:25" ht="15.75" thickBot="1">
      <c r="A35" s="4" t="s">
        <v>2</v>
      </c>
      <c r="B35" s="4">
        <f>B34/10</f>
        <v>0.3936740650240955</v>
      </c>
      <c r="C35" s="4">
        <f aca="true" t="shared" si="33" ref="C35:J35">C34/10</f>
        <v>-0.48869883934025654</v>
      </c>
      <c r="D35" s="4">
        <f t="shared" si="33"/>
        <v>-0.3529491617457408</v>
      </c>
      <c r="E35" s="4">
        <f t="shared" si="33"/>
        <v>-0.013574967759451547</v>
      </c>
      <c r="F35" s="4">
        <f t="shared" si="33"/>
        <v>-0.013574967759451547</v>
      </c>
      <c r="G35" s="4">
        <f t="shared" si="33"/>
        <v>-0.013574967759451547</v>
      </c>
      <c r="H35" s="4">
        <f t="shared" si="33"/>
        <v>60.53078123939456</v>
      </c>
      <c r="I35" s="4">
        <f t="shared" si="33"/>
        <v>1.0724224529966742</v>
      </c>
      <c r="J35" s="4">
        <f t="shared" si="33"/>
        <v>-0.14932464535396725</v>
      </c>
      <c r="K35" s="4">
        <f>K34/10</f>
        <v>5.95941084639924</v>
      </c>
      <c r="L35" s="4">
        <f>L34/10</f>
        <v>2.7014185841308627</v>
      </c>
      <c r="M35" s="4">
        <f aca="true" t="shared" si="34" ref="M35:Y35">M34/10</f>
        <v>22.18149731894387</v>
      </c>
      <c r="N35" s="4">
        <f t="shared" si="34"/>
        <v>55.16866897441118</v>
      </c>
      <c r="O35" s="4">
        <f t="shared" si="34"/>
        <v>49.127808321455234</v>
      </c>
      <c r="P35" s="4">
        <f t="shared" si="34"/>
        <v>62.29552704812327</v>
      </c>
      <c r="Q35" s="4">
        <f t="shared" si="34"/>
        <v>67.58976447430936</v>
      </c>
      <c r="R35" s="4">
        <f t="shared" si="34"/>
        <v>64.4675218896355</v>
      </c>
      <c r="S35" s="4">
        <f t="shared" si="34"/>
        <v>70.915631575375</v>
      </c>
      <c r="T35" s="4">
        <f t="shared" si="34"/>
        <v>41.4579515373651</v>
      </c>
      <c r="U35" s="4">
        <f t="shared" si="34"/>
        <v>16.615760537568722</v>
      </c>
      <c r="V35" s="4">
        <f t="shared" si="34"/>
        <v>51.91067671214281</v>
      </c>
      <c r="W35" s="4">
        <f t="shared" si="34"/>
        <v>33.380845720491415</v>
      </c>
      <c r="X35" s="4">
        <f t="shared" si="34"/>
        <v>3.10866761691441</v>
      </c>
      <c r="Y35" s="4">
        <f t="shared" si="34"/>
        <v>-0.013574967759451547</v>
      </c>
    </row>
    <row r="36" spans="1:25" ht="15.75" thickBot="1">
      <c r="A36" s="4" t="s">
        <v>3</v>
      </c>
      <c r="B36" s="4">
        <f>B35*500*10^-6</f>
        <v>0.00019683703251204774</v>
      </c>
      <c r="C36" s="4">
        <f aca="true" t="shared" si="35" ref="C36:J36">C35*500*10^-6</f>
        <v>-0.0002443494196701283</v>
      </c>
      <c r="D36" s="4">
        <f t="shared" si="35"/>
        <v>-0.0001764745808728704</v>
      </c>
      <c r="E36" s="4">
        <f t="shared" si="35"/>
        <v>-6.787483879725774E-06</v>
      </c>
      <c r="F36" s="4">
        <f t="shared" si="35"/>
        <v>-6.787483879725774E-06</v>
      </c>
      <c r="G36" s="4">
        <f t="shared" si="35"/>
        <v>-6.787483879725774E-06</v>
      </c>
      <c r="H36" s="4">
        <f t="shared" si="35"/>
        <v>0.030265390619697276</v>
      </c>
      <c r="I36" s="4">
        <f t="shared" si="35"/>
        <v>0.000536211226498337</v>
      </c>
      <c r="J36" s="4">
        <f t="shared" si="35"/>
        <v>-7.466232267698361E-05</v>
      </c>
      <c r="K36" s="4">
        <f>K35*500*10^-6</f>
        <v>0.00297970542319962</v>
      </c>
      <c r="L36" s="4">
        <f>L35*500*10^-6</f>
        <v>0.0013507092920654314</v>
      </c>
      <c r="M36" s="4">
        <f aca="true" t="shared" si="36" ref="M36:Y36">M35*500*10^-6</f>
        <v>0.011090748659471933</v>
      </c>
      <c r="N36" s="4">
        <f t="shared" si="36"/>
        <v>0.02758433448720559</v>
      </c>
      <c r="O36" s="4">
        <f t="shared" si="36"/>
        <v>0.024563904160727616</v>
      </c>
      <c r="P36" s="4">
        <f t="shared" si="36"/>
        <v>0.031147763524061633</v>
      </c>
      <c r="Q36" s="4">
        <f t="shared" si="36"/>
        <v>0.033794882237154676</v>
      </c>
      <c r="R36" s="4">
        <f t="shared" si="36"/>
        <v>0.03223376094481775</v>
      </c>
      <c r="S36" s="4">
        <f t="shared" si="36"/>
        <v>0.035457815787687495</v>
      </c>
      <c r="T36" s="4">
        <f t="shared" si="36"/>
        <v>0.02072897576868255</v>
      </c>
      <c r="U36" s="4">
        <f t="shared" si="36"/>
        <v>0.008307880268784361</v>
      </c>
      <c r="V36" s="4">
        <f t="shared" si="36"/>
        <v>0.025955338356071403</v>
      </c>
      <c r="W36" s="4">
        <f t="shared" si="36"/>
        <v>0.016690422860245708</v>
      </c>
      <c r="X36" s="4">
        <f t="shared" si="36"/>
        <v>0.0015543338084572048</v>
      </c>
      <c r="Y36" s="4">
        <f t="shared" si="36"/>
        <v>-6.787483879725774E-06</v>
      </c>
    </row>
    <row r="37" spans="1:25" ht="15.75" thickBot="1">
      <c r="A37" s="4" t="s">
        <v>4</v>
      </c>
      <c r="B37" s="4">
        <v>5.44889</v>
      </c>
      <c r="C37" s="4">
        <v>5.44889</v>
      </c>
      <c r="D37" s="4">
        <v>5.44889</v>
      </c>
      <c r="E37" s="4">
        <v>5.44889</v>
      </c>
      <c r="F37" s="4">
        <v>5.44889</v>
      </c>
      <c r="G37" s="4">
        <v>5.44889</v>
      </c>
      <c r="H37" s="4">
        <v>5.44889</v>
      </c>
      <c r="I37" s="4">
        <v>5.44889</v>
      </c>
      <c r="J37" s="4">
        <v>5.44889</v>
      </c>
      <c r="K37" s="4">
        <v>5.44889</v>
      </c>
      <c r="L37" s="4">
        <v>5.44889</v>
      </c>
      <c r="M37" s="4">
        <v>5.44889</v>
      </c>
      <c r="N37" s="4">
        <v>5.44889</v>
      </c>
      <c r="O37" s="4">
        <v>5.44889</v>
      </c>
      <c r="P37" s="4">
        <v>5.44889</v>
      </c>
      <c r="Q37" s="4">
        <v>5.44889</v>
      </c>
      <c r="R37" s="4">
        <v>5.44889</v>
      </c>
      <c r="S37" s="4">
        <v>5.44889</v>
      </c>
      <c r="T37" s="4">
        <v>5.44889</v>
      </c>
      <c r="U37" s="4">
        <v>5.44889</v>
      </c>
      <c r="V37" s="4">
        <v>5.44889</v>
      </c>
      <c r="W37" s="4">
        <v>5.44889</v>
      </c>
      <c r="X37" s="4">
        <v>5.44889</v>
      </c>
      <c r="Y37" s="4">
        <v>5.44889</v>
      </c>
    </row>
    <row r="38" spans="1:25" ht="15.75" thickBot="1">
      <c r="A38" s="4" t="s">
        <v>5</v>
      </c>
      <c r="B38" s="4">
        <f aca="true" t="shared" si="37" ref="B38:Y38">B37/200*(10/500)</f>
        <v>0.0005448889999999999</v>
      </c>
      <c r="C38" s="4">
        <f t="shared" si="37"/>
        <v>0.0005448889999999999</v>
      </c>
      <c r="D38" s="4">
        <f t="shared" si="37"/>
        <v>0.0005448889999999999</v>
      </c>
      <c r="E38" s="4">
        <f t="shared" si="37"/>
        <v>0.0005448889999999999</v>
      </c>
      <c r="F38" s="4">
        <f t="shared" si="37"/>
        <v>0.0005448889999999999</v>
      </c>
      <c r="G38" s="4">
        <f t="shared" si="37"/>
        <v>0.0005448889999999999</v>
      </c>
      <c r="H38" s="4">
        <f t="shared" si="37"/>
        <v>0.0005448889999999999</v>
      </c>
      <c r="I38" s="4">
        <f t="shared" si="37"/>
        <v>0.0005448889999999999</v>
      </c>
      <c r="J38" s="4">
        <f t="shared" si="37"/>
        <v>0.0005448889999999999</v>
      </c>
      <c r="K38" s="4">
        <f t="shared" si="37"/>
        <v>0.0005448889999999999</v>
      </c>
      <c r="L38" s="4">
        <f t="shared" si="37"/>
        <v>0.0005448889999999999</v>
      </c>
      <c r="M38" s="4">
        <f t="shared" si="37"/>
        <v>0.0005448889999999999</v>
      </c>
      <c r="N38" s="4">
        <f t="shared" si="37"/>
        <v>0.0005448889999999999</v>
      </c>
      <c r="O38" s="4">
        <f t="shared" si="37"/>
        <v>0.0005448889999999999</v>
      </c>
      <c r="P38" s="4">
        <f t="shared" si="37"/>
        <v>0.0005448889999999999</v>
      </c>
      <c r="Q38" s="4">
        <f t="shared" si="37"/>
        <v>0.0005448889999999999</v>
      </c>
      <c r="R38" s="4">
        <f t="shared" si="37"/>
        <v>0.0005448889999999999</v>
      </c>
      <c r="S38" s="4">
        <f t="shared" si="37"/>
        <v>0.0005448889999999999</v>
      </c>
      <c r="T38" s="4">
        <f t="shared" si="37"/>
        <v>0.0005448889999999999</v>
      </c>
      <c r="U38" s="4">
        <f t="shared" si="37"/>
        <v>0.0005448889999999999</v>
      </c>
      <c r="V38" s="4">
        <f t="shared" si="37"/>
        <v>0.0005448889999999999</v>
      </c>
      <c r="W38" s="4">
        <f t="shared" si="37"/>
        <v>0.0005448889999999999</v>
      </c>
      <c r="X38" s="4">
        <f t="shared" si="37"/>
        <v>0.0005448889999999999</v>
      </c>
      <c r="Y38" s="4">
        <f t="shared" si="37"/>
        <v>0.0005448889999999999</v>
      </c>
    </row>
    <row r="39" spans="1:25" ht="15.75" thickBot="1">
      <c r="A39" s="4" t="s">
        <v>6</v>
      </c>
      <c r="B39" s="4">
        <f aca="true" t="shared" si="38" ref="B39:Y39">B36/B38</f>
        <v>0.3612424411431462</v>
      </c>
      <c r="C39" s="4">
        <f t="shared" si="38"/>
        <v>-0.4484388924535609</v>
      </c>
      <c r="D39" s="4">
        <f t="shared" si="38"/>
        <v>-0.3238725334386828</v>
      </c>
      <c r="E39" s="4">
        <f t="shared" si="38"/>
        <v>-0.012456635901487781</v>
      </c>
      <c r="F39" s="4">
        <f t="shared" si="38"/>
        <v>-0.012456635901487781</v>
      </c>
      <c r="G39" s="4">
        <f t="shared" si="38"/>
        <v>-0.012456635901487781</v>
      </c>
      <c r="H39" s="4">
        <f t="shared" si="38"/>
        <v>55.5441394847341</v>
      </c>
      <c r="I39" s="4">
        <f t="shared" si="38"/>
        <v>0.9840742362175362</v>
      </c>
      <c r="J39" s="4">
        <f t="shared" si="38"/>
        <v>-0.13702299491636577</v>
      </c>
      <c r="K39" s="4">
        <f t="shared" si="38"/>
        <v>5.468463160753145</v>
      </c>
      <c r="L39" s="4">
        <f t="shared" si="38"/>
        <v>2.478870544396073</v>
      </c>
      <c r="M39" s="4">
        <f t="shared" si="38"/>
        <v>20.354143063031067</v>
      </c>
      <c r="N39" s="4">
        <f t="shared" si="38"/>
        <v>50.62376830364642</v>
      </c>
      <c r="O39" s="4">
        <f t="shared" si="38"/>
        <v>45.08056532748435</v>
      </c>
      <c r="P39" s="4">
        <f t="shared" si="38"/>
        <v>57.163502151927524</v>
      </c>
      <c r="Q39" s="4">
        <f t="shared" si="38"/>
        <v>62.021590153507745</v>
      </c>
      <c r="R39" s="4">
        <f t="shared" si="38"/>
        <v>59.156563896165565</v>
      </c>
      <c r="S39" s="4">
        <f t="shared" si="38"/>
        <v>65.07346594937226</v>
      </c>
      <c r="T39" s="4">
        <f t="shared" si="38"/>
        <v>38.042566043143744</v>
      </c>
      <c r="U39" s="4">
        <f t="shared" si="38"/>
        <v>15.246922343421069</v>
      </c>
      <c r="V39" s="4">
        <f t="shared" si="38"/>
        <v>47.63417568728935</v>
      </c>
      <c r="W39" s="4">
        <f t="shared" si="38"/>
        <v>30.630867681758506</v>
      </c>
      <c r="X39" s="4">
        <f t="shared" si="38"/>
        <v>2.8525696214407064</v>
      </c>
      <c r="Y39" s="4">
        <f t="shared" si="38"/>
        <v>-0.012456635901487781</v>
      </c>
    </row>
    <row r="40" spans="1:25" ht="15.75" thickBot="1">
      <c r="A40" s="8" t="s">
        <v>8</v>
      </c>
      <c r="B40" s="11">
        <f aca="true" t="shared" si="39" ref="B40:R40">B39/$S$15*100</f>
        <v>0.5363087165577609</v>
      </c>
      <c r="C40" s="11">
        <f t="shared" si="39"/>
        <v>-0.665762544692393</v>
      </c>
      <c r="D40" s="11">
        <f t="shared" si="39"/>
        <v>-0.4808285045000615</v>
      </c>
      <c r="E40" s="11">
        <f t="shared" si="39"/>
        <v>-0.01849340401923311</v>
      </c>
      <c r="F40" s="11">
        <f t="shared" si="39"/>
        <v>-0.01849340401923311</v>
      </c>
      <c r="G40" s="11">
        <f t="shared" si="39"/>
        <v>-0.01849340401923311</v>
      </c>
      <c r="H40" s="11">
        <f t="shared" si="39"/>
        <v>82.46208852176056</v>
      </c>
      <c r="I40" s="11">
        <f t="shared" si="39"/>
        <v>1.4609789175194179</v>
      </c>
      <c r="J40" s="11">
        <f t="shared" si="39"/>
        <v>-0.20342744421156447</v>
      </c>
      <c r="K40" s="11">
        <f t="shared" si="39"/>
        <v>8.118604364443348</v>
      </c>
      <c r="L40" s="11">
        <f t="shared" si="39"/>
        <v>3.6801873998273957</v>
      </c>
      <c r="M40" s="11">
        <f t="shared" si="39"/>
        <v>30.21822216742695</v>
      </c>
      <c r="N40" s="11">
        <f t="shared" si="39"/>
        <v>75.15719393416347</v>
      </c>
      <c r="O40" s="11">
        <f t="shared" si="39"/>
        <v>66.92762914560473</v>
      </c>
      <c r="P40" s="11">
        <f t="shared" si="39"/>
        <v>84.86623104426089</v>
      </c>
      <c r="Q40" s="11">
        <f t="shared" si="39"/>
        <v>92.07865861176178</v>
      </c>
      <c r="R40" s="11">
        <f t="shared" si="39"/>
        <v>87.82517568733817</v>
      </c>
      <c r="S40" s="11">
        <f>S39/$S$15*100</f>
        <v>96.6095425964739</v>
      </c>
      <c r="T40" s="11">
        <f aca="true" t="shared" si="40" ref="T40:Y40">T39/$S$15*100</f>
        <v>56.47885587473801</v>
      </c>
      <c r="U40" s="11">
        <f t="shared" si="40"/>
        <v>22.635926519541364</v>
      </c>
      <c r="V40" s="11">
        <f t="shared" si="40"/>
        <v>70.71877696954752</v>
      </c>
      <c r="W40" s="11">
        <f t="shared" si="40"/>
        <v>45.47528048329429</v>
      </c>
      <c r="X40" s="11">
        <f t="shared" si="40"/>
        <v>4.234989520404389</v>
      </c>
      <c r="Y40" s="11">
        <f t="shared" si="40"/>
        <v>-0.01849340401923311</v>
      </c>
    </row>
    <row r="41" spans="1:25" ht="15.75" thickBot="1">
      <c r="A41" s="10" t="s">
        <v>9</v>
      </c>
      <c r="B41" s="10">
        <f aca="true" t="shared" si="41" ref="B41:M41">STDEV(B24,B32,B40)</f>
        <v>0.40305439620953076</v>
      </c>
      <c r="C41" s="10">
        <f t="shared" si="41"/>
        <v>2.3270356414963476</v>
      </c>
      <c r="D41" s="10">
        <f>STDEV(D24,D40)</f>
        <v>0.32692028473055756</v>
      </c>
      <c r="E41" s="10">
        <f t="shared" si="41"/>
        <v>0.29723988290571296</v>
      </c>
      <c r="F41" s="10">
        <f>STDEV(F24,F32)</f>
        <v>0.7192246264072266</v>
      </c>
      <c r="G41" s="10">
        <f>STDEV(G24,G32)</f>
        <v>0.19615217083833464</v>
      </c>
      <c r="H41" s="10">
        <f>STDEV(H24,H40)</f>
        <v>2.6807463347905727</v>
      </c>
      <c r="I41" s="10">
        <f>STDEV(I32,I40)</f>
        <v>0.9807608541916729</v>
      </c>
      <c r="J41" s="10">
        <f t="shared" si="41"/>
        <v>0.16015757683105122</v>
      </c>
      <c r="K41" s="10">
        <f>STDEV(K24,K32)</f>
        <v>0.39230434167666856</v>
      </c>
      <c r="L41" s="10">
        <f t="shared" si="41"/>
        <v>0.8007878841552583</v>
      </c>
      <c r="M41" s="10">
        <f t="shared" si="41"/>
        <v>2.1146461520211957</v>
      </c>
      <c r="N41" s="10">
        <f>STDEV(N32,N40)</f>
        <v>2.7461303917366844</v>
      </c>
      <c r="O41" s="10">
        <f>STDEV(O32,O40)</f>
        <v>2.615362277844471</v>
      </c>
      <c r="P41" s="10">
        <f>STDEV(P24,P40)</f>
        <v>3.3345869042516982</v>
      </c>
      <c r="Q41" s="10">
        <f>STDEV(Q24,Q40)</f>
        <v>1.4384492528144235</v>
      </c>
      <c r="R41" s="10">
        <f>STDEV(R32,R40)</f>
        <v>2.4192101070061165</v>
      </c>
      <c r="S41" s="10">
        <f>STDEV(S24,S40)</f>
        <v>2.6153622778444614</v>
      </c>
      <c r="T41" s="10">
        <f>STDEV(T24,T32)</f>
        <v>2.615362277844471</v>
      </c>
      <c r="U41" s="10">
        <f>STDEV(U32,U40)</f>
        <v>0.3923043416766717</v>
      </c>
      <c r="V41" s="10">
        <f>STDEV(V24,V32,V40)</f>
        <v>2.69479632528595</v>
      </c>
      <c r="W41" s="10">
        <f>STDEV(W24,W40)</f>
        <v>0.9153767972455614</v>
      </c>
      <c r="X41" s="10">
        <f>STDEV(X24,X32,X40)</f>
        <v>0.5649828251702443</v>
      </c>
      <c r="Y41" s="10">
        <f>STDEV(Y24,Y32,Y40)</f>
        <v>0.14124570629256067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2016-01-23T10:17:37Z</dcterms:created>
  <dcterms:modified xsi:type="dcterms:W3CDTF">2018-08-20T06:39:32Z</dcterms:modified>
  <cp:category/>
  <cp:version/>
  <cp:contentType/>
  <cp:contentStatus/>
</cp:coreProperties>
</file>