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evy1\Desktop\FSU\UT\EbolaData\For regression\"/>
    </mc:Choice>
  </mc:AlternateContent>
  <bookViews>
    <workbookView xWindow="-80" yWindow="530" windowWidth="9990" windowHeight="7620"/>
  </bookViews>
  <sheets>
    <sheet name="Data" sheetId="1" r:id="rId1"/>
    <sheet name="Info" sheetId="2" r:id="rId2"/>
    <sheet name="Summary Statistics" sheetId="4" r:id="rId3"/>
  </sheets>
  <calcPr calcId="162913"/>
</workbook>
</file>

<file path=xl/calcChain.xml><?xml version="1.0" encoding="utf-8"?>
<calcChain xmlns="http://schemas.openxmlformats.org/spreadsheetml/2006/main">
  <c r="AO5" i="1" l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" i="1"/>
  <c r="AO4" i="1"/>
  <c r="AO2" i="1"/>
  <c r="A2" i="1" l="1"/>
  <c r="V39" i="4"/>
  <c r="W39" i="4"/>
  <c r="X39" i="4"/>
  <c r="Y39" i="4"/>
  <c r="Z39" i="4"/>
  <c r="AA39" i="4"/>
  <c r="AB39" i="4"/>
  <c r="AC39" i="4"/>
  <c r="AD39" i="4"/>
  <c r="AE39" i="4"/>
  <c r="AF39" i="4"/>
  <c r="AG39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V41" i="4"/>
  <c r="W41" i="4"/>
  <c r="X41" i="4"/>
  <c r="Y41" i="4"/>
  <c r="Z41" i="4"/>
  <c r="AA41" i="4"/>
  <c r="AB41" i="4"/>
  <c r="AC41" i="4"/>
  <c r="AD41" i="4"/>
  <c r="AE41" i="4"/>
  <c r="AF41" i="4"/>
  <c r="AG41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H37" i="4"/>
  <c r="AH41" i="4" s="1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U9" i="4"/>
  <c r="U8" i="4"/>
  <c r="U7" i="4"/>
  <c r="U6" i="4"/>
  <c r="U5" i="4"/>
  <c r="U4" i="4"/>
  <c r="U3" i="4"/>
  <c r="U2" i="4"/>
  <c r="U42" i="4" l="1"/>
  <c r="AH39" i="4"/>
  <c r="AH44" i="4"/>
  <c r="U39" i="4"/>
  <c r="U40" i="4"/>
  <c r="U41" i="4"/>
  <c r="G37" i="1"/>
  <c r="G29" i="1"/>
  <c r="G24" i="1"/>
  <c r="G22" i="1"/>
  <c r="G19" i="1"/>
  <c r="G17" i="1"/>
  <c r="G9" i="1"/>
  <c r="G8" i="1"/>
  <c r="G3" i="1"/>
  <c r="AN37" i="1" l="1"/>
  <c r="AA29" i="1" l="1"/>
  <c r="AA24" i="1"/>
  <c r="AA22" i="1"/>
  <c r="AA19" i="1"/>
  <c r="AA17" i="1"/>
  <c r="AA9" i="1"/>
  <c r="AA8" i="1"/>
  <c r="AA3" i="1"/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<sst xmlns="http://schemas.openxmlformats.org/spreadsheetml/2006/main" count="358" uniqueCount="223">
  <si>
    <t>iso_code</t>
  </si>
  <si>
    <t>country</t>
  </si>
  <si>
    <t>year</t>
  </si>
  <si>
    <t>GDLCODE</t>
  </si>
  <si>
    <t>Region</t>
  </si>
  <si>
    <t>iwi</t>
  </si>
  <si>
    <t>edyr</t>
  </si>
  <si>
    <t>edyr_fem</t>
  </si>
  <si>
    <t>edyr_male</t>
  </si>
  <si>
    <t>urban</t>
  </si>
  <si>
    <t>wrk_agri</t>
  </si>
  <si>
    <t>wrk_lnagr</t>
  </si>
  <si>
    <t>wrk_unagr</t>
  </si>
  <si>
    <t>tv</t>
  </si>
  <si>
    <t>phone</t>
  </si>
  <si>
    <t>electr</t>
  </si>
  <si>
    <t>small_house</t>
  </si>
  <si>
    <t>large_house</t>
  </si>
  <si>
    <t>qual_floor</t>
  </si>
  <si>
    <t>bad_floor</t>
  </si>
  <si>
    <t>tap_water</t>
  </si>
  <si>
    <t>bad_water</t>
  </si>
  <si>
    <t>flush_toilet</t>
  </si>
  <si>
    <t>bad_toilet</t>
  </si>
  <si>
    <t>age09</t>
  </si>
  <si>
    <t>age1019</t>
  </si>
  <si>
    <t>age2029</t>
  </si>
  <si>
    <t>age3039</t>
  </si>
  <si>
    <t>age4049</t>
  </si>
  <si>
    <t>age5059</t>
  </si>
  <si>
    <t>age6069</t>
  </si>
  <si>
    <t>age7079</t>
  </si>
  <si>
    <t>age8089</t>
  </si>
  <si>
    <t>age90hi</t>
  </si>
  <si>
    <t>N</t>
  </si>
  <si>
    <t>Nhh</t>
  </si>
  <si>
    <t>GIN</t>
  </si>
  <si>
    <t>Guinea</t>
  </si>
  <si>
    <t>GINr101</t>
  </si>
  <si>
    <t>Boke</t>
  </si>
  <si>
    <t>GINr102</t>
  </si>
  <si>
    <t>Conakry</t>
  </si>
  <si>
    <t>GINr103</t>
  </si>
  <si>
    <t>Faranah</t>
  </si>
  <si>
    <t>GINr104</t>
  </si>
  <si>
    <t>Kankan</t>
  </si>
  <si>
    <t>GINr105</t>
  </si>
  <si>
    <t>Kindia</t>
  </si>
  <si>
    <t>GINr106</t>
  </si>
  <si>
    <t>Labe</t>
  </si>
  <si>
    <t>GINr107</t>
  </si>
  <si>
    <t>Mamou</t>
  </si>
  <si>
    <t>GINr108</t>
  </si>
  <si>
    <t>LBR</t>
  </si>
  <si>
    <t>Liberia</t>
  </si>
  <si>
    <t>LBRr101</t>
  </si>
  <si>
    <t>Bomi</t>
  </si>
  <si>
    <t>LBRr102</t>
  </si>
  <si>
    <t>Bong</t>
  </si>
  <si>
    <t>LBRr103</t>
  </si>
  <si>
    <t>Gbarpolu</t>
  </si>
  <si>
    <t>LBRr104</t>
  </si>
  <si>
    <t>Grand Bassa</t>
  </si>
  <si>
    <t>LBRr105</t>
  </si>
  <si>
    <t>Grand Cape Mount</t>
  </si>
  <si>
    <t>LBRr106</t>
  </si>
  <si>
    <t>Grand Gedeh</t>
  </si>
  <si>
    <t>LBRr107</t>
  </si>
  <si>
    <t>Grand Kru</t>
  </si>
  <si>
    <t>LBRr108</t>
  </si>
  <si>
    <t>Lofa</t>
  </si>
  <si>
    <t>LBRr109</t>
  </si>
  <si>
    <t>Margibi</t>
  </si>
  <si>
    <t>LBRr110</t>
  </si>
  <si>
    <t>Maryland</t>
  </si>
  <si>
    <t>LBRr111</t>
  </si>
  <si>
    <t>Montserrado</t>
  </si>
  <si>
    <t>LBRr112</t>
  </si>
  <si>
    <t>Nimba</t>
  </si>
  <si>
    <t>LBRr113</t>
  </si>
  <si>
    <t>LBRr114</t>
  </si>
  <si>
    <t>River Gee</t>
  </si>
  <si>
    <t>LBRr115</t>
  </si>
  <si>
    <t>Sinoe</t>
  </si>
  <si>
    <t>SLE</t>
  </si>
  <si>
    <t>Sierra Leone</t>
  </si>
  <si>
    <t>SLEr101</t>
  </si>
  <si>
    <t>Bombali</t>
  </si>
  <si>
    <t>SLEr102</t>
  </si>
  <si>
    <t>Kambia</t>
  </si>
  <si>
    <t>SLEr103</t>
  </si>
  <si>
    <t>Koinadugu</t>
  </si>
  <si>
    <t>SLEr104</t>
  </si>
  <si>
    <t>Port Loko</t>
  </si>
  <si>
    <t>SLEr105</t>
  </si>
  <si>
    <t>Tonkolili</t>
  </si>
  <si>
    <t>SLEr106</t>
  </si>
  <si>
    <t>Kailahun</t>
  </si>
  <si>
    <t>SLEr107</t>
  </si>
  <si>
    <t>Kenema</t>
  </si>
  <si>
    <t>SLEr108</t>
  </si>
  <si>
    <t>Kono</t>
  </si>
  <si>
    <t>SLEr109</t>
  </si>
  <si>
    <t>Bo</t>
  </si>
  <si>
    <t>SLEr110</t>
  </si>
  <si>
    <t>Bonthe</t>
  </si>
  <si>
    <t>SLEr111</t>
  </si>
  <si>
    <t>Moyamba</t>
  </si>
  <si>
    <t>SLEr112</t>
  </si>
  <si>
    <t>Pujehun</t>
  </si>
  <si>
    <t>SLEr113</t>
  </si>
  <si>
    <t>Western</t>
  </si>
  <si>
    <t xml:space="preserve">Data prepared by Jeroen Smits, Global Data Lab, Department of Economics, Radboud University, The Netherlands </t>
  </si>
  <si>
    <t xml:space="preserve">Website: </t>
  </si>
  <si>
    <t>www.globaldatalab.org</t>
  </si>
  <si>
    <t>Contact:</t>
  </si>
  <si>
    <t>j.smits@globaldatalab.org</t>
  </si>
  <si>
    <t>Method</t>
  </si>
  <si>
    <t>The data in this spreadsheet was prepared by aggregating representative individual/household survey data</t>
  </si>
  <si>
    <t>to the level of sub-national areas within the countries</t>
  </si>
  <si>
    <t>Included variables:</t>
  </si>
  <si>
    <t>Three digit ISO country code</t>
  </si>
  <si>
    <t xml:space="preserve">country </t>
  </si>
  <si>
    <t>Country name</t>
  </si>
  <si>
    <t>Year</t>
  </si>
  <si>
    <t>Survey year</t>
  </si>
  <si>
    <t xml:space="preserve">gdlcode </t>
  </si>
  <si>
    <t>Region code Global Data Lab</t>
  </si>
  <si>
    <t xml:space="preserve">region </t>
  </si>
  <si>
    <t>Sub-national region name</t>
  </si>
  <si>
    <t xml:space="preserve">iwi </t>
  </si>
  <si>
    <r>
      <t>Mean International Wealth Index score of households in region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</si>
  <si>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edyr </t>
  </si>
  <si>
    <t>Mean years of education of persons aged 20-49 in region</t>
  </si>
  <si>
    <t xml:space="preserve">edyr_fem </t>
  </si>
  <si>
    <t>Mean years of education of women aged 20-49 in region</t>
  </si>
  <si>
    <t xml:space="preserve">edyr_male </t>
  </si>
  <si>
    <t>Mean years of education of men aged 20-49 in region</t>
  </si>
  <si>
    <t xml:space="preserve">urban </t>
  </si>
  <si>
    <t>% of population living in urban area in region</t>
  </si>
  <si>
    <t xml:space="preserve">wrk_agr </t>
  </si>
  <si>
    <t>% married men aged 20-49 working in an agricultural occupation</t>
  </si>
  <si>
    <t xml:space="preserve">wrk_lnagr </t>
  </si>
  <si>
    <t>% married men aged 20-49 working in a lower non-agricultural occupation (manual, services, sales, clerical)</t>
  </si>
  <si>
    <t xml:space="preserve">wrk_unagr </t>
  </si>
  <si>
    <t>% married men aged 20-49 working in an upper non-agricultural occupation (professional, managerial, technical)</t>
  </si>
  <si>
    <t xml:space="preserve">tv </t>
  </si>
  <si>
    <t>% households with a TV in region</t>
  </si>
  <si>
    <t xml:space="preserve">phone </t>
  </si>
  <si>
    <t>% households with a (cel)phone in region</t>
  </si>
  <si>
    <t xml:space="preserve">electr </t>
  </si>
  <si>
    <t>% households with electricity in region</t>
  </si>
  <si>
    <t xml:space="preserve">small_house </t>
  </si>
  <si>
    <t>% households with none or one sleeping room in region</t>
  </si>
  <si>
    <t xml:space="preserve">large_house </t>
  </si>
  <si>
    <t>% households with three or more sleeping rooms in region</t>
  </si>
  <si>
    <t xml:space="preserve">qual_floor </t>
  </si>
  <si>
    <t>% households with high quality floor in region</t>
  </si>
  <si>
    <t xml:space="preserve">bad_floor </t>
  </si>
  <si>
    <t>% households with bad quality floor (earth, dung etc) in region</t>
  </si>
  <si>
    <t xml:space="preserve">tap_water </t>
  </si>
  <si>
    <t>% household with piped water in region</t>
  </si>
  <si>
    <t xml:space="preserve">bad_water </t>
  </si>
  <si>
    <t>% households with bad quality water supply in region</t>
  </si>
  <si>
    <t xml:space="preserve">flush_toilet </t>
  </si>
  <si>
    <t>% households with flush toilet in region</t>
  </si>
  <si>
    <t xml:space="preserve">bad_toilet </t>
  </si>
  <si>
    <t>% households with bad quality or no toilet in region</t>
  </si>
  <si>
    <t xml:space="preserve">age09 </t>
  </si>
  <si>
    <t>Percentage of population aged 0-9 in region</t>
  </si>
  <si>
    <t xml:space="preserve">age1019 </t>
  </si>
  <si>
    <t>Percentage of population aged 10-19 in region</t>
  </si>
  <si>
    <t xml:space="preserve">age2029 </t>
  </si>
  <si>
    <t>Percentage of population aged 20-29 in region</t>
  </si>
  <si>
    <t xml:space="preserve">age3039 </t>
  </si>
  <si>
    <t>Percentage of population aged 30-39 in region</t>
  </si>
  <si>
    <t xml:space="preserve">age4049 </t>
  </si>
  <si>
    <t>Percentage of population aged 40-49 in region</t>
  </si>
  <si>
    <t xml:space="preserve">age5059 </t>
  </si>
  <si>
    <t>Percentage of population aged 50-59 in region</t>
  </si>
  <si>
    <t xml:space="preserve">age6069 </t>
  </si>
  <si>
    <t>Percentage of population aged 60-69 in region</t>
  </si>
  <si>
    <t xml:space="preserve">age7079 </t>
  </si>
  <si>
    <t>Percentage of population aged 70-79 in region</t>
  </si>
  <si>
    <t xml:space="preserve">age8089 </t>
  </si>
  <si>
    <t>Percentage of population aged 80-89 in region</t>
  </si>
  <si>
    <t xml:space="preserve">age90hi </t>
  </si>
  <si>
    <t>Percentage of population aged 90+ in region</t>
  </si>
  <si>
    <t>Number of individual respondents in region</t>
  </si>
  <si>
    <t>Number of households in region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</si>
  <si>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International Wealth Index (IWI) is a comparable asset based wealth index for measuring households wealth in low and middle income countries</t>
    </r>
  </si>
  <si>
    <t>Iwi runs from 0 to 100, with score 0 for households who have none of the included assets and 100 for households who have all.</t>
  </si>
  <si>
    <t>Smits, J &amp; R. Steendijk (2014). "The International Wealth Index (IWI)". Social Indicators Research (online ).</t>
  </si>
  <si>
    <t>http://link.springer.com/article/10.1007%2Fs11205-014-0683-x</t>
  </si>
  <si>
    <t>Version 2.0</t>
  </si>
  <si>
    <t>October 26, 2014</t>
  </si>
  <si>
    <t xml:space="preserve">Data sources: </t>
  </si>
  <si>
    <t>Demographic and Health Surveys for Cote d'Ivoire 2011 , Guinea 2012, Liberia 2013, Mali 2013, Senegal 2011, and Sierra Leone 2013 (www.dhsprogram.com)</t>
  </si>
  <si>
    <t>UNICEF MICS Surveys for Gambia 2006 and Guinea Bissau 2006 (www.childinfo.org)</t>
  </si>
  <si>
    <t>Nzerekore</t>
  </si>
  <si>
    <t>Density</t>
  </si>
  <si>
    <t>Liberia and Sierra Leone Densities from humanitarian data exchange</t>
  </si>
  <si>
    <t>gunea ewre calculated using data from http://www.geohive.com/cntry/guinea.aspx</t>
  </si>
  <si>
    <t>case counts from http://maps.who.int/MapJournal/?appid=49cdc1357de84d78886792a13f7c5810&amp;webmap=0b5dc51c0a734449be8ba82f2984c845</t>
  </si>
  <si>
    <t>(as of march 4)</t>
  </si>
  <si>
    <t xml:space="preserve">population  </t>
  </si>
  <si>
    <t>guinea- http://en.wikipedia.org/wiki/Guinea#Regions_and_prefectures     cites 2014 census</t>
  </si>
  <si>
    <t>Population</t>
  </si>
  <si>
    <t>liberia: http://en.wikipedia.org/wiki/Counties_of_Liberia        cites and has link to 2008 census</t>
  </si>
  <si>
    <t>sierra leone (2004)- http://en.wikipedia.org/wiki/Sierra_Leone        have 2004 cencus and 2010 estimtaes. I used the estimates</t>
  </si>
  <si>
    <t>CaseCount</t>
  </si>
  <si>
    <t>Region Number</t>
  </si>
  <si>
    <t>Poverty</t>
  </si>
  <si>
    <t>Liberia: http://ohdr.nethope.opendata.arcgis.com/datasets/2911e40572764b4885b588200ef2023f_4</t>
  </si>
  <si>
    <t>Guinnea: https://ebolaresponse.maps.arcgis.com/home/item.html?id=7b6e2fbdb3244ebda3242e86caf46afb</t>
  </si>
  <si>
    <t>sierra leone: http://ohdr.nethope.opendata.arcgis.com/datasets/9525327c90fe4320bc3cd5ed33964a6d_6?uiTab=table</t>
  </si>
  <si>
    <t>min</t>
  </si>
  <si>
    <t>max</t>
  </si>
  <si>
    <t>mean</t>
  </si>
  <si>
    <t>stnd dev</t>
  </si>
  <si>
    <t>Total Pop:</t>
  </si>
  <si>
    <t>Rivercess</t>
  </si>
  <si>
    <t>Risk (Casses/100,000)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</si>
</sst>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/>
    <xf numFmtId="0" fontId="18" fillId="0" borderId="0" xfId="42" applyAlignment="1" applyProtection="1"/>
    <xf numFmtId="0" fontId="18" fillId="0" borderId="0" xfId="42" applyFont="1" applyAlignment="1" applyProtection="1"/>
    <xf numFmtId="3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.smits@globaldatalab.org" TargetMode="External"/><Relationship Id="rId2" Type="http://schemas.openxmlformats.org/officeDocument/2006/relationships/hyperlink" Target="http://www.globaldatalab.org/" TargetMode="External"/><Relationship Id="rId1" Type="http://schemas.openxmlformats.org/officeDocument/2006/relationships/hyperlink" Target="http://link.springer.com/article/10.1007%2Fs11205-014-0683-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abSelected="1" topLeftCell="Y1" workbookViewId="0">
      <pane ySplit="1" topLeftCell="A19" activePane="bottomLeft" state="frozen"/>
      <selection pane="bottomLeft" activeCell="AO2" sqref="AO2:AO37"/>
    </sheetView>
  </sheetViews>
  <sheetFormatPr defaultRowHeight="14.5" x14ac:dyDescent="0.35"/>
  <cols>
    <col min="3" max="3" width="16.1796875" customWidth="1"/>
    <col min="4" max="4" width="9.1796875" style="1"/>
    <col min="5" max="5" width="13.26953125" customWidth="1"/>
    <col min="6" max="6" width="17.81640625" customWidth="1"/>
    <col min="8" max="9" width="9.1796875" style="2"/>
    <col min="10" max="11" width="10.81640625" style="2" customWidth="1"/>
    <col min="12" max="12" width="9.1796875" style="2"/>
    <col min="13" max="15" width="11.54296875" style="2" customWidth="1"/>
    <col min="16" max="18" width="9.1796875" style="2"/>
    <col min="19" max="26" width="12.1796875" style="2" customWidth="1"/>
    <col min="28" max="39" width="9.1796875" style="2"/>
  </cols>
  <sheetData>
    <row r="1" spans="1:41" s="3" customFormat="1" x14ac:dyDescent="0.35">
      <c r="A1" s="3" t="s">
        <v>211</v>
      </c>
      <c r="B1" s="3" t="s">
        <v>0</v>
      </c>
      <c r="C1" s="3" t="s">
        <v>1</v>
      </c>
      <c r="D1" s="4" t="s">
        <v>2</v>
      </c>
      <c r="E1" s="3" t="s">
        <v>3</v>
      </c>
      <c r="F1" s="3" t="s">
        <v>4</v>
      </c>
      <c r="G1" s="3" t="s">
        <v>210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3" t="s">
        <v>200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3" t="s">
        <v>207</v>
      </c>
      <c r="AO1" s="3" t="s">
        <v>222</v>
      </c>
    </row>
    <row r="2" spans="1:41" x14ac:dyDescent="0.35">
      <c r="A2">
        <f>1</f>
        <v>1</v>
      </c>
      <c r="B2" t="s">
        <v>84</v>
      </c>
      <c r="C2" t="s">
        <v>85</v>
      </c>
      <c r="D2" s="1">
        <v>2013</v>
      </c>
      <c r="E2" t="s">
        <v>102</v>
      </c>
      <c r="F2" t="s">
        <v>103</v>
      </c>
      <c r="G2">
        <v>314</v>
      </c>
      <c r="H2" s="2">
        <v>27.6</v>
      </c>
      <c r="I2" s="2">
        <v>3.6</v>
      </c>
      <c r="J2" s="2">
        <v>2.6</v>
      </c>
      <c r="K2" s="2">
        <v>4.7</v>
      </c>
      <c r="L2" s="2">
        <v>28.4</v>
      </c>
      <c r="M2" s="2">
        <v>58.7</v>
      </c>
      <c r="N2" s="2">
        <v>33.4</v>
      </c>
      <c r="O2" s="2">
        <v>7.9</v>
      </c>
      <c r="P2" s="2">
        <v>14.9</v>
      </c>
      <c r="Q2" s="2">
        <v>56.9</v>
      </c>
      <c r="R2" s="2">
        <v>15.4</v>
      </c>
      <c r="S2" s="2">
        <v>14.5</v>
      </c>
      <c r="T2" s="2">
        <v>58.3</v>
      </c>
      <c r="U2" s="2">
        <v>2.6</v>
      </c>
      <c r="V2" s="2">
        <v>54</v>
      </c>
      <c r="W2" s="2">
        <v>0.7</v>
      </c>
      <c r="X2" s="2">
        <v>27.4</v>
      </c>
      <c r="Y2" s="2">
        <v>2.6</v>
      </c>
      <c r="Z2" s="2">
        <v>40.200000000000003</v>
      </c>
      <c r="AA2">
        <v>107.59225905345852</v>
      </c>
      <c r="AB2" s="2">
        <v>35.700000000000003</v>
      </c>
      <c r="AC2" s="2">
        <v>22</v>
      </c>
      <c r="AD2" s="2">
        <v>13</v>
      </c>
      <c r="AE2" s="2">
        <v>11.2</v>
      </c>
      <c r="AF2" s="2">
        <v>7.5</v>
      </c>
      <c r="AG2" s="2">
        <v>5</v>
      </c>
      <c r="AH2" s="2">
        <v>3.5</v>
      </c>
      <c r="AI2" s="2">
        <v>1.6</v>
      </c>
      <c r="AJ2" s="2">
        <v>0.4</v>
      </c>
      <c r="AK2" s="2">
        <v>0.1</v>
      </c>
      <c r="AL2" s="2">
        <v>6326</v>
      </c>
      <c r="AM2" s="2">
        <v>1043</v>
      </c>
      <c r="AN2">
        <v>561524</v>
      </c>
      <c r="AO2">
        <f>ROUND(100000*(G2/AN2),0)</f>
        <v>56</v>
      </c>
    </row>
    <row r="3" spans="1:41" x14ac:dyDescent="0.35">
      <c r="A3">
        <v>1</v>
      </c>
      <c r="B3" t="s">
        <v>36</v>
      </c>
      <c r="C3" t="s">
        <v>37</v>
      </c>
      <c r="D3" s="1">
        <v>2012</v>
      </c>
      <c r="E3" t="s">
        <v>38</v>
      </c>
      <c r="F3" t="s">
        <v>39</v>
      </c>
      <c r="G3">
        <f>(32+36+12)</f>
        <v>80</v>
      </c>
      <c r="H3" s="2">
        <v>36.299999999999997</v>
      </c>
      <c r="I3" s="2">
        <v>3.4</v>
      </c>
      <c r="J3" s="2">
        <v>2.2000000000000002</v>
      </c>
      <c r="K3" s="2">
        <v>4.7</v>
      </c>
      <c r="L3" s="2">
        <v>34.200000000000003</v>
      </c>
      <c r="M3" s="2">
        <v>63.7</v>
      </c>
      <c r="N3" s="2">
        <v>29.8</v>
      </c>
      <c r="O3" s="2">
        <v>6.4</v>
      </c>
      <c r="P3" s="2">
        <v>25.3</v>
      </c>
      <c r="Q3" s="2">
        <v>68.099999999999994</v>
      </c>
      <c r="R3" s="2">
        <v>21.1</v>
      </c>
      <c r="S3" s="2">
        <v>8.5</v>
      </c>
      <c r="T3" s="2">
        <v>70.7</v>
      </c>
      <c r="U3" s="2">
        <v>4.2</v>
      </c>
      <c r="V3" s="2">
        <v>50.4</v>
      </c>
      <c r="W3" s="2">
        <v>25.8</v>
      </c>
      <c r="X3" s="2">
        <v>29.7</v>
      </c>
      <c r="Y3" s="2">
        <v>21.6</v>
      </c>
      <c r="Z3" s="2">
        <v>64.099999999999994</v>
      </c>
      <c r="AA3">
        <f>1081445/31186</f>
        <v>34.677259026486247</v>
      </c>
      <c r="AB3" s="2">
        <v>31.2</v>
      </c>
      <c r="AC3" s="2">
        <v>24.5</v>
      </c>
      <c r="AD3" s="2">
        <v>12.7</v>
      </c>
      <c r="AE3" s="2">
        <v>8.6999999999999993</v>
      </c>
      <c r="AF3" s="2">
        <v>6.9</v>
      </c>
      <c r="AG3" s="2">
        <v>8.1</v>
      </c>
      <c r="AH3" s="2">
        <v>4.5</v>
      </c>
      <c r="AI3" s="2">
        <v>2.5</v>
      </c>
      <c r="AJ3" s="2">
        <v>0.8</v>
      </c>
      <c r="AK3" s="2">
        <v>0.1</v>
      </c>
      <c r="AL3" s="2">
        <v>4931</v>
      </c>
      <c r="AM3" s="2">
        <v>841</v>
      </c>
      <c r="AN3">
        <v>1081445</v>
      </c>
      <c r="AO3">
        <f t="shared" ref="AO3:AO37" si="0">ROUND(100000*(G3/AN3),0)</f>
        <v>7</v>
      </c>
    </row>
    <row r="4" spans="1:41" x14ac:dyDescent="0.35">
      <c r="A4">
        <f t="shared" ref="A4:A37" si="1">A3+1</f>
        <v>2</v>
      </c>
      <c r="B4" t="s">
        <v>84</v>
      </c>
      <c r="C4" t="s">
        <v>85</v>
      </c>
      <c r="D4" s="1">
        <v>2013</v>
      </c>
      <c r="E4" t="s">
        <v>86</v>
      </c>
      <c r="F4" t="s">
        <v>87</v>
      </c>
      <c r="G4">
        <v>1049</v>
      </c>
      <c r="H4" s="2">
        <v>24.6</v>
      </c>
      <c r="I4" s="2">
        <v>3.5</v>
      </c>
      <c r="J4" s="2">
        <v>2.5</v>
      </c>
      <c r="K4" s="2">
        <v>4.5999999999999996</v>
      </c>
      <c r="L4" s="2">
        <v>28.3</v>
      </c>
      <c r="M4" s="2">
        <v>66.900000000000006</v>
      </c>
      <c r="N4" s="2">
        <v>23.7</v>
      </c>
      <c r="O4" s="2">
        <v>9.4</v>
      </c>
      <c r="P4" s="2">
        <v>7.9</v>
      </c>
      <c r="Q4" s="2">
        <v>56.2</v>
      </c>
      <c r="R4" s="2">
        <v>9.6999999999999993</v>
      </c>
      <c r="S4" s="2">
        <v>11.2</v>
      </c>
      <c r="T4" s="2">
        <v>59.1</v>
      </c>
      <c r="U4" s="2">
        <v>2.5</v>
      </c>
      <c r="V4" s="2">
        <v>62.3</v>
      </c>
      <c r="W4" s="2">
        <v>1</v>
      </c>
      <c r="X4" s="2">
        <v>48.3</v>
      </c>
      <c r="Y4" s="2">
        <v>4.4000000000000004</v>
      </c>
      <c r="Z4" s="2">
        <v>47.9</v>
      </c>
      <c r="AA4">
        <v>54.391859737006889</v>
      </c>
      <c r="AB4" s="2">
        <v>31.3</v>
      </c>
      <c r="AC4" s="2">
        <v>26.2</v>
      </c>
      <c r="AD4" s="2">
        <v>12.4</v>
      </c>
      <c r="AE4" s="2">
        <v>10.4</v>
      </c>
      <c r="AF4" s="2">
        <v>7.7</v>
      </c>
      <c r="AG4" s="2">
        <v>5.2</v>
      </c>
      <c r="AH4" s="2">
        <v>3.9</v>
      </c>
      <c r="AI4" s="2">
        <v>2.4</v>
      </c>
      <c r="AJ4" s="2">
        <v>0.5</v>
      </c>
      <c r="AK4" s="2">
        <v>0.1</v>
      </c>
      <c r="AL4" s="2">
        <v>6222</v>
      </c>
      <c r="AM4" s="2">
        <v>1028</v>
      </c>
      <c r="AN4">
        <v>434319</v>
      </c>
      <c r="AO4">
        <f t="shared" si="0"/>
        <v>242</v>
      </c>
    </row>
    <row r="5" spans="1:41" x14ac:dyDescent="0.35">
      <c r="A5">
        <f t="shared" si="1"/>
        <v>3</v>
      </c>
      <c r="B5" t="s">
        <v>53</v>
      </c>
      <c r="C5" t="s">
        <v>54</v>
      </c>
      <c r="D5" s="1">
        <v>2013</v>
      </c>
      <c r="E5" t="s">
        <v>55</v>
      </c>
      <c r="F5" t="s">
        <v>56</v>
      </c>
      <c r="G5">
        <v>139</v>
      </c>
      <c r="H5" s="2">
        <v>22.4</v>
      </c>
      <c r="I5" s="2">
        <v>4.8</v>
      </c>
      <c r="J5" s="2">
        <v>3</v>
      </c>
      <c r="K5" s="2">
        <v>6.7</v>
      </c>
      <c r="L5" s="2">
        <v>22.6</v>
      </c>
      <c r="M5" s="2">
        <v>45.7</v>
      </c>
      <c r="N5" s="2">
        <v>44.9</v>
      </c>
      <c r="O5" s="2">
        <v>9.4</v>
      </c>
      <c r="P5" s="2">
        <v>5.6</v>
      </c>
      <c r="Q5" s="2">
        <v>55.8</v>
      </c>
      <c r="R5" s="2">
        <v>0.4</v>
      </c>
      <c r="S5" s="2">
        <v>25.2</v>
      </c>
      <c r="T5" s="2">
        <v>43.3</v>
      </c>
      <c r="U5" s="2">
        <v>2.7</v>
      </c>
      <c r="V5" s="2">
        <v>56.1</v>
      </c>
      <c r="W5" s="2">
        <v>0</v>
      </c>
      <c r="X5" s="2">
        <v>20.2</v>
      </c>
      <c r="Y5" s="2">
        <v>3.1</v>
      </c>
      <c r="Z5" s="2">
        <v>73.2</v>
      </c>
      <c r="AA5">
        <v>43.539855072463766</v>
      </c>
      <c r="AB5" s="2">
        <v>34.299999999999997</v>
      </c>
      <c r="AC5" s="2">
        <v>23.1</v>
      </c>
      <c r="AD5" s="2">
        <v>13.1</v>
      </c>
      <c r="AE5" s="2">
        <v>10.3</v>
      </c>
      <c r="AF5" s="2">
        <v>7.2</v>
      </c>
      <c r="AG5" s="2">
        <v>5.9</v>
      </c>
      <c r="AH5" s="2">
        <v>3.4</v>
      </c>
      <c r="AI5" s="2">
        <v>1.7</v>
      </c>
      <c r="AJ5" s="2">
        <v>0.7</v>
      </c>
      <c r="AK5" s="2">
        <v>0.2</v>
      </c>
      <c r="AL5" s="2">
        <v>1393</v>
      </c>
      <c r="AM5" s="2">
        <v>288</v>
      </c>
      <c r="AN5">
        <v>84119</v>
      </c>
      <c r="AO5">
        <f t="shared" si="0"/>
        <v>165</v>
      </c>
    </row>
    <row r="6" spans="1:41" x14ac:dyDescent="0.35">
      <c r="A6">
        <f t="shared" si="1"/>
        <v>4</v>
      </c>
      <c r="B6" t="s">
        <v>53</v>
      </c>
      <c r="C6" t="s">
        <v>54</v>
      </c>
      <c r="D6" s="1">
        <v>2013</v>
      </c>
      <c r="E6" t="s">
        <v>57</v>
      </c>
      <c r="F6" t="s">
        <v>58</v>
      </c>
      <c r="G6">
        <v>150</v>
      </c>
      <c r="H6" s="2">
        <v>19.5</v>
      </c>
      <c r="I6" s="2">
        <v>3.3</v>
      </c>
      <c r="J6" s="2">
        <v>1.8</v>
      </c>
      <c r="K6" s="2">
        <v>4.9000000000000004</v>
      </c>
      <c r="L6" s="2">
        <v>38.9</v>
      </c>
      <c r="M6" s="2">
        <v>75.3</v>
      </c>
      <c r="N6" s="2">
        <v>19.8</v>
      </c>
      <c r="O6" s="2">
        <v>4.9000000000000004</v>
      </c>
      <c r="P6" s="2">
        <v>2.4</v>
      </c>
      <c r="Q6" s="2">
        <v>56.8</v>
      </c>
      <c r="R6" s="2">
        <v>0</v>
      </c>
      <c r="S6" s="2">
        <v>26.4</v>
      </c>
      <c r="T6" s="2">
        <v>42.8</v>
      </c>
      <c r="U6" s="2">
        <v>1.2</v>
      </c>
      <c r="V6" s="2">
        <v>73.3</v>
      </c>
      <c r="W6" s="2">
        <v>0.2</v>
      </c>
      <c r="X6" s="2">
        <v>43.6</v>
      </c>
      <c r="Y6" s="2">
        <v>2.8</v>
      </c>
      <c r="Z6" s="2">
        <v>78.099999999999994</v>
      </c>
      <c r="AA6">
        <v>38.094699565912727</v>
      </c>
      <c r="AB6" s="2">
        <v>34.9</v>
      </c>
      <c r="AC6" s="2">
        <v>19.100000000000001</v>
      </c>
      <c r="AD6" s="2">
        <v>12.3</v>
      </c>
      <c r="AE6" s="2">
        <v>11.8</v>
      </c>
      <c r="AF6" s="2">
        <v>8.1999999999999993</v>
      </c>
      <c r="AG6" s="2">
        <v>6.9</v>
      </c>
      <c r="AH6" s="2">
        <v>4.0999999999999996</v>
      </c>
      <c r="AI6" s="2">
        <v>2.1</v>
      </c>
      <c r="AJ6" s="2">
        <v>0.7</v>
      </c>
      <c r="AK6" s="2">
        <v>0</v>
      </c>
      <c r="AL6" s="2">
        <v>5195</v>
      </c>
      <c r="AM6" s="2">
        <v>1151</v>
      </c>
      <c r="AN6">
        <v>333481</v>
      </c>
      <c r="AO6">
        <f t="shared" si="0"/>
        <v>45</v>
      </c>
    </row>
    <row r="7" spans="1:41" x14ac:dyDescent="0.35">
      <c r="A7">
        <f t="shared" si="1"/>
        <v>5</v>
      </c>
      <c r="B7" t="s">
        <v>84</v>
      </c>
      <c r="C7" t="s">
        <v>85</v>
      </c>
      <c r="D7" s="1">
        <v>2013</v>
      </c>
      <c r="E7" t="s">
        <v>104</v>
      </c>
      <c r="F7" t="s">
        <v>105</v>
      </c>
      <c r="G7">
        <v>5</v>
      </c>
      <c r="H7" s="2">
        <v>18.8</v>
      </c>
      <c r="I7" s="2">
        <v>2.2999999999999998</v>
      </c>
      <c r="J7" s="2">
        <v>1.8</v>
      </c>
      <c r="K7" s="2">
        <v>2.8</v>
      </c>
      <c r="L7" s="2">
        <v>16.600000000000001</v>
      </c>
      <c r="M7" s="2">
        <v>79.7</v>
      </c>
      <c r="N7" s="2">
        <v>17.8</v>
      </c>
      <c r="O7" s="2">
        <v>2.6</v>
      </c>
      <c r="P7" s="2">
        <v>3.2</v>
      </c>
      <c r="Q7" s="2">
        <v>50.3</v>
      </c>
      <c r="R7" s="2">
        <v>0.5</v>
      </c>
      <c r="S7" s="2">
        <v>10.1</v>
      </c>
      <c r="T7" s="2">
        <v>64.599999999999994</v>
      </c>
      <c r="U7" s="2">
        <v>0.8</v>
      </c>
      <c r="V7" s="2">
        <v>67.7</v>
      </c>
      <c r="W7" s="2">
        <v>0.3</v>
      </c>
      <c r="X7" s="2">
        <v>68.7</v>
      </c>
      <c r="Y7" s="2">
        <v>0.4</v>
      </c>
      <c r="Z7" s="2">
        <v>81.7</v>
      </c>
      <c r="AA7">
        <v>40.612745098039213</v>
      </c>
      <c r="AB7" s="2">
        <v>32.6</v>
      </c>
      <c r="AC7" s="2">
        <v>23.4</v>
      </c>
      <c r="AD7" s="2">
        <v>14.2</v>
      </c>
      <c r="AE7" s="2">
        <v>10.7</v>
      </c>
      <c r="AF7" s="2">
        <v>7.4</v>
      </c>
      <c r="AG7" s="2">
        <v>5.8</v>
      </c>
      <c r="AH7" s="2">
        <v>3.7</v>
      </c>
      <c r="AI7" s="2">
        <v>1.7</v>
      </c>
      <c r="AJ7" s="2">
        <v>0.5</v>
      </c>
      <c r="AK7" s="2">
        <v>0.1</v>
      </c>
      <c r="AL7" s="2">
        <v>3043</v>
      </c>
      <c r="AM7" s="2">
        <v>533</v>
      </c>
      <c r="AN7">
        <v>140845</v>
      </c>
      <c r="AO7">
        <f t="shared" si="0"/>
        <v>4</v>
      </c>
    </row>
    <row r="8" spans="1:41" x14ac:dyDescent="0.35">
      <c r="A8">
        <f t="shared" si="1"/>
        <v>6</v>
      </c>
      <c r="B8" t="s">
        <v>36</v>
      </c>
      <c r="C8" t="s">
        <v>37</v>
      </c>
      <c r="D8" s="1">
        <v>2012</v>
      </c>
      <c r="E8" t="s">
        <v>40</v>
      </c>
      <c r="F8" t="s">
        <v>41</v>
      </c>
      <c r="G8">
        <f>568</f>
        <v>568</v>
      </c>
      <c r="H8" s="2">
        <v>72.599999999999994</v>
      </c>
      <c r="I8" s="2">
        <v>7.3</v>
      </c>
      <c r="J8" s="2">
        <v>5.7</v>
      </c>
      <c r="K8" s="2">
        <v>9</v>
      </c>
      <c r="L8" s="2">
        <v>100</v>
      </c>
      <c r="M8" s="2">
        <v>3.7</v>
      </c>
      <c r="N8" s="2">
        <v>73.2</v>
      </c>
      <c r="O8" s="2">
        <v>23.1</v>
      </c>
      <c r="P8" s="2">
        <v>85.2</v>
      </c>
      <c r="Q8" s="2">
        <v>97.6</v>
      </c>
      <c r="R8" s="2">
        <v>94</v>
      </c>
      <c r="S8" s="2">
        <v>12.7</v>
      </c>
      <c r="T8" s="2">
        <v>56.8</v>
      </c>
      <c r="U8" s="2">
        <v>33</v>
      </c>
      <c r="V8" s="2">
        <v>5.0999999999999996</v>
      </c>
      <c r="W8" s="2">
        <v>84.7</v>
      </c>
      <c r="X8" s="2">
        <v>0.9</v>
      </c>
      <c r="Y8" s="2">
        <v>62.5</v>
      </c>
      <c r="Z8" s="2">
        <v>8.9</v>
      </c>
      <c r="AA8">
        <f>1667864/450</f>
        <v>3706.3644444444444</v>
      </c>
      <c r="AB8" s="2">
        <v>25.3</v>
      </c>
      <c r="AC8" s="2">
        <v>26.4</v>
      </c>
      <c r="AD8" s="2">
        <v>19.8</v>
      </c>
      <c r="AE8" s="2">
        <v>11</v>
      </c>
      <c r="AF8" s="2">
        <v>6.8</v>
      </c>
      <c r="AG8" s="2">
        <v>5.7</v>
      </c>
      <c r="AH8" s="2">
        <v>3.5</v>
      </c>
      <c r="AI8" s="2">
        <v>1.1000000000000001</v>
      </c>
      <c r="AJ8" s="2">
        <v>0.4</v>
      </c>
      <c r="AK8" s="2">
        <v>0.1</v>
      </c>
      <c r="AL8" s="2">
        <v>8146</v>
      </c>
      <c r="AM8" s="2">
        <v>1251</v>
      </c>
      <c r="AN8">
        <v>1667864</v>
      </c>
      <c r="AO8">
        <f t="shared" si="0"/>
        <v>34</v>
      </c>
    </row>
    <row r="9" spans="1:41" x14ac:dyDescent="0.35">
      <c r="A9">
        <f t="shared" si="1"/>
        <v>7</v>
      </c>
      <c r="B9" t="s">
        <v>36</v>
      </c>
      <c r="C9" t="s">
        <v>37</v>
      </c>
      <c r="D9" s="1">
        <v>2012</v>
      </c>
      <c r="E9" t="s">
        <v>42</v>
      </c>
      <c r="F9" t="s">
        <v>43</v>
      </c>
      <c r="G9">
        <f>(100+46+8)</f>
        <v>154</v>
      </c>
      <c r="H9" s="2">
        <v>26.3</v>
      </c>
      <c r="I9" s="2">
        <v>1.8</v>
      </c>
      <c r="J9" s="2">
        <v>0.8</v>
      </c>
      <c r="K9" s="2">
        <v>3.1</v>
      </c>
      <c r="L9" s="2">
        <v>19.399999999999999</v>
      </c>
      <c r="M9" s="2">
        <v>69.099999999999994</v>
      </c>
      <c r="N9" s="2">
        <v>27.9</v>
      </c>
      <c r="O9" s="2">
        <v>3</v>
      </c>
      <c r="P9" s="2">
        <v>9.4</v>
      </c>
      <c r="Q9" s="2">
        <v>48.5</v>
      </c>
      <c r="R9" s="2">
        <v>8.1999999999999993</v>
      </c>
      <c r="S9" s="2">
        <v>7.3</v>
      </c>
      <c r="T9" s="2">
        <v>70.3</v>
      </c>
      <c r="U9" s="2">
        <v>1.3</v>
      </c>
      <c r="V9" s="2">
        <v>61.9</v>
      </c>
      <c r="W9" s="2">
        <v>3.2</v>
      </c>
      <c r="X9" s="2">
        <v>22.9</v>
      </c>
      <c r="Y9" s="2">
        <v>4.2</v>
      </c>
      <c r="Z9" s="2">
        <v>74.900000000000006</v>
      </c>
      <c r="AA9">
        <f>942733/35581</f>
        <v>26.495404850903572</v>
      </c>
      <c r="AB9" s="2">
        <v>35.200000000000003</v>
      </c>
      <c r="AC9" s="2">
        <v>25.3</v>
      </c>
      <c r="AD9" s="2">
        <v>11</v>
      </c>
      <c r="AE9" s="2">
        <v>9</v>
      </c>
      <c r="AF9" s="2">
        <v>7.9</v>
      </c>
      <c r="AG9" s="2">
        <v>5.9</v>
      </c>
      <c r="AH9" s="2">
        <v>3.9</v>
      </c>
      <c r="AI9" s="2">
        <v>1.3</v>
      </c>
      <c r="AJ9" s="2">
        <v>0.4</v>
      </c>
      <c r="AK9" s="2">
        <v>0.1</v>
      </c>
      <c r="AL9" s="2">
        <v>4136</v>
      </c>
      <c r="AM9" s="2">
        <v>565</v>
      </c>
      <c r="AN9">
        <v>942733</v>
      </c>
      <c r="AO9">
        <f t="shared" si="0"/>
        <v>16</v>
      </c>
    </row>
    <row r="10" spans="1:41" x14ac:dyDescent="0.35">
      <c r="A10">
        <f t="shared" si="1"/>
        <v>8</v>
      </c>
      <c r="B10" t="s">
        <v>53</v>
      </c>
      <c r="C10" t="s">
        <v>54</v>
      </c>
      <c r="D10" s="1">
        <v>2013</v>
      </c>
      <c r="E10" t="s">
        <v>59</v>
      </c>
      <c r="F10" t="s">
        <v>60</v>
      </c>
      <c r="G10">
        <v>16</v>
      </c>
      <c r="H10" s="2">
        <v>18.2</v>
      </c>
      <c r="I10" s="2">
        <v>3.8</v>
      </c>
      <c r="J10" s="2">
        <v>2.1</v>
      </c>
      <c r="K10" s="2">
        <v>5.5</v>
      </c>
      <c r="L10" s="2">
        <v>20.5</v>
      </c>
      <c r="M10" s="2">
        <v>57.8</v>
      </c>
      <c r="N10" s="2">
        <v>33.200000000000003</v>
      </c>
      <c r="O10" s="2">
        <v>9</v>
      </c>
      <c r="P10" s="2">
        <v>1.9</v>
      </c>
      <c r="Q10" s="2">
        <v>38</v>
      </c>
      <c r="R10" s="2">
        <v>2</v>
      </c>
      <c r="S10" s="2">
        <v>23.8</v>
      </c>
      <c r="T10" s="2">
        <v>47.9</v>
      </c>
      <c r="U10" s="2">
        <v>1</v>
      </c>
      <c r="V10" s="2">
        <v>79.900000000000006</v>
      </c>
      <c r="W10" s="2">
        <v>0</v>
      </c>
      <c r="X10" s="2">
        <v>40.1</v>
      </c>
      <c r="Y10" s="2">
        <v>2.7</v>
      </c>
      <c r="Z10" s="2">
        <v>71.599999999999994</v>
      </c>
      <c r="AA10">
        <v>8.3781774339395163</v>
      </c>
      <c r="AB10" s="2">
        <v>35.1</v>
      </c>
      <c r="AC10" s="2">
        <v>19.5</v>
      </c>
      <c r="AD10" s="2">
        <v>13.3</v>
      </c>
      <c r="AE10" s="2">
        <v>12.2</v>
      </c>
      <c r="AF10" s="2">
        <v>8.5</v>
      </c>
      <c r="AG10" s="2">
        <v>5</v>
      </c>
      <c r="AH10" s="2">
        <v>4</v>
      </c>
      <c r="AI10" s="2">
        <v>1.9</v>
      </c>
      <c r="AJ10" s="2">
        <v>0.4</v>
      </c>
      <c r="AK10" s="2">
        <v>0</v>
      </c>
      <c r="AL10" s="2">
        <v>1047</v>
      </c>
      <c r="AM10" s="2">
        <v>218</v>
      </c>
      <c r="AN10">
        <v>83388</v>
      </c>
      <c r="AO10">
        <f t="shared" si="0"/>
        <v>19</v>
      </c>
    </row>
    <row r="11" spans="1:41" x14ac:dyDescent="0.35">
      <c r="A11">
        <f t="shared" si="1"/>
        <v>9</v>
      </c>
      <c r="B11" t="s">
        <v>53</v>
      </c>
      <c r="C11" t="s">
        <v>54</v>
      </c>
      <c r="D11" s="1">
        <v>2013</v>
      </c>
      <c r="E11" t="s">
        <v>61</v>
      </c>
      <c r="F11" t="s">
        <v>62</v>
      </c>
      <c r="G11">
        <v>54</v>
      </c>
      <c r="H11" s="2">
        <v>22.7</v>
      </c>
      <c r="I11" s="2">
        <v>3.8</v>
      </c>
      <c r="J11" s="2">
        <v>2.2000000000000002</v>
      </c>
      <c r="K11" s="2">
        <v>5.2</v>
      </c>
      <c r="L11" s="2">
        <v>35.200000000000003</v>
      </c>
      <c r="M11" s="2">
        <v>50.3</v>
      </c>
      <c r="N11" s="2">
        <v>39.6</v>
      </c>
      <c r="O11" s="2">
        <v>10.1</v>
      </c>
      <c r="P11" s="2">
        <v>10.7</v>
      </c>
      <c r="Q11" s="2">
        <v>54.2</v>
      </c>
      <c r="R11" s="2">
        <v>3.4</v>
      </c>
      <c r="S11" s="2">
        <v>35.799999999999997</v>
      </c>
      <c r="T11" s="2">
        <v>30.6</v>
      </c>
      <c r="U11" s="2">
        <v>4.3</v>
      </c>
      <c r="V11" s="2">
        <v>61.9</v>
      </c>
      <c r="W11" s="2">
        <v>0.5</v>
      </c>
      <c r="X11" s="2">
        <v>53.1</v>
      </c>
      <c r="Y11" s="2">
        <v>10.5</v>
      </c>
      <c r="Z11" s="2">
        <v>68.599999999999994</v>
      </c>
      <c r="AA11">
        <v>28.371256718710008</v>
      </c>
      <c r="AB11" s="2">
        <v>32.5</v>
      </c>
      <c r="AC11" s="2">
        <v>20.8</v>
      </c>
      <c r="AD11" s="2">
        <v>11.9</v>
      </c>
      <c r="AE11" s="2">
        <v>11.3</v>
      </c>
      <c r="AF11" s="2">
        <v>9.1999999999999993</v>
      </c>
      <c r="AG11" s="2">
        <v>7.8</v>
      </c>
      <c r="AH11" s="2">
        <v>3.6</v>
      </c>
      <c r="AI11" s="2">
        <v>1.9</v>
      </c>
      <c r="AJ11" s="2">
        <v>0.6</v>
      </c>
      <c r="AK11" s="2">
        <v>0.4</v>
      </c>
      <c r="AL11" s="2">
        <v>2566</v>
      </c>
      <c r="AM11" s="2">
        <v>606</v>
      </c>
      <c r="AN11">
        <v>221693</v>
      </c>
      <c r="AO11">
        <f t="shared" si="0"/>
        <v>24</v>
      </c>
    </row>
    <row r="12" spans="1:41" x14ac:dyDescent="0.35">
      <c r="A12">
        <f t="shared" si="1"/>
        <v>10</v>
      </c>
      <c r="B12" t="s">
        <v>53</v>
      </c>
      <c r="C12" t="s">
        <v>54</v>
      </c>
      <c r="D12" s="1">
        <v>2013</v>
      </c>
      <c r="E12" t="s">
        <v>63</v>
      </c>
      <c r="F12" t="s">
        <v>64</v>
      </c>
      <c r="G12">
        <v>94</v>
      </c>
      <c r="H12" s="2">
        <v>21.3</v>
      </c>
      <c r="I12" s="2">
        <v>3.3</v>
      </c>
      <c r="J12" s="2">
        <v>1.6</v>
      </c>
      <c r="K12" s="2">
        <v>4.9000000000000004</v>
      </c>
      <c r="L12" s="2">
        <v>6.2</v>
      </c>
      <c r="M12" s="2">
        <v>41.9</v>
      </c>
      <c r="N12" s="2">
        <v>52.8</v>
      </c>
      <c r="O12" s="2">
        <v>5.3</v>
      </c>
      <c r="P12" s="2">
        <v>3.7</v>
      </c>
      <c r="Q12" s="2">
        <v>51.1</v>
      </c>
      <c r="R12" s="2">
        <v>3.2</v>
      </c>
      <c r="S12" s="2">
        <v>13.4</v>
      </c>
      <c r="T12" s="2">
        <v>58.4</v>
      </c>
      <c r="U12" s="2">
        <v>0.8</v>
      </c>
      <c r="V12" s="2">
        <v>68.099999999999994</v>
      </c>
      <c r="W12" s="2">
        <v>0</v>
      </c>
      <c r="X12" s="2">
        <v>36.799999999999997</v>
      </c>
      <c r="Y12" s="2">
        <v>1</v>
      </c>
      <c r="Z12" s="2">
        <v>80.5</v>
      </c>
      <c r="AA12">
        <v>26.579376699435265</v>
      </c>
      <c r="AB12" s="2">
        <v>37.799999999999997</v>
      </c>
      <c r="AC12" s="2">
        <v>18.399999999999999</v>
      </c>
      <c r="AD12" s="2">
        <v>12</v>
      </c>
      <c r="AE12" s="2">
        <v>12.6</v>
      </c>
      <c r="AF12" s="2">
        <v>8.4</v>
      </c>
      <c r="AG12" s="2">
        <v>5.4</v>
      </c>
      <c r="AH12" s="2">
        <v>3.5</v>
      </c>
      <c r="AI12" s="2">
        <v>1.5</v>
      </c>
      <c r="AJ12" s="2">
        <v>0.3</v>
      </c>
      <c r="AK12" s="2">
        <v>0.2</v>
      </c>
      <c r="AL12" s="2">
        <v>2266</v>
      </c>
      <c r="AM12" s="2">
        <v>429</v>
      </c>
      <c r="AN12">
        <v>127076</v>
      </c>
      <c r="AO12">
        <f t="shared" si="0"/>
        <v>74</v>
      </c>
    </row>
    <row r="13" spans="1:41" x14ac:dyDescent="0.35">
      <c r="A13">
        <f t="shared" si="1"/>
        <v>11</v>
      </c>
      <c r="B13" t="s">
        <v>53</v>
      </c>
      <c r="C13" t="s">
        <v>54</v>
      </c>
      <c r="D13" s="1">
        <v>2013</v>
      </c>
      <c r="E13" t="s">
        <v>65</v>
      </c>
      <c r="F13" t="s">
        <v>66</v>
      </c>
      <c r="G13">
        <v>3</v>
      </c>
      <c r="H13" s="2">
        <v>23.9</v>
      </c>
      <c r="I13" s="2">
        <v>5.3</v>
      </c>
      <c r="J13" s="2">
        <v>3.8</v>
      </c>
      <c r="K13" s="2">
        <v>6.8</v>
      </c>
      <c r="L13" s="2">
        <v>46.6</v>
      </c>
      <c r="M13" s="2">
        <v>48.1</v>
      </c>
      <c r="N13" s="2">
        <v>41</v>
      </c>
      <c r="O13" s="2">
        <v>10.9</v>
      </c>
      <c r="P13" s="2">
        <v>5.5</v>
      </c>
      <c r="Q13" s="2">
        <v>50.9</v>
      </c>
      <c r="R13" s="2">
        <v>2.2000000000000002</v>
      </c>
      <c r="S13" s="2">
        <v>16.600000000000001</v>
      </c>
      <c r="T13" s="2">
        <v>58.8</v>
      </c>
      <c r="U13" s="2">
        <v>2.6</v>
      </c>
      <c r="V13" s="2">
        <v>69.5</v>
      </c>
      <c r="W13" s="2">
        <v>0</v>
      </c>
      <c r="X13" s="2">
        <v>13.6</v>
      </c>
      <c r="Y13" s="2">
        <v>1.9</v>
      </c>
      <c r="Z13" s="2">
        <v>64.099999999999994</v>
      </c>
      <c r="AA13">
        <v>11.539198526024874</v>
      </c>
      <c r="AB13" s="2">
        <v>32.200000000000003</v>
      </c>
      <c r="AC13" s="2">
        <v>21</v>
      </c>
      <c r="AD13" s="2">
        <v>14</v>
      </c>
      <c r="AE13" s="2">
        <v>11.1</v>
      </c>
      <c r="AF13" s="2">
        <v>6.8</v>
      </c>
      <c r="AG13" s="2">
        <v>6.7</v>
      </c>
      <c r="AH13" s="2">
        <v>4.4000000000000004</v>
      </c>
      <c r="AI13" s="2">
        <v>2.4</v>
      </c>
      <c r="AJ13" s="2">
        <v>1.1000000000000001</v>
      </c>
      <c r="AK13" s="2">
        <v>0.4</v>
      </c>
      <c r="AL13" s="2">
        <v>1040</v>
      </c>
      <c r="AM13" s="2">
        <v>202</v>
      </c>
      <c r="AN13">
        <v>125258</v>
      </c>
      <c r="AO13">
        <f t="shared" si="0"/>
        <v>2</v>
      </c>
    </row>
    <row r="14" spans="1:41" x14ac:dyDescent="0.35">
      <c r="A14">
        <f t="shared" si="1"/>
        <v>12</v>
      </c>
      <c r="B14" t="s">
        <v>53</v>
      </c>
      <c r="C14" t="s">
        <v>54</v>
      </c>
      <c r="D14" s="1">
        <v>2013</v>
      </c>
      <c r="E14" t="s">
        <v>67</v>
      </c>
      <c r="F14" t="s">
        <v>68</v>
      </c>
      <c r="G14">
        <v>4</v>
      </c>
      <c r="H14" s="2">
        <v>18.2</v>
      </c>
      <c r="I14" s="2">
        <v>4.8</v>
      </c>
      <c r="J14" s="2">
        <v>2.4</v>
      </c>
      <c r="K14" s="2">
        <v>7.2</v>
      </c>
      <c r="L14" s="2">
        <v>4.5999999999999996</v>
      </c>
      <c r="M14" s="2">
        <v>42.4</v>
      </c>
      <c r="N14" s="2">
        <v>47.8</v>
      </c>
      <c r="O14" s="2">
        <v>9.8000000000000007</v>
      </c>
      <c r="P14" s="2">
        <v>2.8</v>
      </c>
      <c r="Q14" s="2">
        <v>48.3</v>
      </c>
      <c r="R14" s="2">
        <v>0.5</v>
      </c>
      <c r="S14" s="2">
        <v>12.6</v>
      </c>
      <c r="T14" s="2">
        <v>58.2</v>
      </c>
      <c r="U14" s="2">
        <v>4</v>
      </c>
      <c r="V14" s="2">
        <v>81.400000000000006</v>
      </c>
      <c r="W14" s="2">
        <v>0</v>
      </c>
      <c r="X14" s="2">
        <v>65.8</v>
      </c>
      <c r="Y14" s="2">
        <v>0.5</v>
      </c>
      <c r="Z14" s="2">
        <v>78.3</v>
      </c>
      <c r="AA14">
        <v>14.868549422336329</v>
      </c>
      <c r="AB14" s="2">
        <v>34.5</v>
      </c>
      <c r="AC14" s="2">
        <v>20.9</v>
      </c>
      <c r="AD14" s="2">
        <v>12.7</v>
      </c>
      <c r="AE14" s="2">
        <v>11</v>
      </c>
      <c r="AF14" s="2">
        <v>9.3000000000000007</v>
      </c>
      <c r="AG14" s="2">
        <v>6.2</v>
      </c>
      <c r="AH14" s="2">
        <v>3.5</v>
      </c>
      <c r="AI14" s="2">
        <v>1.4</v>
      </c>
      <c r="AJ14" s="2">
        <v>0.4</v>
      </c>
      <c r="AK14" s="2">
        <v>0</v>
      </c>
      <c r="AL14" s="2">
        <v>1314</v>
      </c>
      <c r="AM14" s="2">
        <v>212</v>
      </c>
      <c r="AN14">
        <v>57913</v>
      </c>
      <c r="AO14">
        <f t="shared" si="0"/>
        <v>7</v>
      </c>
    </row>
    <row r="15" spans="1:41" x14ac:dyDescent="0.35">
      <c r="A15">
        <f t="shared" si="1"/>
        <v>13</v>
      </c>
      <c r="B15" t="s">
        <v>84</v>
      </c>
      <c r="C15" t="s">
        <v>85</v>
      </c>
      <c r="D15" s="1">
        <v>2013</v>
      </c>
      <c r="E15" t="s">
        <v>96</v>
      </c>
      <c r="F15" t="s">
        <v>97</v>
      </c>
      <c r="G15">
        <v>565</v>
      </c>
      <c r="H15" s="2">
        <v>18.100000000000001</v>
      </c>
      <c r="I15" s="2">
        <v>3</v>
      </c>
      <c r="J15" s="2">
        <v>2</v>
      </c>
      <c r="K15" s="2">
        <v>4.3</v>
      </c>
      <c r="L15" s="2">
        <v>16</v>
      </c>
      <c r="M15" s="2">
        <v>67.5</v>
      </c>
      <c r="N15" s="2">
        <v>28</v>
      </c>
      <c r="O15" s="2">
        <v>4.5</v>
      </c>
      <c r="P15" s="2">
        <v>2.5</v>
      </c>
      <c r="Q15" s="2">
        <v>37.799999999999997</v>
      </c>
      <c r="R15" s="2">
        <v>0.9</v>
      </c>
      <c r="S15" s="2">
        <v>17.100000000000001</v>
      </c>
      <c r="T15" s="2">
        <v>55.8</v>
      </c>
      <c r="U15" s="2">
        <v>1.1000000000000001</v>
      </c>
      <c r="V15" s="2">
        <v>81.5</v>
      </c>
      <c r="W15" s="2">
        <v>2.9</v>
      </c>
      <c r="X15" s="2">
        <v>41.1</v>
      </c>
      <c r="Y15" s="2">
        <v>0.5</v>
      </c>
      <c r="Z15" s="2">
        <v>64.900000000000006</v>
      </c>
      <c r="AA15">
        <v>106.12075667271314</v>
      </c>
      <c r="AB15" s="2">
        <v>34.6</v>
      </c>
      <c r="AC15" s="2">
        <v>18.5</v>
      </c>
      <c r="AD15" s="2">
        <v>10.9</v>
      </c>
      <c r="AE15" s="2">
        <v>13</v>
      </c>
      <c r="AF15" s="2">
        <v>7.8</v>
      </c>
      <c r="AG15" s="2">
        <v>6.1</v>
      </c>
      <c r="AH15" s="2">
        <v>4.5999999999999996</v>
      </c>
      <c r="AI15" s="2">
        <v>2.7</v>
      </c>
      <c r="AJ15" s="2">
        <v>1.2</v>
      </c>
      <c r="AK15" s="2">
        <v>0.5</v>
      </c>
      <c r="AL15" s="2">
        <v>4948</v>
      </c>
      <c r="AM15" s="2">
        <v>945</v>
      </c>
      <c r="AN15">
        <v>409520</v>
      </c>
      <c r="AO15">
        <f t="shared" si="0"/>
        <v>138</v>
      </c>
    </row>
    <row r="16" spans="1:41" x14ac:dyDescent="0.35">
      <c r="A16">
        <f t="shared" si="1"/>
        <v>14</v>
      </c>
      <c r="B16" t="s">
        <v>84</v>
      </c>
      <c r="C16" t="s">
        <v>85</v>
      </c>
      <c r="D16" s="1">
        <v>2013</v>
      </c>
      <c r="E16" t="s">
        <v>88</v>
      </c>
      <c r="F16" t="s">
        <v>89</v>
      </c>
      <c r="G16">
        <v>253</v>
      </c>
      <c r="H16" s="2">
        <v>22.1</v>
      </c>
      <c r="I16" s="2">
        <v>1.9</v>
      </c>
      <c r="J16" s="2">
        <v>1.1000000000000001</v>
      </c>
      <c r="K16" s="2">
        <v>3</v>
      </c>
      <c r="L16" s="2">
        <v>12.2</v>
      </c>
      <c r="M16" s="2">
        <v>84</v>
      </c>
      <c r="N16" s="2">
        <v>10.5</v>
      </c>
      <c r="O16" s="2">
        <v>5.5</v>
      </c>
      <c r="P16" s="2">
        <v>6.1</v>
      </c>
      <c r="Q16" s="2">
        <v>55.9</v>
      </c>
      <c r="R16" s="2">
        <v>0.6</v>
      </c>
      <c r="S16" s="2">
        <v>4.5</v>
      </c>
      <c r="T16" s="2">
        <v>77</v>
      </c>
      <c r="U16" s="2">
        <v>0.9</v>
      </c>
      <c r="V16" s="2">
        <v>77</v>
      </c>
      <c r="W16" s="2">
        <v>0.1</v>
      </c>
      <c r="X16" s="2">
        <v>79.099999999999994</v>
      </c>
      <c r="Y16" s="2">
        <v>0.5</v>
      </c>
      <c r="Z16" s="2">
        <v>46.7</v>
      </c>
      <c r="AA16">
        <v>100.95398970398971</v>
      </c>
      <c r="AB16" s="2">
        <v>35.9</v>
      </c>
      <c r="AC16" s="2">
        <v>23</v>
      </c>
      <c r="AD16" s="2">
        <v>10.5</v>
      </c>
      <c r="AE16" s="2">
        <v>10</v>
      </c>
      <c r="AF16" s="2">
        <v>8.8000000000000007</v>
      </c>
      <c r="AG16" s="2">
        <v>4.9000000000000004</v>
      </c>
      <c r="AH16" s="2">
        <v>3.7</v>
      </c>
      <c r="AI16" s="2">
        <v>2.1</v>
      </c>
      <c r="AJ16" s="2">
        <v>0.9</v>
      </c>
      <c r="AK16" s="2">
        <v>0.1</v>
      </c>
      <c r="AL16" s="2">
        <v>3496</v>
      </c>
      <c r="AM16" s="2">
        <v>490</v>
      </c>
      <c r="AN16">
        <v>313765</v>
      </c>
      <c r="AO16">
        <f t="shared" si="0"/>
        <v>81</v>
      </c>
    </row>
    <row r="17" spans="1:41" x14ac:dyDescent="0.35">
      <c r="A17">
        <f t="shared" si="1"/>
        <v>15</v>
      </c>
      <c r="B17" t="s">
        <v>36</v>
      </c>
      <c r="C17" t="s">
        <v>37</v>
      </c>
      <c r="D17" s="1">
        <v>2012</v>
      </c>
      <c r="E17" t="s">
        <v>44</v>
      </c>
      <c r="F17" t="s">
        <v>45</v>
      </c>
      <c r="G17">
        <f>(26+18+160+31)</f>
        <v>235</v>
      </c>
      <c r="H17" s="2">
        <v>31</v>
      </c>
      <c r="I17" s="2">
        <v>1.5</v>
      </c>
      <c r="J17" s="2">
        <v>0.7</v>
      </c>
      <c r="K17" s="2">
        <v>2.4</v>
      </c>
      <c r="L17" s="2">
        <v>13.7</v>
      </c>
      <c r="M17" s="2">
        <v>76.400000000000006</v>
      </c>
      <c r="N17" s="2">
        <v>20.6</v>
      </c>
      <c r="O17" s="2">
        <v>3</v>
      </c>
      <c r="P17" s="2">
        <v>15.6</v>
      </c>
      <c r="Q17" s="2">
        <v>63.1</v>
      </c>
      <c r="R17" s="2">
        <v>9.4</v>
      </c>
      <c r="S17" s="2">
        <v>6.1</v>
      </c>
      <c r="T17" s="2">
        <v>74.3</v>
      </c>
      <c r="U17" s="2">
        <v>1.6</v>
      </c>
      <c r="V17" s="2">
        <v>66.400000000000006</v>
      </c>
      <c r="W17" s="2">
        <v>8</v>
      </c>
      <c r="X17" s="2">
        <v>19.600000000000001</v>
      </c>
      <c r="Y17" s="2">
        <v>1.9</v>
      </c>
      <c r="Z17" s="2">
        <v>71.3</v>
      </c>
      <c r="AA17">
        <f>1986328/72145</f>
        <v>27.532441610645229</v>
      </c>
      <c r="AB17" s="2">
        <v>36.5</v>
      </c>
      <c r="AC17" s="2">
        <v>23.8</v>
      </c>
      <c r="AD17" s="2">
        <v>12</v>
      </c>
      <c r="AE17" s="2">
        <v>9.4</v>
      </c>
      <c r="AF17" s="2">
        <v>7</v>
      </c>
      <c r="AG17" s="2">
        <v>5.6</v>
      </c>
      <c r="AH17" s="2">
        <v>3.6</v>
      </c>
      <c r="AI17" s="2">
        <v>1.5</v>
      </c>
      <c r="AJ17" s="2">
        <v>0.5</v>
      </c>
      <c r="AK17" s="2">
        <v>0.1</v>
      </c>
      <c r="AL17" s="2">
        <v>6434</v>
      </c>
      <c r="AM17" s="2">
        <v>954</v>
      </c>
      <c r="AN17" s="9">
        <v>1986329</v>
      </c>
      <c r="AO17">
        <f t="shared" si="0"/>
        <v>12</v>
      </c>
    </row>
    <row r="18" spans="1:41" x14ac:dyDescent="0.35">
      <c r="A18">
        <f t="shared" si="1"/>
        <v>16</v>
      </c>
      <c r="B18" t="s">
        <v>84</v>
      </c>
      <c r="C18" t="s">
        <v>85</v>
      </c>
      <c r="D18" s="1">
        <v>2013</v>
      </c>
      <c r="E18" t="s">
        <v>98</v>
      </c>
      <c r="F18" t="s">
        <v>99</v>
      </c>
      <c r="G18">
        <v>503</v>
      </c>
      <c r="H18" s="2">
        <v>27.7</v>
      </c>
      <c r="I18" s="2">
        <v>3.4</v>
      </c>
      <c r="J18" s="2">
        <v>2.4</v>
      </c>
      <c r="K18" s="2">
        <v>4.5</v>
      </c>
      <c r="L18" s="2">
        <v>38.799999999999997</v>
      </c>
      <c r="M18" s="2">
        <v>62.1</v>
      </c>
      <c r="N18" s="2">
        <v>33.299999999999997</v>
      </c>
      <c r="O18" s="2">
        <v>4.5999999999999996</v>
      </c>
      <c r="P18" s="2">
        <v>12.9</v>
      </c>
      <c r="Q18" s="2">
        <v>59.4</v>
      </c>
      <c r="R18" s="2">
        <v>16.100000000000001</v>
      </c>
      <c r="S18" s="2">
        <v>14.7</v>
      </c>
      <c r="T18" s="2">
        <v>58.2</v>
      </c>
      <c r="U18" s="2">
        <v>3.9</v>
      </c>
      <c r="V18" s="2">
        <v>59.5</v>
      </c>
      <c r="W18" s="2">
        <v>3</v>
      </c>
      <c r="X18" s="2">
        <v>22.8</v>
      </c>
      <c r="Y18" s="2">
        <v>2.6</v>
      </c>
      <c r="Z18" s="2">
        <v>43.5</v>
      </c>
      <c r="AA18">
        <v>90.092020485709568</v>
      </c>
      <c r="AB18" s="2">
        <v>31.7</v>
      </c>
      <c r="AC18" s="2">
        <v>21.8</v>
      </c>
      <c r="AD18" s="2">
        <v>13.1</v>
      </c>
      <c r="AE18" s="2">
        <v>11.8</v>
      </c>
      <c r="AF18" s="2">
        <v>7.9</v>
      </c>
      <c r="AG18" s="2">
        <v>5.8</v>
      </c>
      <c r="AH18" s="2">
        <v>5</v>
      </c>
      <c r="AI18" s="2">
        <v>2.1</v>
      </c>
      <c r="AJ18" s="2">
        <v>0.5</v>
      </c>
      <c r="AK18" s="2">
        <v>0.3</v>
      </c>
      <c r="AL18" s="2">
        <v>7998</v>
      </c>
      <c r="AM18" s="2">
        <v>1409</v>
      </c>
      <c r="AN18">
        <v>545327</v>
      </c>
      <c r="AO18">
        <f t="shared" si="0"/>
        <v>92</v>
      </c>
    </row>
    <row r="19" spans="1:41" x14ac:dyDescent="0.35">
      <c r="A19">
        <f t="shared" si="1"/>
        <v>17</v>
      </c>
      <c r="B19" t="s">
        <v>36</v>
      </c>
      <c r="C19" t="s">
        <v>37</v>
      </c>
      <c r="D19" s="1">
        <v>2012</v>
      </c>
      <c r="E19" t="s">
        <v>46</v>
      </c>
      <c r="F19" t="s">
        <v>47</v>
      </c>
      <c r="G19">
        <f>(237+40+146+423+78)</f>
        <v>924</v>
      </c>
      <c r="H19" s="2">
        <v>34.1</v>
      </c>
      <c r="I19" s="2">
        <v>2.7</v>
      </c>
      <c r="J19" s="2">
        <v>1.7</v>
      </c>
      <c r="K19" s="2">
        <v>3.9</v>
      </c>
      <c r="L19" s="2">
        <v>23.1</v>
      </c>
      <c r="M19" s="2">
        <v>58.1</v>
      </c>
      <c r="N19" s="2">
        <v>36.799999999999997</v>
      </c>
      <c r="O19" s="2">
        <v>5</v>
      </c>
      <c r="P19" s="2">
        <v>25.6</v>
      </c>
      <c r="Q19" s="2">
        <v>64.3</v>
      </c>
      <c r="R19" s="2">
        <v>24.7</v>
      </c>
      <c r="S19" s="2">
        <v>9.9</v>
      </c>
      <c r="T19" s="2">
        <v>73.099999999999994</v>
      </c>
      <c r="U19" s="2">
        <v>7.4</v>
      </c>
      <c r="V19" s="2">
        <v>47.3</v>
      </c>
      <c r="W19" s="2">
        <v>11.1</v>
      </c>
      <c r="X19" s="2">
        <v>46.5</v>
      </c>
      <c r="Y19" s="2">
        <v>17.5</v>
      </c>
      <c r="Z19" s="2">
        <v>58</v>
      </c>
      <c r="AA19">
        <f>1559185/28873</f>
        <v>54.001489280642815</v>
      </c>
      <c r="AB19" s="2">
        <v>34.200000000000003</v>
      </c>
      <c r="AC19" s="2">
        <v>23.2</v>
      </c>
      <c r="AD19" s="2">
        <v>12.5</v>
      </c>
      <c r="AE19" s="2">
        <v>9.6</v>
      </c>
      <c r="AF19" s="2">
        <v>6.6</v>
      </c>
      <c r="AG19" s="2">
        <v>6</v>
      </c>
      <c r="AH19" s="2">
        <v>4.4000000000000004</v>
      </c>
      <c r="AI19" s="2">
        <v>2.5</v>
      </c>
      <c r="AJ19" s="2">
        <v>0.7</v>
      </c>
      <c r="AK19" s="2">
        <v>0.2</v>
      </c>
      <c r="AL19" s="2">
        <v>6585</v>
      </c>
      <c r="AM19" s="2">
        <v>1038</v>
      </c>
      <c r="AN19">
        <v>1559185</v>
      </c>
      <c r="AO19">
        <f t="shared" si="0"/>
        <v>59</v>
      </c>
    </row>
    <row r="20" spans="1:41" x14ac:dyDescent="0.35">
      <c r="A20">
        <f t="shared" si="1"/>
        <v>18</v>
      </c>
      <c r="B20" t="s">
        <v>84</v>
      </c>
      <c r="C20" t="s">
        <v>85</v>
      </c>
      <c r="D20" s="1">
        <v>2013</v>
      </c>
      <c r="E20" t="s">
        <v>90</v>
      </c>
      <c r="F20" t="s">
        <v>91</v>
      </c>
      <c r="G20">
        <v>109</v>
      </c>
      <c r="H20" s="2">
        <v>16.2</v>
      </c>
      <c r="I20" s="2">
        <v>1.6</v>
      </c>
      <c r="J20" s="2">
        <v>1</v>
      </c>
      <c r="K20" s="2">
        <v>2.4</v>
      </c>
      <c r="L20" s="2">
        <v>8.3000000000000007</v>
      </c>
      <c r="M20" s="2">
        <v>78</v>
      </c>
      <c r="N20" s="2">
        <v>17</v>
      </c>
      <c r="O20" s="2">
        <v>5</v>
      </c>
      <c r="P20" s="2">
        <v>3.4</v>
      </c>
      <c r="Q20" s="2">
        <v>28.8</v>
      </c>
      <c r="R20" s="2">
        <v>0.8</v>
      </c>
      <c r="S20" s="2">
        <v>12.5</v>
      </c>
      <c r="T20" s="2">
        <v>64.099999999999994</v>
      </c>
      <c r="U20" s="2">
        <v>3.2</v>
      </c>
      <c r="V20" s="2">
        <v>77.2</v>
      </c>
      <c r="W20" s="2">
        <v>0.2</v>
      </c>
      <c r="X20" s="2">
        <v>73.400000000000006</v>
      </c>
      <c r="Y20" s="2">
        <v>0.9</v>
      </c>
      <c r="Z20" s="2">
        <v>76.8</v>
      </c>
      <c r="AA20">
        <v>20.715370018975332</v>
      </c>
      <c r="AB20" s="2">
        <v>36.4</v>
      </c>
      <c r="AC20" s="2">
        <v>21.5</v>
      </c>
      <c r="AD20" s="2">
        <v>12</v>
      </c>
      <c r="AE20" s="2">
        <v>10.1</v>
      </c>
      <c r="AF20" s="2">
        <v>7</v>
      </c>
      <c r="AG20" s="2">
        <v>6.2</v>
      </c>
      <c r="AH20" s="2">
        <v>4</v>
      </c>
      <c r="AI20" s="2">
        <v>2.2000000000000002</v>
      </c>
      <c r="AJ20" s="2">
        <v>0.7</v>
      </c>
      <c r="AK20" s="2">
        <v>0.1</v>
      </c>
      <c r="AL20" s="2">
        <v>3634</v>
      </c>
      <c r="AM20" s="2">
        <v>587</v>
      </c>
      <c r="AN20">
        <v>251091</v>
      </c>
      <c r="AO20">
        <f t="shared" si="0"/>
        <v>43</v>
      </c>
    </row>
    <row r="21" spans="1:41" x14ac:dyDescent="0.35">
      <c r="A21">
        <f t="shared" si="1"/>
        <v>19</v>
      </c>
      <c r="B21" t="s">
        <v>84</v>
      </c>
      <c r="C21" t="s">
        <v>85</v>
      </c>
      <c r="D21" s="1">
        <v>2013</v>
      </c>
      <c r="E21" t="s">
        <v>100</v>
      </c>
      <c r="F21" t="s">
        <v>101</v>
      </c>
      <c r="G21">
        <v>254</v>
      </c>
      <c r="H21" s="2">
        <v>20.5</v>
      </c>
      <c r="I21" s="2">
        <v>2.6</v>
      </c>
      <c r="J21" s="2">
        <v>1.6</v>
      </c>
      <c r="K21" s="2">
        <v>3.8</v>
      </c>
      <c r="L21" s="2">
        <v>25.4</v>
      </c>
      <c r="M21" s="2">
        <v>61.1</v>
      </c>
      <c r="N21" s="2">
        <v>34</v>
      </c>
      <c r="O21" s="2">
        <v>4.9000000000000004</v>
      </c>
      <c r="P21" s="2">
        <v>2.9</v>
      </c>
      <c r="Q21" s="2">
        <v>42.4</v>
      </c>
      <c r="R21" s="2">
        <v>1.1000000000000001</v>
      </c>
      <c r="S21" s="2">
        <v>13.4</v>
      </c>
      <c r="T21" s="2">
        <v>59.8</v>
      </c>
      <c r="U21" s="2">
        <v>1.6</v>
      </c>
      <c r="V21" s="2">
        <v>69.7</v>
      </c>
      <c r="W21" s="2">
        <v>0.4</v>
      </c>
      <c r="X21" s="2">
        <v>38.200000000000003</v>
      </c>
      <c r="Y21" s="2">
        <v>1.4</v>
      </c>
      <c r="Z21" s="2">
        <v>50.3</v>
      </c>
      <c r="AA21">
        <v>62.458429356497078</v>
      </c>
      <c r="AB21" s="2">
        <v>35.799999999999997</v>
      </c>
      <c r="AC21" s="2">
        <v>23</v>
      </c>
      <c r="AD21" s="2">
        <v>12.1</v>
      </c>
      <c r="AE21" s="2">
        <v>10.6</v>
      </c>
      <c r="AF21" s="2">
        <v>7.9</v>
      </c>
      <c r="AG21" s="2">
        <v>4.8</v>
      </c>
      <c r="AH21" s="2">
        <v>3.7</v>
      </c>
      <c r="AI21" s="2">
        <v>1.7</v>
      </c>
      <c r="AJ21" s="2">
        <v>0.3</v>
      </c>
      <c r="AK21" s="2">
        <v>0.1</v>
      </c>
      <c r="AL21" s="2">
        <v>4301</v>
      </c>
      <c r="AM21" s="2">
        <v>706</v>
      </c>
      <c r="AN21">
        <v>352328</v>
      </c>
      <c r="AO21">
        <f t="shared" si="0"/>
        <v>72</v>
      </c>
    </row>
    <row r="22" spans="1:41" x14ac:dyDescent="0.35">
      <c r="A22">
        <f t="shared" si="1"/>
        <v>20</v>
      </c>
      <c r="B22" t="s">
        <v>36</v>
      </c>
      <c r="C22" t="s">
        <v>37</v>
      </c>
      <c r="D22" s="1">
        <v>2012</v>
      </c>
      <c r="E22" t="s">
        <v>48</v>
      </c>
      <c r="F22" t="s">
        <v>49</v>
      </c>
      <c r="G22">
        <f>(5+2)</f>
        <v>7</v>
      </c>
      <c r="H22" s="2">
        <v>26.2</v>
      </c>
      <c r="I22" s="2">
        <v>1.7</v>
      </c>
      <c r="J22" s="2">
        <v>1.1000000000000001</v>
      </c>
      <c r="K22" s="2">
        <v>2.9</v>
      </c>
      <c r="L22" s="2">
        <v>5.4</v>
      </c>
      <c r="M22" s="2">
        <v>40.799999999999997</v>
      </c>
      <c r="N22" s="2">
        <v>55.6</v>
      </c>
      <c r="O22" s="2">
        <v>3.6</v>
      </c>
      <c r="P22" s="2">
        <v>7.3</v>
      </c>
      <c r="Q22" s="2">
        <v>66.3</v>
      </c>
      <c r="R22" s="2">
        <v>5.4</v>
      </c>
      <c r="S22" s="2">
        <v>15.5</v>
      </c>
      <c r="T22" s="2">
        <v>56.5</v>
      </c>
      <c r="U22" s="2">
        <v>2.4</v>
      </c>
      <c r="V22" s="2">
        <v>51.3</v>
      </c>
      <c r="W22" s="2">
        <v>2</v>
      </c>
      <c r="X22" s="2">
        <v>39.299999999999997</v>
      </c>
      <c r="Y22" s="2">
        <v>4.5</v>
      </c>
      <c r="Z22" s="2">
        <v>65.2</v>
      </c>
      <c r="AA22">
        <f>995717/22869</f>
        <v>43.540032358214177</v>
      </c>
      <c r="AB22" s="2">
        <v>34</v>
      </c>
      <c r="AC22" s="2">
        <v>21.5</v>
      </c>
      <c r="AD22" s="2">
        <v>9.6</v>
      </c>
      <c r="AE22" s="2">
        <v>8.4</v>
      </c>
      <c r="AF22" s="2">
        <v>7.1</v>
      </c>
      <c r="AG22" s="2">
        <v>7.5</v>
      </c>
      <c r="AH22" s="2">
        <v>6.7</v>
      </c>
      <c r="AI22" s="2">
        <v>3.2</v>
      </c>
      <c r="AJ22" s="2">
        <v>1.8</v>
      </c>
      <c r="AK22" s="2">
        <v>0.2</v>
      </c>
      <c r="AL22" s="2">
        <v>3995</v>
      </c>
      <c r="AM22" s="2">
        <v>727</v>
      </c>
      <c r="AN22">
        <v>995717</v>
      </c>
      <c r="AO22">
        <f t="shared" si="0"/>
        <v>1</v>
      </c>
    </row>
    <row r="23" spans="1:41" x14ac:dyDescent="0.35">
      <c r="A23">
        <f t="shared" si="1"/>
        <v>21</v>
      </c>
      <c r="B23" t="s">
        <v>53</v>
      </c>
      <c r="C23" t="s">
        <v>54</v>
      </c>
      <c r="D23" s="1">
        <v>2013</v>
      </c>
      <c r="E23" t="s">
        <v>69</v>
      </c>
      <c r="F23" t="s">
        <v>70</v>
      </c>
      <c r="G23">
        <v>332</v>
      </c>
      <c r="H23" s="2">
        <v>20.9</v>
      </c>
      <c r="I23" s="2">
        <v>3.9</v>
      </c>
      <c r="J23" s="2">
        <v>2</v>
      </c>
      <c r="K23" s="2">
        <v>5.9</v>
      </c>
      <c r="L23" s="2">
        <v>30.9</v>
      </c>
      <c r="M23" s="2">
        <v>74.5</v>
      </c>
      <c r="N23" s="2">
        <v>15.6</v>
      </c>
      <c r="O23" s="2">
        <v>9.9</v>
      </c>
      <c r="P23" s="2">
        <v>0.7</v>
      </c>
      <c r="Q23" s="2">
        <v>43.3</v>
      </c>
      <c r="R23" s="2">
        <v>0.9</v>
      </c>
      <c r="S23" s="2">
        <v>8.8000000000000007</v>
      </c>
      <c r="T23" s="2">
        <v>70.900000000000006</v>
      </c>
      <c r="U23" s="2">
        <v>0.9</v>
      </c>
      <c r="V23" s="2">
        <v>73.2</v>
      </c>
      <c r="W23" s="2">
        <v>0.2</v>
      </c>
      <c r="X23" s="2">
        <v>26.9</v>
      </c>
      <c r="Y23" s="2">
        <v>2.9</v>
      </c>
      <c r="Z23" s="2">
        <v>66.2</v>
      </c>
      <c r="AA23">
        <v>27.736225205369664</v>
      </c>
      <c r="AB23" s="2">
        <v>33.200000000000003</v>
      </c>
      <c r="AC23" s="2">
        <v>20.8</v>
      </c>
      <c r="AD23" s="2">
        <v>14.1</v>
      </c>
      <c r="AE23" s="2">
        <v>11.2</v>
      </c>
      <c r="AF23" s="2">
        <v>6.9</v>
      </c>
      <c r="AG23" s="2">
        <v>6.4</v>
      </c>
      <c r="AH23" s="2">
        <v>3.4</v>
      </c>
      <c r="AI23" s="2">
        <v>2.5</v>
      </c>
      <c r="AJ23" s="2">
        <v>1.2</v>
      </c>
      <c r="AK23" s="2">
        <v>0.4</v>
      </c>
      <c r="AL23" s="2">
        <v>2592</v>
      </c>
      <c r="AM23" s="2">
        <v>513</v>
      </c>
      <c r="AN23">
        <v>276863</v>
      </c>
      <c r="AO23">
        <f t="shared" si="0"/>
        <v>120</v>
      </c>
    </row>
    <row r="24" spans="1:41" x14ac:dyDescent="0.35">
      <c r="A24">
        <f t="shared" si="1"/>
        <v>22</v>
      </c>
      <c r="B24" t="s">
        <v>36</v>
      </c>
      <c r="C24" t="s">
        <v>37</v>
      </c>
      <c r="D24" s="1">
        <v>2012</v>
      </c>
      <c r="E24" t="s">
        <v>50</v>
      </c>
      <c r="F24" t="s">
        <v>51</v>
      </c>
      <c r="G24">
        <f>(9+7)</f>
        <v>16</v>
      </c>
      <c r="H24" s="2">
        <v>28.4</v>
      </c>
      <c r="I24" s="2">
        <v>1.5</v>
      </c>
      <c r="J24" s="2">
        <v>0.9</v>
      </c>
      <c r="K24" s="2">
        <v>2.8</v>
      </c>
      <c r="L24" s="2">
        <v>9</v>
      </c>
      <c r="M24" s="2">
        <v>64.2</v>
      </c>
      <c r="N24" s="2">
        <v>34.1</v>
      </c>
      <c r="O24" s="2">
        <v>1.8</v>
      </c>
      <c r="P24" s="2">
        <v>10.3</v>
      </c>
      <c r="Q24" s="2">
        <v>69.900000000000006</v>
      </c>
      <c r="R24" s="2">
        <v>10.1</v>
      </c>
      <c r="S24" s="2">
        <v>13.8</v>
      </c>
      <c r="T24" s="2">
        <v>56.8</v>
      </c>
      <c r="U24" s="2">
        <v>3.6</v>
      </c>
      <c r="V24" s="2">
        <v>41.1</v>
      </c>
      <c r="W24" s="2">
        <v>4.0999999999999996</v>
      </c>
      <c r="X24" s="2">
        <v>49.2</v>
      </c>
      <c r="Y24" s="2">
        <v>7.8</v>
      </c>
      <c r="Z24" s="2">
        <v>69</v>
      </c>
      <c r="AA24">
        <f>732117/17074</f>
        <v>42.879055874428957</v>
      </c>
      <c r="AB24" s="2">
        <v>33.4</v>
      </c>
      <c r="AC24" s="2">
        <v>21.7</v>
      </c>
      <c r="AD24" s="2">
        <v>9.3000000000000007</v>
      </c>
      <c r="AE24" s="2">
        <v>8</v>
      </c>
      <c r="AF24" s="2">
        <v>8</v>
      </c>
      <c r="AG24" s="2">
        <v>8.3000000000000007</v>
      </c>
      <c r="AH24" s="2">
        <v>5.7</v>
      </c>
      <c r="AI24" s="2">
        <v>3.7</v>
      </c>
      <c r="AJ24" s="2">
        <v>1.4</v>
      </c>
      <c r="AK24" s="2">
        <v>0.3</v>
      </c>
      <c r="AL24" s="2">
        <v>3147</v>
      </c>
      <c r="AM24" s="2">
        <v>591</v>
      </c>
      <c r="AN24">
        <v>732117</v>
      </c>
      <c r="AO24">
        <f t="shared" si="0"/>
        <v>2</v>
      </c>
    </row>
    <row r="25" spans="1:41" x14ac:dyDescent="0.35">
      <c r="A25">
        <f t="shared" si="1"/>
        <v>23</v>
      </c>
      <c r="B25" t="s">
        <v>53</v>
      </c>
      <c r="C25" t="s">
        <v>54</v>
      </c>
      <c r="D25" s="1">
        <v>2013</v>
      </c>
      <c r="E25" t="s">
        <v>71</v>
      </c>
      <c r="F25" t="s">
        <v>72</v>
      </c>
      <c r="G25">
        <v>392</v>
      </c>
      <c r="H25" s="2">
        <v>32.799999999999997</v>
      </c>
      <c r="I25" s="2">
        <v>5.0999999999999996</v>
      </c>
      <c r="J25" s="2">
        <v>3.3</v>
      </c>
      <c r="K25" s="2">
        <v>6.9</v>
      </c>
      <c r="L25" s="2">
        <v>43</v>
      </c>
      <c r="M25" s="2">
        <v>39.799999999999997</v>
      </c>
      <c r="N25" s="2">
        <v>49.8</v>
      </c>
      <c r="O25" s="2">
        <v>10.4</v>
      </c>
      <c r="P25" s="2">
        <v>17.600000000000001</v>
      </c>
      <c r="Q25" s="2">
        <v>76.099999999999994</v>
      </c>
      <c r="R25" s="2">
        <v>7.9</v>
      </c>
      <c r="S25" s="2">
        <v>15.4</v>
      </c>
      <c r="T25" s="2">
        <v>36.200000000000003</v>
      </c>
      <c r="U25" s="2">
        <v>7.3</v>
      </c>
      <c r="V25" s="2">
        <v>39.9</v>
      </c>
      <c r="W25" s="2">
        <v>0.3</v>
      </c>
      <c r="X25" s="2">
        <v>26.2</v>
      </c>
      <c r="Y25" s="2">
        <v>27.5</v>
      </c>
      <c r="Z25" s="2">
        <v>48.6</v>
      </c>
      <c r="AA25">
        <v>78.009290226681529</v>
      </c>
      <c r="AB25" s="2">
        <v>32.4</v>
      </c>
      <c r="AC25" s="2">
        <v>24.3</v>
      </c>
      <c r="AD25" s="2">
        <v>13.7</v>
      </c>
      <c r="AE25" s="2">
        <v>10.5</v>
      </c>
      <c r="AF25" s="2">
        <v>9.1999999999999993</v>
      </c>
      <c r="AG25" s="2">
        <v>5.0999999999999996</v>
      </c>
      <c r="AH25" s="2">
        <v>2.7</v>
      </c>
      <c r="AI25" s="2">
        <v>1.4</v>
      </c>
      <c r="AJ25" s="2">
        <v>0.6</v>
      </c>
      <c r="AK25" s="2">
        <v>0.1</v>
      </c>
      <c r="AL25" s="2">
        <v>3772</v>
      </c>
      <c r="AM25" s="2">
        <v>714</v>
      </c>
      <c r="AN25">
        <v>209923</v>
      </c>
      <c r="AO25">
        <f t="shared" si="0"/>
        <v>187</v>
      </c>
    </row>
    <row r="26" spans="1:41" x14ac:dyDescent="0.35">
      <c r="A26">
        <f t="shared" si="1"/>
        <v>24</v>
      </c>
      <c r="B26" t="s">
        <v>53</v>
      </c>
      <c r="C26" t="s">
        <v>54</v>
      </c>
      <c r="D26" s="1">
        <v>2013</v>
      </c>
      <c r="E26" t="s">
        <v>73</v>
      </c>
      <c r="F26" t="s">
        <v>74</v>
      </c>
      <c r="G26">
        <v>4</v>
      </c>
      <c r="H26" s="2">
        <v>26.2</v>
      </c>
      <c r="I26" s="2">
        <v>5.7</v>
      </c>
      <c r="J26" s="2">
        <v>4</v>
      </c>
      <c r="K26" s="2">
        <v>7.3</v>
      </c>
      <c r="L26" s="2">
        <v>52.4</v>
      </c>
      <c r="M26" s="2">
        <v>44.2</v>
      </c>
      <c r="N26" s="2">
        <v>45.1</v>
      </c>
      <c r="O26" s="2">
        <v>10.7</v>
      </c>
      <c r="P26" s="2">
        <v>7.7</v>
      </c>
      <c r="Q26" s="2">
        <v>63.3</v>
      </c>
      <c r="R26" s="2">
        <v>2</v>
      </c>
      <c r="S26" s="2">
        <v>21.5</v>
      </c>
      <c r="T26" s="2">
        <v>53.4</v>
      </c>
      <c r="U26" s="2">
        <v>2.9</v>
      </c>
      <c r="V26" s="2">
        <v>53.6</v>
      </c>
      <c r="W26" s="2">
        <v>0.2</v>
      </c>
      <c r="X26" s="2">
        <v>12.3</v>
      </c>
      <c r="Y26" s="2">
        <v>2</v>
      </c>
      <c r="Z26" s="2">
        <v>57.7</v>
      </c>
      <c r="AA26">
        <v>59.18067043970396</v>
      </c>
      <c r="AB26" s="2">
        <v>33</v>
      </c>
      <c r="AC26" s="2">
        <v>25.7</v>
      </c>
      <c r="AD26" s="2">
        <v>14.3</v>
      </c>
      <c r="AE26" s="2">
        <v>10</v>
      </c>
      <c r="AF26" s="2">
        <v>7.3</v>
      </c>
      <c r="AG26" s="2">
        <v>4.9000000000000004</v>
      </c>
      <c r="AH26" s="2">
        <v>2.9</v>
      </c>
      <c r="AI26" s="2">
        <v>1.5</v>
      </c>
      <c r="AJ26" s="2">
        <v>0.2</v>
      </c>
      <c r="AK26" s="2">
        <v>0.1</v>
      </c>
      <c r="AL26" s="2">
        <v>1494</v>
      </c>
      <c r="AM26" s="2">
        <v>256</v>
      </c>
      <c r="AN26">
        <v>135938</v>
      </c>
      <c r="AO26">
        <f t="shared" si="0"/>
        <v>3</v>
      </c>
    </row>
    <row r="27" spans="1:41" x14ac:dyDescent="0.35">
      <c r="A27">
        <f t="shared" si="1"/>
        <v>25</v>
      </c>
      <c r="B27" t="s">
        <v>53</v>
      </c>
      <c r="C27" t="s">
        <v>54</v>
      </c>
      <c r="D27" s="1">
        <v>2013</v>
      </c>
      <c r="E27" t="s">
        <v>75</v>
      </c>
      <c r="F27" t="s">
        <v>76</v>
      </c>
      <c r="G27">
        <v>1797</v>
      </c>
      <c r="H27" s="2">
        <v>45.9</v>
      </c>
      <c r="I27" s="2">
        <v>8.1999999999999993</v>
      </c>
      <c r="J27" s="2">
        <v>6.9</v>
      </c>
      <c r="K27" s="2">
        <v>9.5</v>
      </c>
      <c r="L27" s="2">
        <v>93.4</v>
      </c>
      <c r="M27" s="2">
        <v>12.3</v>
      </c>
      <c r="N27" s="2">
        <v>71.7</v>
      </c>
      <c r="O27" s="2">
        <v>16</v>
      </c>
      <c r="P27" s="2">
        <v>39</v>
      </c>
      <c r="Q27" s="2">
        <v>92.3</v>
      </c>
      <c r="R27" s="2">
        <v>26.2</v>
      </c>
      <c r="S27" s="2">
        <v>31.3</v>
      </c>
      <c r="T27" s="2">
        <v>40.4</v>
      </c>
      <c r="U27" s="2">
        <v>19.7</v>
      </c>
      <c r="V27" s="2">
        <v>13</v>
      </c>
      <c r="W27" s="2">
        <v>10.5</v>
      </c>
      <c r="X27" s="2">
        <v>14.6</v>
      </c>
      <c r="Y27" s="2">
        <v>42</v>
      </c>
      <c r="Z27" s="2">
        <v>31.7</v>
      </c>
      <c r="AA27">
        <v>594.80904255319149</v>
      </c>
      <c r="AB27" s="2">
        <v>28.1</v>
      </c>
      <c r="AC27" s="2">
        <v>25.8</v>
      </c>
      <c r="AD27" s="2">
        <v>18.399999999999999</v>
      </c>
      <c r="AE27" s="2">
        <v>11.8</v>
      </c>
      <c r="AF27" s="2">
        <v>7.3</v>
      </c>
      <c r="AG27" s="2">
        <v>4.8</v>
      </c>
      <c r="AH27" s="2">
        <v>2.5</v>
      </c>
      <c r="AI27" s="2">
        <v>1</v>
      </c>
      <c r="AJ27" s="2">
        <v>0.3</v>
      </c>
      <c r="AK27" s="2">
        <v>0.1</v>
      </c>
      <c r="AL27" s="2">
        <v>16459</v>
      </c>
      <c r="AM27" s="2">
        <v>3461</v>
      </c>
      <c r="AN27">
        <v>1118241</v>
      </c>
      <c r="AO27">
        <f t="shared" si="0"/>
        <v>161</v>
      </c>
    </row>
    <row r="28" spans="1:41" x14ac:dyDescent="0.35">
      <c r="A28">
        <f t="shared" si="1"/>
        <v>26</v>
      </c>
      <c r="B28" t="s">
        <v>84</v>
      </c>
      <c r="C28" t="s">
        <v>85</v>
      </c>
      <c r="D28" s="1">
        <v>2013</v>
      </c>
      <c r="E28" t="s">
        <v>106</v>
      </c>
      <c r="F28" t="s">
        <v>107</v>
      </c>
      <c r="G28">
        <v>209</v>
      </c>
      <c r="H28" s="2">
        <v>18</v>
      </c>
      <c r="I28" s="2">
        <v>2.2999999999999998</v>
      </c>
      <c r="J28" s="2">
        <v>1.5</v>
      </c>
      <c r="K28" s="2">
        <v>3.3</v>
      </c>
      <c r="L28" s="2">
        <v>5.7</v>
      </c>
      <c r="M28" s="2">
        <v>83.8</v>
      </c>
      <c r="N28" s="2">
        <v>12.4</v>
      </c>
      <c r="O28" s="2">
        <v>3.8</v>
      </c>
      <c r="P28" s="2">
        <v>2.2000000000000002</v>
      </c>
      <c r="Q28" s="2">
        <v>47.7</v>
      </c>
      <c r="R28" s="2">
        <v>0.7</v>
      </c>
      <c r="S28" s="2">
        <v>10.1</v>
      </c>
      <c r="T28" s="2">
        <v>68.3</v>
      </c>
      <c r="U28" s="2">
        <v>0.7</v>
      </c>
      <c r="V28" s="2">
        <v>79.400000000000006</v>
      </c>
      <c r="W28" s="2">
        <v>0.3</v>
      </c>
      <c r="X28" s="2">
        <v>66.900000000000006</v>
      </c>
      <c r="Y28" s="2">
        <v>1</v>
      </c>
      <c r="Z28" s="2">
        <v>70.599999999999994</v>
      </c>
      <c r="AA28">
        <v>36.567661547377568</v>
      </c>
      <c r="AB28" s="2">
        <v>32.700000000000003</v>
      </c>
      <c r="AC28" s="2">
        <v>20.3</v>
      </c>
      <c r="AD28" s="2">
        <v>12</v>
      </c>
      <c r="AE28" s="2">
        <v>11.7</v>
      </c>
      <c r="AF28" s="2">
        <v>8</v>
      </c>
      <c r="AG28" s="2">
        <v>7.1</v>
      </c>
      <c r="AH28" s="2">
        <v>4.5</v>
      </c>
      <c r="AI28" s="2">
        <v>2.6</v>
      </c>
      <c r="AJ28" s="2">
        <v>0.9</v>
      </c>
      <c r="AK28" s="2">
        <v>0.2</v>
      </c>
      <c r="AL28" s="2">
        <v>4117</v>
      </c>
      <c r="AM28" s="2">
        <v>727</v>
      </c>
      <c r="AN28">
        <v>252390</v>
      </c>
      <c r="AO28">
        <f t="shared" si="0"/>
        <v>83</v>
      </c>
    </row>
    <row r="29" spans="1:41" x14ac:dyDescent="0.35">
      <c r="A29">
        <f t="shared" si="1"/>
        <v>27</v>
      </c>
      <c r="B29" t="s">
        <v>36</v>
      </c>
      <c r="C29" t="s">
        <v>37</v>
      </c>
      <c r="D29" s="1">
        <v>2012</v>
      </c>
      <c r="E29" t="s">
        <v>52</v>
      </c>
      <c r="F29" t="s">
        <v>199</v>
      </c>
      <c r="G29">
        <f>11+213+93+717+47+270</f>
        <v>1351</v>
      </c>
      <c r="H29" s="2">
        <v>28</v>
      </c>
      <c r="I29" s="2">
        <v>2.9</v>
      </c>
      <c r="J29" s="2">
        <v>1.5</v>
      </c>
      <c r="K29" s="2">
        <v>4.5</v>
      </c>
      <c r="L29" s="2">
        <v>14.9</v>
      </c>
      <c r="M29" s="2">
        <v>72.099999999999994</v>
      </c>
      <c r="N29" s="2">
        <v>22.3</v>
      </c>
      <c r="O29" s="2">
        <v>5.6</v>
      </c>
      <c r="P29" s="2">
        <v>8.1</v>
      </c>
      <c r="Q29" s="2">
        <v>57.3</v>
      </c>
      <c r="R29" s="2">
        <v>4.9000000000000004</v>
      </c>
      <c r="S29" s="2">
        <v>6.4</v>
      </c>
      <c r="T29" s="2">
        <v>73.7</v>
      </c>
      <c r="U29" s="2">
        <v>2.7</v>
      </c>
      <c r="V29" s="2">
        <v>48.7</v>
      </c>
      <c r="W29" s="2">
        <v>2.1</v>
      </c>
      <c r="X29" s="2">
        <v>17.100000000000001</v>
      </c>
      <c r="Y29" s="2">
        <v>3.4</v>
      </c>
      <c r="Z29" s="2">
        <v>62.2</v>
      </c>
      <c r="AA29">
        <f>1663582/37658</f>
        <v>44.176058208083276</v>
      </c>
      <c r="AB29" s="2">
        <v>34.1</v>
      </c>
      <c r="AC29" s="2">
        <v>23.9</v>
      </c>
      <c r="AD29" s="2">
        <v>12.9</v>
      </c>
      <c r="AE29" s="2">
        <v>9.6</v>
      </c>
      <c r="AF29" s="2">
        <v>7.4</v>
      </c>
      <c r="AG29" s="2">
        <v>5.5</v>
      </c>
      <c r="AH29" s="2">
        <v>4.0999999999999996</v>
      </c>
      <c r="AI29" s="2">
        <v>1.8</v>
      </c>
      <c r="AJ29" s="2">
        <v>0.5</v>
      </c>
      <c r="AK29" s="2">
        <v>0.1</v>
      </c>
      <c r="AL29" s="2">
        <v>7661</v>
      </c>
      <c r="AM29" s="2">
        <v>1144</v>
      </c>
      <c r="AN29">
        <v>1663582</v>
      </c>
      <c r="AO29">
        <f t="shared" si="0"/>
        <v>81</v>
      </c>
    </row>
    <row r="30" spans="1:41" x14ac:dyDescent="0.35">
      <c r="A30">
        <f t="shared" si="1"/>
        <v>28</v>
      </c>
      <c r="B30" t="s">
        <v>53</v>
      </c>
      <c r="C30" t="s">
        <v>54</v>
      </c>
      <c r="D30" s="1">
        <v>2013</v>
      </c>
      <c r="E30" t="s">
        <v>77</v>
      </c>
      <c r="F30" t="s">
        <v>78</v>
      </c>
      <c r="G30">
        <v>116</v>
      </c>
      <c r="H30" s="2">
        <v>25.9</v>
      </c>
      <c r="I30" s="2">
        <v>5.4</v>
      </c>
      <c r="J30" s="2">
        <v>4.2</v>
      </c>
      <c r="K30" s="2">
        <v>6.7</v>
      </c>
      <c r="L30" s="2">
        <v>61.9</v>
      </c>
      <c r="M30" s="2">
        <v>56.4</v>
      </c>
      <c r="N30" s="2">
        <v>38.299999999999997</v>
      </c>
      <c r="O30" s="2">
        <v>5.3</v>
      </c>
      <c r="P30" s="2">
        <v>2.9</v>
      </c>
      <c r="Q30" s="2">
        <v>62.4</v>
      </c>
      <c r="R30" s="2">
        <v>0.7</v>
      </c>
      <c r="S30" s="2">
        <v>12.8</v>
      </c>
      <c r="T30" s="2">
        <v>66.599999999999994</v>
      </c>
      <c r="U30" s="2">
        <v>0.8</v>
      </c>
      <c r="V30" s="2">
        <v>51.7</v>
      </c>
      <c r="W30" s="2">
        <v>0</v>
      </c>
      <c r="X30" s="2">
        <v>18.5</v>
      </c>
      <c r="Y30" s="2">
        <v>4.7</v>
      </c>
      <c r="Z30" s="2">
        <v>70.8</v>
      </c>
      <c r="AA30">
        <v>39.998787983724355</v>
      </c>
      <c r="AB30" s="2">
        <v>35.1</v>
      </c>
      <c r="AC30" s="2">
        <v>20.9</v>
      </c>
      <c r="AD30" s="2">
        <v>13.4</v>
      </c>
      <c r="AE30" s="2">
        <v>9.6</v>
      </c>
      <c r="AF30" s="2">
        <v>7.5</v>
      </c>
      <c r="AG30" s="2">
        <v>6.6</v>
      </c>
      <c r="AH30" s="2">
        <v>3.4</v>
      </c>
      <c r="AI30" s="2">
        <v>1.9</v>
      </c>
      <c r="AJ30" s="2">
        <v>1.1000000000000001</v>
      </c>
      <c r="AK30" s="2">
        <v>0.6</v>
      </c>
      <c r="AL30" s="2">
        <v>6420</v>
      </c>
      <c r="AM30" s="2">
        <v>1047</v>
      </c>
      <c r="AN30">
        <v>462026</v>
      </c>
      <c r="AO30">
        <f t="shared" si="0"/>
        <v>25</v>
      </c>
    </row>
    <row r="31" spans="1:41" x14ac:dyDescent="0.35">
      <c r="A31">
        <f t="shared" si="1"/>
        <v>29</v>
      </c>
      <c r="B31" t="s">
        <v>84</v>
      </c>
      <c r="C31" t="s">
        <v>85</v>
      </c>
      <c r="D31" s="1">
        <v>2013</v>
      </c>
      <c r="E31" t="s">
        <v>92</v>
      </c>
      <c r="F31" t="s">
        <v>93</v>
      </c>
      <c r="G31">
        <v>1485</v>
      </c>
      <c r="H31" s="2">
        <v>22.4</v>
      </c>
      <c r="I31" s="2">
        <v>2.9</v>
      </c>
      <c r="J31" s="2">
        <v>2</v>
      </c>
      <c r="K31" s="2">
        <v>4.2</v>
      </c>
      <c r="L31" s="2">
        <v>14.1</v>
      </c>
      <c r="M31" s="2">
        <v>66.5</v>
      </c>
      <c r="N31" s="2">
        <v>28.1</v>
      </c>
      <c r="O31" s="2">
        <v>5.4</v>
      </c>
      <c r="P31" s="2">
        <v>4.2</v>
      </c>
      <c r="Q31" s="2">
        <v>62.1</v>
      </c>
      <c r="R31" s="2">
        <v>2</v>
      </c>
      <c r="S31" s="2">
        <v>10.7</v>
      </c>
      <c r="T31" s="2">
        <v>65.3</v>
      </c>
      <c r="U31" s="2">
        <v>2</v>
      </c>
      <c r="V31" s="2">
        <v>65.8</v>
      </c>
      <c r="W31" s="2">
        <v>0.9</v>
      </c>
      <c r="X31" s="2">
        <v>60</v>
      </c>
      <c r="Y31" s="2">
        <v>0.3</v>
      </c>
      <c r="Z31" s="2">
        <v>59.7</v>
      </c>
      <c r="AA31">
        <v>87.60132890365449</v>
      </c>
      <c r="AB31" s="2">
        <v>35.5</v>
      </c>
      <c r="AC31" s="2">
        <v>21.8</v>
      </c>
      <c r="AD31" s="2">
        <v>12.8</v>
      </c>
      <c r="AE31" s="2">
        <v>10.5</v>
      </c>
      <c r="AF31" s="2">
        <v>7.8</v>
      </c>
      <c r="AG31" s="2">
        <v>5.0999999999999996</v>
      </c>
      <c r="AH31" s="2">
        <v>4</v>
      </c>
      <c r="AI31" s="2">
        <v>1.8</v>
      </c>
      <c r="AJ31" s="2">
        <v>0.6</v>
      </c>
      <c r="AK31" s="2">
        <v>0.1</v>
      </c>
      <c r="AL31" s="2">
        <v>8883</v>
      </c>
      <c r="AM31" s="2">
        <v>1363</v>
      </c>
      <c r="AN31">
        <v>500992</v>
      </c>
      <c r="AO31">
        <f t="shared" si="0"/>
        <v>296</v>
      </c>
    </row>
    <row r="32" spans="1:41" x14ac:dyDescent="0.35">
      <c r="A32">
        <f t="shared" si="1"/>
        <v>30</v>
      </c>
      <c r="B32" t="s">
        <v>84</v>
      </c>
      <c r="C32" t="s">
        <v>85</v>
      </c>
      <c r="D32" s="1">
        <v>2013</v>
      </c>
      <c r="E32" t="s">
        <v>108</v>
      </c>
      <c r="F32" t="s">
        <v>109</v>
      </c>
      <c r="G32">
        <v>31</v>
      </c>
      <c r="H32" s="2">
        <v>22.7</v>
      </c>
      <c r="I32" s="2">
        <v>1.9</v>
      </c>
      <c r="J32" s="2">
        <v>1.4</v>
      </c>
      <c r="K32" s="2">
        <v>2.4</v>
      </c>
      <c r="L32" s="2">
        <v>14.1</v>
      </c>
      <c r="M32" s="2">
        <v>58.4</v>
      </c>
      <c r="N32" s="2">
        <v>37.1</v>
      </c>
      <c r="O32" s="2">
        <v>4.5</v>
      </c>
      <c r="P32" s="2">
        <v>2.2999999999999998</v>
      </c>
      <c r="Q32" s="2">
        <v>62.2</v>
      </c>
      <c r="R32" s="2">
        <v>0.9</v>
      </c>
      <c r="S32" s="2">
        <v>15.1</v>
      </c>
      <c r="T32" s="2">
        <v>56.3</v>
      </c>
      <c r="U32" s="2">
        <v>1.7</v>
      </c>
      <c r="V32" s="2">
        <v>70.900000000000006</v>
      </c>
      <c r="W32" s="2">
        <v>0.6</v>
      </c>
      <c r="X32" s="2">
        <v>26.1</v>
      </c>
      <c r="Y32" s="2">
        <v>1</v>
      </c>
      <c r="Z32" s="2">
        <v>57.7</v>
      </c>
      <c r="AA32">
        <v>61.483556638246043</v>
      </c>
      <c r="AB32" s="2">
        <v>37.9</v>
      </c>
      <c r="AC32" s="2">
        <v>18</v>
      </c>
      <c r="AD32" s="2">
        <v>10.9</v>
      </c>
      <c r="AE32" s="2">
        <v>11.7</v>
      </c>
      <c r="AF32" s="2">
        <v>7.3</v>
      </c>
      <c r="AG32" s="2">
        <v>6</v>
      </c>
      <c r="AH32" s="2">
        <v>4.9000000000000004</v>
      </c>
      <c r="AI32" s="2">
        <v>2.6</v>
      </c>
      <c r="AJ32" s="2">
        <v>0.6</v>
      </c>
      <c r="AK32" s="2">
        <v>0.2</v>
      </c>
      <c r="AL32" s="2">
        <v>3158</v>
      </c>
      <c r="AM32" s="2">
        <v>589</v>
      </c>
      <c r="AN32">
        <v>252390</v>
      </c>
      <c r="AO32">
        <f t="shared" si="0"/>
        <v>12</v>
      </c>
    </row>
    <row r="33" spans="1:41" x14ac:dyDescent="0.35">
      <c r="A33">
        <f t="shared" si="1"/>
        <v>31</v>
      </c>
      <c r="B33" t="s">
        <v>53</v>
      </c>
      <c r="C33" t="s">
        <v>54</v>
      </c>
      <c r="D33" s="1">
        <v>2013</v>
      </c>
      <c r="E33" t="s">
        <v>79</v>
      </c>
      <c r="F33" t="s">
        <v>221</v>
      </c>
      <c r="G33">
        <v>24</v>
      </c>
      <c r="H33" s="2">
        <v>15.3</v>
      </c>
      <c r="I33" s="2">
        <v>3.5</v>
      </c>
      <c r="J33" s="2">
        <v>1.6</v>
      </c>
      <c r="K33" s="2">
        <v>5.3</v>
      </c>
      <c r="L33" s="2">
        <v>4.4000000000000004</v>
      </c>
      <c r="M33" s="2">
        <v>57.9</v>
      </c>
      <c r="N33" s="2">
        <v>36.6</v>
      </c>
      <c r="O33" s="2">
        <v>5.5</v>
      </c>
      <c r="P33" s="2">
        <v>2.2000000000000002</v>
      </c>
      <c r="Q33" s="2">
        <v>41</v>
      </c>
      <c r="R33" s="2">
        <v>2.8</v>
      </c>
      <c r="S33" s="2">
        <v>19.3</v>
      </c>
      <c r="T33" s="2">
        <v>55.7</v>
      </c>
      <c r="U33" s="2">
        <v>0.8</v>
      </c>
      <c r="V33" s="2">
        <v>92.4</v>
      </c>
      <c r="W33" s="2">
        <v>0</v>
      </c>
      <c r="X33" s="2">
        <v>75.900000000000006</v>
      </c>
      <c r="Y33" s="2">
        <v>0.1</v>
      </c>
      <c r="Z33" s="2">
        <v>89.6</v>
      </c>
      <c r="AA33">
        <v>12.852084831056795</v>
      </c>
      <c r="AB33" s="2">
        <v>37.200000000000003</v>
      </c>
      <c r="AC33" s="2">
        <v>19.8</v>
      </c>
      <c r="AD33" s="2">
        <v>12.9</v>
      </c>
      <c r="AE33" s="2">
        <v>11.2</v>
      </c>
      <c r="AF33" s="2">
        <v>7.8</v>
      </c>
      <c r="AG33" s="2">
        <v>5.9</v>
      </c>
      <c r="AH33" s="2">
        <v>3</v>
      </c>
      <c r="AI33" s="2">
        <v>1.5</v>
      </c>
      <c r="AJ33" s="2">
        <v>0.3</v>
      </c>
      <c r="AK33" s="2">
        <v>0.5</v>
      </c>
      <c r="AL33" s="2">
        <v>805</v>
      </c>
      <c r="AM33" s="2">
        <v>157</v>
      </c>
      <c r="AN33">
        <v>71509</v>
      </c>
      <c r="AO33">
        <f t="shared" si="0"/>
        <v>34</v>
      </c>
    </row>
    <row r="34" spans="1:41" x14ac:dyDescent="0.35">
      <c r="A34">
        <f t="shared" si="1"/>
        <v>32</v>
      </c>
      <c r="B34" t="s">
        <v>53</v>
      </c>
      <c r="C34" t="s">
        <v>54</v>
      </c>
      <c r="D34" s="1">
        <v>2013</v>
      </c>
      <c r="E34" t="s">
        <v>80</v>
      </c>
      <c r="F34" t="s">
        <v>81</v>
      </c>
      <c r="G34">
        <v>8</v>
      </c>
      <c r="H34" s="2">
        <v>21.9</v>
      </c>
      <c r="I34" s="2">
        <v>4.7</v>
      </c>
      <c r="J34" s="2">
        <v>3</v>
      </c>
      <c r="K34" s="2">
        <v>6.2</v>
      </c>
      <c r="L34" s="2">
        <v>23.9</v>
      </c>
      <c r="M34" s="2">
        <v>48.3</v>
      </c>
      <c r="N34" s="2">
        <v>43.6</v>
      </c>
      <c r="O34" s="2">
        <v>8</v>
      </c>
      <c r="P34" s="2">
        <v>5</v>
      </c>
      <c r="Q34" s="2">
        <v>50.4</v>
      </c>
      <c r="R34" s="2">
        <v>3.4</v>
      </c>
      <c r="S34" s="2">
        <v>17.7</v>
      </c>
      <c r="T34" s="2">
        <v>47.9</v>
      </c>
      <c r="U34" s="2">
        <v>0.4</v>
      </c>
      <c r="V34" s="2">
        <v>74.5</v>
      </c>
      <c r="W34" s="2">
        <v>0.3</v>
      </c>
      <c r="X34" s="2">
        <v>39.5</v>
      </c>
      <c r="Y34" s="2">
        <v>1.4</v>
      </c>
      <c r="Z34" s="2">
        <v>60.9</v>
      </c>
      <c r="AA34">
        <v>13.062585566203794</v>
      </c>
      <c r="AB34" s="2">
        <v>33.9</v>
      </c>
      <c r="AC34" s="2">
        <v>17.2</v>
      </c>
      <c r="AD34" s="2">
        <v>15.3</v>
      </c>
      <c r="AE34" s="2">
        <v>13.8</v>
      </c>
      <c r="AF34" s="2">
        <v>7.8</v>
      </c>
      <c r="AG34" s="2">
        <v>6.1</v>
      </c>
      <c r="AH34" s="2">
        <v>3.7</v>
      </c>
      <c r="AI34" s="2">
        <v>1.8</v>
      </c>
      <c r="AJ34" s="2">
        <v>0.3</v>
      </c>
      <c r="AK34" s="2">
        <v>0</v>
      </c>
      <c r="AL34" s="2">
        <v>630</v>
      </c>
      <c r="AM34" s="2">
        <v>120</v>
      </c>
      <c r="AN34">
        <v>66789</v>
      </c>
      <c r="AO34">
        <f t="shared" si="0"/>
        <v>12</v>
      </c>
    </row>
    <row r="35" spans="1:41" x14ac:dyDescent="0.35">
      <c r="A35">
        <f t="shared" si="1"/>
        <v>33</v>
      </c>
      <c r="B35" t="s">
        <v>53</v>
      </c>
      <c r="C35" t="s">
        <v>54</v>
      </c>
      <c r="D35" s="1">
        <v>2013</v>
      </c>
      <c r="E35" t="s">
        <v>82</v>
      </c>
      <c r="F35" t="s">
        <v>83</v>
      </c>
      <c r="G35">
        <v>18</v>
      </c>
      <c r="H35" s="2">
        <v>17.5</v>
      </c>
      <c r="I35" s="2">
        <v>4.5999999999999996</v>
      </c>
      <c r="J35" s="2">
        <v>2.6</v>
      </c>
      <c r="K35" s="2">
        <v>6.4</v>
      </c>
      <c r="L35" s="2">
        <v>17.5</v>
      </c>
      <c r="M35" s="2">
        <v>49.7</v>
      </c>
      <c r="N35" s="2">
        <v>41.2</v>
      </c>
      <c r="O35" s="2">
        <v>9</v>
      </c>
      <c r="P35" s="2">
        <v>4.5</v>
      </c>
      <c r="Q35" s="2">
        <v>34.700000000000003</v>
      </c>
      <c r="R35" s="2">
        <v>5</v>
      </c>
      <c r="S35" s="2">
        <v>23.9</v>
      </c>
      <c r="T35" s="2">
        <v>46</v>
      </c>
      <c r="U35" s="2">
        <v>1.6</v>
      </c>
      <c r="V35" s="2">
        <v>84.7</v>
      </c>
      <c r="W35" s="2">
        <v>0.4</v>
      </c>
      <c r="X35" s="2">
        <v>49.1</v>
      </c>
      <c r="Y35" s="2">
        <v>1.3</v>
      </c>
      <c r="Z35" s="2">
        <v>79.5</v>
      </c>
      <c r="AA35">
        <v>10.486583367472347</v>
      </c>
      <c r="AB35" s="2">
        <v>33.799999999999997</v>
      </c>
      <c r="AC35" s="2">
        <v>20.6</v>
      </c>
      <c r="AD35" s="2">
        <v>13</v>
      </c>
      <c r="AE35" s="2">
        <v>12</v>
      </c>
      <c r="AF35" s="2">
        <v>7.8</v>
      </c>
      <c r="AG35" s="2">
        <v>7.9</v>
      </c>
      <c r="AH35" s="2">
        <v>3</v>
      </c>
      <c r="AI35" s="2">
        <v>1</v>
      </c>
      <c r="AJ35" s="2">
        <v>0.8</v>
      </c>
      <c r="AK35" s="2">
        <v>0.2</v>
      </c>
      <c r="AL35" s="2">
        <v>1225</v>
      </c>
      <c r="AM35" s="2">
        <v>232</v>
      </c>
      <c r="AN35">
        <v>102391</v>
      </c>
      <c r="AO35">
        <f t="shared" si="0"/>
        <v>18</v>
      </c>
    </row>
    <row r="36" spans="1:41" x14ac:dyDescent="0.35">
      <c r="A36">
        <f t="shared" si="1"/>
        <v>34</v>
      </c>
      <c r="B36" t="s">
        <v>84</v>
      </c>
      <c r="C36" t="s">
        <v>85</v>
      </c>
      <c r="D36" s="1">
        <v>2013</v>
      </c>
      <c r="E36" t="s">
        <v>94</v>
      </c>
      <c r="F36" t="s">
        <v>95</v>
      </c>
      <c r="G36">
        <v>457</v>
      </c>
      <c r="H36" s="2">
        <v>21.6</v>
      </c>
      <c r="I36" s="2">
        <v>2.7</v>
      </c>
      <c r="J36" s="2">
        <v>1.9</v>
      </c>
      <c r="K36" s="2">
        <v>3.6</v>
      </c>
      <c r="L36" s="2">
        <v>10.199999999999999</v>
      </c>
      <c r="M36" s="2">
        <v>63.1</v>
      </c>
      <c r="N36" s="2">
        <v>28.4</v>
      </c>
      <c r="O36" s="2">
        <v>8.5</v>
      </c>
      <c r="P36" s="2">
        <v>4.3</v>
      </c>
      <c r="Q36" s="2">
        <v>50.1</v>
      </c>
      <c r="R36" s="2">
        <v>0.9</v>
      </c>
      <c r="S36" s="2">
        <v>11.3</v>
      </c>
      <c r="T36" s="2">
        <v>65.599999999999994</v>
      </c>
      <c r="U36" s="2">
        <v>1.2</v>
      </c>
      <c r="V36" s="2">
        <v>65.2</v>
      </c>
      <c r="W36" s="2">
        <v>1.5</v>
      </c>
      <c r="X36" s="2">
        <v>48.3</v>
      </c>
      <c r="Y36" s="2">
        <v>0.4</v>
      </c>
      <c r="Z36" s="2">
        <v>59.3</v>
      </c>
      <c r="AA36">
        <v>55.02241896330144</v>
      </c>
      <c r="AB36" s="2">
        <v>35.200000000000003</v>
      </c>
      <c r="AC36" s="2">
        <v>21.9</v>
      </c>
      <c r="AD36" s="2">
        <v>13.2</v>
      </c>
      <c r="AE36" s="2">
        <v>11.6</v>
      </c>
      <c r="AF36" s="2">
        <v>7</v>
      </c>
      <c r="AG36" s="2">
        <v>4.8</v>
      </c>
      <c r="AH36" s="2">
        <v>3.7</v>
      </c>
      <c r="AI36" s="2">
        <v>2</v>
      </c>
      <c r="AJ36" s="2">
        <v>0.6</v>
      </c>
      <c r="AK36" s="2">
        <v>0.1</v>
      </c>
      <c r="AL36" s="2">
        <v>7155</v>
      </c>
      <c r="AM36" s="2">
        <v>1116</v>
      </c>
      <c r="AN36">
        <v>385322</v>
      </c>
      <c r="AO36">
        <f t="shared" si="0"/>
        <v>119</v>
      </c>
    </row>
    <row r="37" spans="1:41" x14ac:dyDescent="0.35">
      <c r="A37">
        <f t="shared" si="1"/>
        <v>35</v>
      </c>
      <c r="B37" t="s">
        <v>84</v>
      </c>
      <c r="C37" t="s">
        <v>85</v>
      </c>
      <c r="D37" s="1">
        <v>2013</v>
      </c>
      <c r="E37" t="s">
        <v>110</v>
      </c>
      <c r="F37" t="s">
        <v>111</v>
      </c>
      <c r="G37">
        <f>1166+2283</f>
        <v>3449</v>
      </c>
      <c r="H37" s="2">
        <v>50.7</v>
      </c>
      <c r="I37" s="2">
        <v>7.3</v>
      </c>
      <c r="J37" s="2">
        <v>6.1</v>
      </c>
      <c r="K37" s="2">
        <v>8.5</v>
      </c>
      <c r="L37" s="2">
        <v>91.9</v>
      </c>
      <c r="M37" s="2">
        <v>10.5</v>
      </c>
      <c r="N37" s="2">
        <v>72.7</v>
      </c>
      <c r="O37" s="2">
        <v>16.8</v>
      </c>
      <c r="P37" s="2">
        <v>55.7</v>
      </c>
      <c r="Q37" s="2">
        <v>91.5</v>
      </c>
      <c r="R37" s="2">
        <v>58.2</v>
      </c>
      <c r="S37" s="2">
        <v>29.6</v>
      </c>
      <c r="T37" s="2">
        <v>39.700000000000003</v>
      </c>
      <c r="U37" s="2">
        <v>23.4</v>
      </c>
      <c r="V37" s="2">
        <v>10.3</v>
      </c>
      <c r="W37" s="2">
        <v>24.7</v>
      </c>
      <c r="X37" s="2">
        <v>9.3000000000000007</v>
      </c>
      <c r="Y37" s="2">
        <v>21</v>
      </c>
      <c r="Z37" s="2">
        <v>20.100000000000001</v>
      </c>
      <c r="AA37">
        <v>3014.8527827648113</v>
      </c>
      <c r="AB37" s="2">
        <v>25.3</v>
      </c>
      <c r="AC37" s="2">
        <v>24.5</v>
      </c>
      <c r="AD37" s="2">
        <v>20.6</v>
      </c>
      <c r="AE37" s="2">
        <v>12.7</v>
      </c>
      <c r="AF37" s="2">
        <v>7.5</v>
      </c>
      <c r="AG37" s="2">
        <v>4.5</v>
      </c>
      <c r="AH37" s="2">
        <v>3.2</v>
      </c>
      <c r="AI37" s="2">
        <v>1.4</v>
      </c>
      <c r="AJ37" s="2">
        <v>0.3</v>
      </c>
      <c r="AK37" s="2">
        <v>0.1</v>
      </c>
      <c r="AL37" s="2">
        <v>12007</v>
      </c>
      <c r="AM37" s="2">
        <v>2171</v>
      </c>
      <c r="AN37">
        <f>(1473873+205400)</f>
        <v>1679273</v>
      </c>
      <c r="AO37">
        <f t="shared" si="0"/>
        <v>205</v>
      </c>
    </row>
  </sheetData>
  <sortState ref="A2:AN37">
    <sortCondition ref="F2:F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F19" sqref="F19"/>
    </sheetView>
  </sheetViews>
  <sheetFormatPr defaultRowHeight="14.5" x14ac:dyDescent="0.35"/>
  <cols>
    <col min="1" max="1" width="13" customWidth="1"/>
  </cols>
  <sheetData>
    <row r="1" spans="1:6" s="3" customFormat="1" x14ac:dyDescent="0.35">
      <c r="A1" s="3" t="s">
        <v>194</v>
      </c>
      <c r="B1" s="3" t="s">
        <v>195</v>
      </c>
    </row>
    <row r="2" spans="1:6" x14ac:dyDescent="0.35">
      <c r="A2" s="3"/>
    </row>
    <row r="3" spans="1:6" x14ac:dyDescent="0.35">
      <c r="A3" s="3" t="s">
        <v>112</v>
      </c>
    </row>
    <row r="4" spans="1:6" x14ac:dyDescent="0.35">
      <c r="A4" s="3" t="s">
        <v>113</v>
      </c>
      <c r="B4" s="7" t="s">
        <v>114</v>
      </c>
    </row>
    <row r="5" spans="1:6" x14ac:dyDescent="0.35">
      <c r="A5" s="3" t="s">
        <v>115</v>
      </c>
      <c r="B5" s="7" t="s">
        <v>116</v>
      </c>
    </row>
    <row r="6" spans="1:6" x14ac:dyDescent="0.35">
      <c r="A6" s="3"/>
    </row>
    <row r="7" spans="1:6" x14ac:dyDescent="0.35">
      <c r="A7" s="3" t="s">
        <v>117</v>
      </c>
      <c r="B7" s="3" t="s">
        <v>118</v>
      </c>
      <c r="C7" s="3"/>
      <c r="D7" s="3"/>
      <c r="E7" s="3"/>
      <c r="F7" s="3"/>
    </row>
    <row r="8" spans="1:6" x14ac:dyDescent="0.35">
      <c r="A8" s="3"/>
      <c r="B8" s="3" t="s">
        <v>119</v>
      </c>
      <c r="C8" s="3"/>
      <c r="D8" s="3"/>
      <c r="E8" s="3"/>
      <c r="F8" s="3"/>
    </row>
    <row r="10" spans="1:6" x14ac:dyDescent="0.35">
      <c r="A10" s="3" t="s">
        <v>196</v>
      </c>
      <c r="B10" s="3" t="s">
        <v>197</v>
      </c>
      <c r="C10" s="3"/>
      <c r="D10" s="3"/>
      <c r="E10" s="3"/>
      <c r="F10" s="3"/>
    </row>
    <row r="11" spans="1:6" x14ac:dyDescent="0.35">
      <c r="B11" s="3" t="s">
        <v>198</v>
      </c>
    </row>
    <row r="12" spans="1:6" x14ac:dyDescent="0.35">
      <c r="B12" s="3"/>
    </row>
    <row r="13" spans="1:6" x14ac:dyDescent="0.35">
      <c r="A13" s="3" t="s">
        <v>120</v>
      </c>
    </row>
    <row r="14" spans="1:6" x14ac:dyDescent="0.35">
      <c r="A14" t="s">
        <v>0</v>
      </c>
      <c r="B14" t="s">
        <v>121</v>
      </c>
    </row>
    <row r="15" spans="1:6" x14ac:dyDescent="0.35">
      <c r="A15" t="s">
        <v>122</v>
      </c>
      <c r="B15" t="s">
        <v>123</v>
      </c>
    </row>
    <row r="16" spans="1:6" x14ac:dyDescent="0.35">
      <c r="A16" t="s">
        <v>124</v>
      </c>
      <c r="B16" t="s">
        <v>125</v>
      </c>
    </row>
    <row r="17" spans="1:2" x14ac:dyDescent="0.35">
      <c r="A17" t="s">
        <v>126</v>
      </c>
      <c r="B17" t="s">
        <v>127</v>
      </c>
    </row>
    <row r="18" spans="1:2" x14ac:dyDescent="0.35">
      <c r="A18" t="s">
        <v>128</v>
      </c>
      <c r="B18" t="s">
        <v>129</v>
      </c>
    </row>
    <row r="19" spans="1:2" ht="16.5" x14ac:dyDescent="0.35">
      <c r="A19" t="s">
        <v>130</v>
      </c>
      <c r="B19" t="s">
        <v>131</v>
      </c>
    </row>
    <row r="20" spans="1:2" x14ac:dyDescent="0.35">
      <c r="A20" t="s">
        <v>132</v>
      </c>
      <c r="B20" t="s">
        <v>133</v>
      </c>
    </row>
    <row r="21" spans="1:2" x14ac:dyDescent="0.35">
      <c r="A21" t="s">
        <v>134</v>
      </c>
      <c r="B21" t="s">
        <v>135</v>
      </c>
    </row>
    <row r="22" spans="1:2" x14ac:dyDescent="0.35">
      <c r="A22" t="s">
        <v>136</v>
      </c>
      <c r="B22" t="s">
        <v>137</v>
      </c>
    </row>
    <row r="23" spans="1:2" x14ac:dyDescent="0.35">
      <c r="A23" t="s">
        <v>138</v>
      </c>
      <c r="B23" t="s">
        <v>139</v>
      </c>
    </row>
    <row r="24" spans="1:2" x14ac:dyDescent="0.35">
      <c r="A24" t="s">
        <v>140</v>
      </c>
      <c r="B24" t="s">
        <v>141</v>
      </c>
    </row>
    <row r="25" spans="1:2" x14ac:dyDescent="0.35">
      <c r="A25" t="s">
        <v>142</v>
      </c>
      <c r="B25" t="s">
        <v>143</v>
      </c>
    </row>
    <row r="26" spans="1:2" x14ac:dyDescent="0.35">
      <c r="A26" t="s">
        <v>144</v>
      </c>
      <c r="B26" t="s">
        <v>145</v>
      </c>
    </row>
    <row r="27" spans="1:2" x14ac:dyDescent="0.35">
      <c r="A27" t="s">
        <v>146</v>
      </c>
      <c r="B27" t="s">
        <v>147</v>
      </c>
    </row>
    <row r="28" spans="1:2" x14ac:dyDescent="0.35">
      <c r="A28" t="s">
        <v>148</v>
      </c>
      <c r="B28" t="s">
        <v>149</v>
      </c>
    </row>
    <row r="29" spans="1:2" x14ac:dyDescent="0.35">
      <c r="A29" t="s">
        <v>150</v>
      </c>
      <c r="B29" t="s">
        <v>151</v>
      </c>
    </row>
    <row r="30" spans="1:2" x14ac:dyDescent="0.35">
      <c r="A30" t="s">
        <v>152</v>
      </c>
      <c r="B30" t="s">
        <v>153</v>
      </c>
    </row>
    <row r="31" spans="1:2" x14ac:dyDescent="0.35">
      <c r="A31" t="s">
        <v>154</v>
      </c>
      <c r="B31" t="s">
        <v>155</v>
      </c>
    </row>
    <row r="32" spans="1:2" x14ac:dyDescent="0.35">
      <c r="A32" t="s">
        <v>156</v>
      </c>
      <c r="B32" t="s">
        <v>157</v>
      </c>
    </row>
    <row r="33" spans="1:2" x14ac:dyDescent="0.35">
      <c r="A33" t="s">
        <v>158</v>
      </c>
      <c r="B33" t="s">
        <v>159</v>
      </c>
    </row>
    <row r="34" spans="1:2" x14ac:dyDescent="0.35">
      <c r="A34" t="s">
        <v>160</v>
      </c>
      <c r="B34" t="s">
        <v>161</v>
      </c>
    </row>
    <row r="35" spans="1:2" x14ac:dyDescent="0.35">
      <c r="A35" t="s">
        <v>162</v>
      </c>
      <c r="B35" t="s">
        <v>163</v>
      </c>
    </row>
    <row r="36" spans="1:2" x14ac:dyDescent="0.35">
      <c r="A36" t="s">
        <v>164</v>
      </c>
      <c r="B36" t="s">
        <v>165</v>
      </c>
    </row>
    <row r="37" spans="1:2" x14ac:dyDescent="0.35">
      <c r="A37" t="s">
        <v>166</v>
      </c>
      <c r="B37" t="s">
        <v>167</v>
      </c>
    </row>
    <row r="38" spans="1:2" x14ac:dyDescent="0.35">
      <c r="A38" t="s">
        <v>168</v>
      </c>
      <c r="B38" t="s">
        <v>169</v>
      </c>
    </row>
    <row r="39" spans="1:2" x14ac:dyDescent="0.35">
      <c r="A39" t="s">
        <v>170</v>
      </c>
      <c r="B39" t="s">
        <v>171</v>
      </c>
    </row>
    <row r="40" spans="1:2" x14ac:dyDescent="0.35">
      <c r="A40" t="s">
        <v>172</v>
      </c>
      <c r="B40" t="s">
        <v>173</v>
      </c>
    </row>
    <row r="41" spans="1:2" x14ac:dyDescent="0.35">
      <c r="A41" t="s">
        <v>174</v>
      </c>
      <c r="B41" t="s">
        <v>175</v>
      </c>
    </row>
    <row r="42" spans="1:2" x14ac:dyDescent="0.35">
      <c r="A42" t="s">
        <v>176</v>
      </c>
      <c r="B42" t="s">
        <v>177</v>
      </c>
    </row>
    <row r="43" spans="1:2" x14ac:dyDescent="0.35">
      <c r="A43" t="s">
        <v>178</v>
      </c>
      <c r="B43" t="s">
        <v>179</v>
      </c>
    </row>
    <row r="44" spans="1:2" x14ac:dyDescent="0.35">
      <c r="A44" t="s">
        <v>180</v>
      </c>
      <c r="B44" t="s">
        <v>181</v>
      </c>
    </row>
    <row r="45" spans="1:2" x14ac:dyDescent="0.35">
      <c r="A45" t="s">
        <v>182</v>
      </c>
      <c r="B45" t="s">
        <v>183</v>
      </c>
    </row>
    <row r="46" spans="1:2" x14ac:dyDescent="0.35">
      <c r="A46" t="s">
        <v>184</v>
      </c>
      <c r="B46" t="s">
        <v>185</v>
      </c>
    </row>
    <row r="47" spans="1:2" x14ac:dyDescent="0.35">
      <c r="A47" t="s">
        <v>186</v>
      </c>
      <c r="B47" t="s">
        <v>187</v>
      </c>
    </row>
    <row r="48" spans="1:2" x14ac:dyDescent="0.35">
      <c r="A48" t="s">
        <v>34</v>
      </c>
      <c r="B48" t="s">
        <v>188</v>
      </c>
    </row>
    <row r="49" spans="1:2" x14ac:dyDescent="0.35">
      <c r="A49" t="s">
        <v>35</v>
      </c>
      <c r="B49" t="s">
        <v>189</v>
      </c>
    </row>
    <row r="52" spans="1:2" ht="16.5" x14ac:dyDescent="0.35">
      <c r="A52" t="s">
        <v>190</v>
      </c>
    </row>
    <row r="53" spans="1:2" x14ac:dyDescent="0.35">
      <c r="A53" t="s">
        <v>191</v>
      </c>
    </row>
    <row r="54" spans="1:2" s="6" customFormat="1" ht="18" customHeight="1" x14ac:dyDescent="0.35">
      <c r="A54" t="s">
        <v>192</v>
      </c>
    </row>
    <row r="55" spans="1:2" s="6" customFormat="1" x14ac:dyDescent="0.35">
      <c r="A55" s="8" t="s">
        <v>193</v>
      </c>
    </row>
    <row r="58" spans="1:2" x14ac:dyDescent="0.35">
      <c r="A58" t="s">
        <v>201</v>
      </c>
    </row>
    <row r="59" spans="1:2" x14ac:dyDescent="0.35">
      <c r="A59" t="s">
        <v>202</v>
      </c>
    </row>
    <row r="61" spans="1:2" x14ac:dyDescent="0.35">
      <c r="A61" t="s">
        <v>203</v>
      </c>
    </row>
    <row r="62" spans="1:2" x14ac:dyDescent="0.35">
      <c r="A62" t="s">
        <v>204</v>
      </c>
    </row>
    <row r="64" spans="1:2" x14ac:dyDescent="0.35">
      <c r="A64" t="s">
        <v>205</v>
      </c>
    </row>
    <row r="65" spans="1:1" x14ac:dyDescent="0.35">
      <c r="A65" t="s">
        <v>209</v>
      </c>
    </row>
    <row r="66" spans="1:1" x14ac:dyDescent="0.35">
      <c r="A66" t="s">
        <v>208</v>
      </c>
    </row>
    <row r="67" spans="1:1" x14ac:dyDescent="0.35">
      <c r="A67" t="s">
        <v>206</v>
      </c>
    </row>
    <row r="69" spans="1:1" x14ac:dyDescent="0.35">
      <c r="A69" t="s">
        <v>212</v>
      </c>
    </row>
    <row r="70" spans="1:1" x14ac:dyDescent="0.35">
      <c r="A70" t="s">
        <v>215</v>
      </c>
    </row>
    <row r="71" spans="1:1" x14ac:dyDescent="0.35">
      <c r="A71" t="s">
        <v>213</v>
      </c>
    </row>
    <row r="72" spans="1:1" x14ac:dyDescent="0.35">
      <c r="A72" t="s">
        <v>214</v>
      </c>
    </row>
  </sheetData>
  <hyperlinks>
    <hyperlink ref="A55" r:id="rId1"/>
    <hyperlink ref="B4" r:id="rId2"/>
    <hyperlink ref="B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opLeftCell="H1" workbookViewId="0">
      <selection activeCell="AH45" sqref="AH45"/>
    </sheetView>
  </sheetViews>
  <sheetFormatPr defaultRowHeight="14.5" x14ac:dyDescent="0.35"/>
  <sheetData>
    <row r="1" spans="2:34" x14ac:dyDescent="0.35"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3" t="s">
        <v>200</v>
      </c>
      <c r="V1" s="5" t="s">
        <v>24</v>
      </c>
      <c r="W1" s="5" t="s">
        <v>25</v>
      </c>
      <c r="X1" s="5" t="s">
        <v>26</v>
      </c>
      <c r="Y1" s="5" t="s">
        <v>27</v>
      </c>
      <c r="Z1" s="5" t="s">
        <v>28</v>
      </c>
      <c r="AA1" s="5" t="s">
        <v>29</v>
      </c>
      <c r="AB1" s="5" t="s">
        <v>30</v>
      </c>
      <c r="AC1" s="5" t="s">
        <v>31</v>
      </c>
      <c r="AD1" s="5" t="s">
        <v>32</v>
      </c>
      <c r="AE1" s="5" t="s">
        <v>33</v>
      </c>
      <c r="AF1" s="5" t="s">
        <v>34</v>
      </c>
      <c r="AG1" s="5" t="s">
        <v>35</v>
      </c>
      <c r="AH1" s="3" t="s">
        <v>207</v>
      </c>
    </row>
    <row r="2" spans="2:34" x14ac:dyDescent="0.35">
      <c r="B2" s="2">
        <v>36.299999999999997</v>
      </c>
      <c r="C2" s="2">
        <v>3.4</v>
      </c>
      <c r="D2" s="2">
        <v>2.2000000000000002</v>
      </c>
      <c r="E2" s="2">
        <v>4.7</v>
      </c>
      <c r="F2" s="2">
        <v>34.200000000000003</v>
      </c>
      <c r="G2" s="2">
        <v>63.7</v>
      </c>
      <c r="H2" s="2">
        <v>29.8</v>
      </c>
      <c r="I2" s="2">
        <v>6.4</v>
      </c>
      <c r="J2" s="2">
        <v>25.3</v>
      </c>
      <c r="K2" s="2">
        <v>68.099999999999994</v>
      </c>
      <c r="L2" s="2">
        <v>21.1</v>
      </c>
      <c r="M2" s="2">
        <v>8.5</v>
      </c>
      <c r="N2" s="2">
        <v>70.7</v>
      </c>
      <c r="O2" s="2">
        <v>4.2</v>
      </c>
      <c r="P2" s="2">
        <v>50.4</v>
      </c>
      <c r="Q2" s="2">
        <v>25.8</v>
      </c>
      <c r="R2" s="2">
        <v>29.7</v>
      </c>
      <c r="S2" s="2">
        <v>21.6</v>
      </c>
      <c r="T2" s="2">
        <v>64.099999999999994</v>
      </c>
      <c r="U2">
        <f>1081445/31186</f>
        <v>34.677259026486247</v>
      </c>
      <c r="V2" s="2">
        <v>31.2</v>
      </c>
      <c r="W2" s="2">
        <v>24.5</v>
      </c>
      <c r="X2" s="2">
        <v>12.7</v>
      </c>
      <c r="Y2" s="2">
        <v>8.6999999999999993</v>
      </c>
      <c r="Z2" s="2">
        <v>6.9</v>
      </c>
      <c r="AA2" s="2">
        <v>8.1</v>
      </c>
      <c r="AB2" s="2">
        <v>4.5</v>
      </c>
      <c r="AC2" s="2">
        <v>2.5</v>
      </c>
      <c r="AD2" s="2">
        <v>0.8</v>
      </c>
      <c r="AE2" s="2">
        <v>0.1</v>
      </c>
      <c r="AF2" s="2">
        <v>4931</v>
      </c>
      <c r="AG2" s="2">
        <v>841</v>
      </c>
      <c r="AH2">
        <v>1081445</v>
      </c>
    </row>
    <row r="3" spans="2:34" x14ac:dyDescent="0.35">
      <c r="B3" s="2">
        <v>72.599999999999994</v>
      </c>
      <c r="C3" s="2">
        <v>7.3</v>
      </c>
      <c r="D3" s="2">
        <v>5.7</v>
      </c>
      <c r="E3" s="2">
        <v>9</v>
      </c>
      <c r="F3" s="2">
        <v>100</v>
      </c>
      <c r="G3" s="2">
        <v>3.7</v>
      </c>
      <c r="H3" s="2">
        <v>73.2</v>
      </c>
      <c r="I3" s="2">
        <v>23.1</v>
      </c>
      <c r="J3" s="2">
        <v>85.2</v>
      </c>
      <c r="K3" s="2">
        <v>97.6</v>
      </c>
      <c r="L3" s="2">
        <v>94</v>
      </c>
      <c r="M3" s="2">
        <v>12.7</v>
      </c>
      <c r="N3" s="2">
        <v>56.8</v>
      </c>
      <c r="O3" s="2">
        <v>33</v>
      </c>
      <c r="P3" s="2">
        <v>5.0999999999999996</v>
      </c>
      <c r="Q3" s="2">
        <v>84.7</v>
      </c>
      <c r="R3" s="2">
        <v>0.9</v>
      </c>
      <c r="S3" s="2">
        <v>62.5</v>
      </c>
      <c r="T3" s="2">
        <v>8.9</v>
      </c>
      <c r="U3">
        <f>1667864/450</f>
        <v>3706.3644444444444</v>
      </c>
      <c r="V3" s="2">
        <v>25.3</v>
      </c>
      <c r="W3" s="2">
        <v>26.4</v>
      </c>
      <c r="X3" s="2">
        <v>19.8</v>
      </c>
      <c r="Y3" s="2">
        <v>11</v>
      </c>
      <c r="Z3" s="2">
        <v>6.8</v>
      </c>
      <c r="AA3" s="2">
        <v>5.7</v>
      </c>
      <c r="AB3" s="2">
        <v>3.5</v>
      </c>
      <c r="AC3" s="2">
        <v>1.1000000000000001</v>
      </c>
      <c r="AD3" s="2">
        <v>0.4</v>
      </c>
      <c r="AE3" s="2">
        <v>0.1</v>
      </c>
      <c r="AF3" s="2">
        <v>8146</v>
      </c>
      <c r="AG3" s="2">
        <v>1251</v>
      </c>
      <c r="AH3">
        <v>1667864</v>
      </c>
    </row>
    <row r="4" spans="2:34" x14ac:dyDescent="0.35">
      <c r="B4" s="2">
        <v>26.3</v>
      </c>
      <c r="C4" s="2">
        <v>1.8</v>
      </c>
      <c r="D4" s="2">
        <v>0.8</v>
      </c>
      <c r="E4" s="2">
        <v>3.1</v>
      </c>
      <c r="F4" s="2">
        <v>19.399999999999999</v>
      </c>
      <c r="G4" s="2">
        <v>69.099999999999994</v>
      </c>
      <c r="H4" s="2">
        <v>27.9</v>
      </c>
      <c r="I4" s="2">
        <v>3</v>
      </c>
      <c r="J4" s="2">
        <v>9.4</v>
      </c>
      <c r="K4" s="2">
        <v>48.5</v>
      </c>
      <c r="L4" s="2">
        <v>8.1999999999999993</v>
      </c>
      <c r="M4" s="2">
        <v>7.3</v>
      </c>
      <c r="N4" s="2">
        <v>70.3</v>
      </c>
      <c r="O4" s="2">
        <v>1.3</v>
      </c>
      <c r="P4" s="2">
        <v>61.9</v>
      </c>
      <c r="Q4" s="2">
        <v>3.2</v>
      </c>
      <c r="R4" s="2">
        <v>22.9</v>
      </c>
      <c r="S4" s="2">
        <v>4.2</v>
      </c>
      <c r="T4" s="2">
        <v>74.900000000000006</v>
      </c>
      <c r="U4">
        <f>942733/35581</f>
        <v>26.495404850903572</v>
      </c>
      <c r="V4" s="2">
        <v>35.200000000000003</v>
      </c>
      <c r="W4" s="2">
        <v>25.3</v>
      </c>
      <c r="X4" s="2">
        <v>11</v>
      </c>
      <c r="Y4" s="2">
        <v>9</v>
      </c>
      <c r="Z4" s="2">
        <v>7.9</v>
      </c>
      <c r="AA4" s="2">
        <v>5.9</v>
      </c>
      <c r="AB4" s="2">
        <v>3.9</v>
      </c>
      <c r="AC4" s="2">
        <v>1.3</v>
      </c>
      <c r="AD4" s="2">
        <v>0.4</v>
      </c>
      <c r="AE4" s="2">
        <v>0.1</v>
      </c>
      <c r="AF4" s="2">
        <v>4136</v>
      </c>
      <c r="AG4" s="2">
        <v>565</v>
      </c>
      <c r="AH4">
        <v>942733</v>
      </c>
    </row>
    <row r="5" spans="2:34" x14ac:dyDescent="0.35">
      <c r="B5" s="2">
        <v>31</v>
      </c>
      <c r="C5" s="2">
        <v>1.5</v>
      </c>
      <c r="D5" s="2">
        <v>0.7</v>
      </c>
      <c r="E5" s="2">
        <v>2.4</v>
      </c>
      <c r="F5" s="2">
        <v>13.7</v>
      </c>
      <c r="G5" s="2">
        <v>76.400000000000006</v>
      </c>
      <c r="H5" s="2">
        <v>20.6</v>
      </c>
      <c r="I5" s="2">
        <v>3</v>
      </c>
      <c r="J5" s="2">
        <v>15.6</v>
      </c>
      <c r="K5" s="2">
        <v>63.1</v>
      </c>
      <c r="L5" s="2">
        <v>9.4</v>
      </c>
      <c r="M5" s="2">
        <v>6.1</v>
      </c>
      <c r="N5" s="2">
        <v>74.3</v>
      </c>
      <c r="O5" s="2">
        <v>1.6</v>
      </c>
      <c r="P5" s="2">
        <v>66.400000000000006</v>
      </c>
      <c r="Q5" s="2">
        <v>8</v>
      </c>
      <c r="R5" s="2">
        <v>19.600000000000001</v>
      </c>
      <c r="S5" s="2">
        <v>1.9</v>
      </c>
      <c r="T5" s="2">
        <v>71.3</v>
      </c>
      <c r="U5">
        <f>1986328/72145</f>
        <v>27.532441610645229</v>
      </c>
      <c r="V5" s="2">
        <v>36.5</v>
      </c>
      <c r="W5" s="2">
        <v>23.8</v>
      </c>
      <c r="X5" s="2">
        <v>12</v>
      </c>
      <c r="Y5" s="2">
        <v>9.4</v>
      </c>
      <c r="Z5" s="2">
        <v>7</v>
      </c>
      <c r="AA5" s="2">
        <v>5.6</v>
      </c>
      <c r="AB5" s="2">
        <v>3.6</v>
      </c>
      <c r="AC5" s="2">
        <v>1.5</v>
      </c>
      <c r="AD5" s="2">
        <v>0.5</v>
      </c>
      <c r="AE5" s="2">
        <v>0.1</v>
      </c>
      <c r="AF5" s="2">
        <v>6434</v>
      </c>
      <c r="AG5" s="2">
        <v>954</v>
      </c>
      <c r="AH5" s="9">
        <v>1986329</v>
      </c>
    </row>
    <row r="6" spans="2:34" x14ac:dyDescent="0.35">
      <c r="B6" s="2">
        <v>34.1</v>
      </c>
      <c r="C6" s="2">
        <v>2.7</v>
      </c>
      <c r="D6" s="2">
        <v>1.7</v>
      </c>
      <c r="E6" s="2">
        <v>3.9</v>
      </c>
      <c r="F6" s="2">
        <v>23.1</v>
      </c>
      <c r="G6" s="2">
        <v>58.1</v>
      </c>
      <c r="H6" s="2">
        <v>36.799999999999997</v>
      </c>
      <c r="I6" s="2">
        <v>5</v>
      </c>
      <c r="J6" s="2">
        <v>25.6</v>
      </c>
      <c r="K6" s="2">
        <v>64.3</v>
      </c>
      <c r="L6" s="2">
        <v>24.7</v>
      </c>
      <c r="M6" s="2">
        <v>9.9</v>
      </c>
      <c r="N6" s="2">
        <v>73.099999999999994</v>
      </c>
      <c r="O6" s="2">
        <v>7.4</v>
      </c>
      <c r="P6" s="2">
        <v>47.3</v>
      </c>
      <c r="Q6" s="2">
        <v>11.1</v>
      </c>
      <c r="R6" s="2">
        <v>46.5</v>
      </c>
      <c r="S6" s="2">
        <v>17.5</v>
      </c>
      <c r="T6" s="2">
        <v>58</v>
      </c>
      <c r="U6">
        <f>1559185/28873</f>
        <v>54.001489280642815</v>
      </c>
      <c r="V6" s="2">
        <v>34.200000000000003</v>
      </c>
      <c r="W6" s="2">
        <v>23.2</v>
      </c>
      <c r="X6" s="2">
        <v>12.5</v>
      </c>
      <c r="Y6" s="2">
        <v>9.6</v>
      </c>
      <c r="Z6" s="2">
        <v>6.6</v>
      </c>
      <c r="AA6" s="2">
        <v>6</v>
      </c>
      <c r="AB6" s="2">
        <v>4.4000000000000004</v>
      </c>
      <c r="AC6" s="2">
        <v>2.5</v>
      </c>
      <c r="AD6" s="2">
        <v>0.7</v>
      </c>
      <c r="AE6" s="2">
        <v>0.2</v>
      </c>
      <c r="AF6" s="2">
        <v>6585</v>
      </c>
      <c r="AG6" s="2">
        <v>1038</v>
      </c>
      <c r="AH6">
        <v>1559185</v>
      </c>
    </row>
    <row r="7" spans="2:34" x14ac:dyDescent="0.35">
      <c r="B7" s="2">
        <v>26.2</v>
      </c>
      <c r="C7" s="2">
        <v>1.7</v>
      </c>
      <c r="D7" s="2">
        <v>1.1000000000000001</v>
      </c>
      <c r="E7" s="2">
        <v>2.9</v>
      </c>
      <c r="F7" s="2">
        <v>5.4</v>
      </c>
      <c r="G7" s="2">
        <v>40.799999999999997</v>
      </c>
      <c r="H7" s="2">
        <v>55.6</v>
      </c>
      <c r="I7" s="2">
        <v>3.6</v>
      </c>
      <c r="J7" s="2">
        <v>7.3</v>
      </c>
      <c r="K7" s="2">
        <v>66.3</v>
      </c>
      <c r="L7" s="2">
        <v>5.4</v>
      </c>
      <c r="M7" s="2">
        <v>15.5</v>
      </c>
      <c r="N7" s="2">
        <v>56.5</v>
      </c>
      <c r="O7" s="2">
        <v>2.4</v>
      </c>
      <c r="P7" s="2">
        <v>51.3</v>
      </c>
      <c r="Q7" s="2">
        <v>2</v>
      </c>
      <c r="R7" s="2">
        <v>39.299999999999997</v>
      </c>
      <c r="S7" s="2">
        <v>4.5</v>
      </c>
      <c r="T7" s="2">
        <v>65.2</v>
      </c>
      <c r="U7">
        <f>995717/22869</f>
        <v>43.540032358214177</v>
      </c>
      <c r="V7" s="2">
        <v>34</v>
      </c>
      <c r="W7" s="2">
        <v>21.5</v>
      </c>
      <c r="X7" s="2">
        <v>9.6</v>
      </c>
      <c r="Y7" s="2">
        <v>8.4</v>
      </c>
      <c r="Z7" s="2">
        <v>7.1</v>
      </c>
      <c r="AA7" s="2">
        <v>7.5</v>
      </c>
      <c r="AB7" s="2">
        <v>6.7</v>
      </c>
      <c r="AC7" s="2">
        <v>3.2</v>
      </c>
      <c r="AD7" s="2">
        <v>1.8</v>
      </c>
      <c r="AE7" s="2">
        <v>0.2</v>
      </c>
      <c r="AF7" s="2">
        <v>3995</v>
      </c>
      <c r="AG7" s="2">
        <v>727</v>
      </c>
      <c r="AH7">
        <v>995717</v>
      </c>
    </row>
    <row r="8" spans="2:34" x14ac:dyDescent="0.35">
      <c r="B8" s="2">
        <v>28.4</v>
      </c>
      <c r="C8" s="2">
        <v>1.5</v>
      </c>
      <c r="D8" s="2">
        <v>0.9</v>
      </c>
      <c r="E8" s="2">
        <v>2.8</v>
      </c>
      <c r="F8" s="2">
        <v>9</v>
      </c>
      <c r="G8" s="2">
        <v>64.2</v>
      </c>
      <c r="H8" s="2">
        <v>34.1</v>
      </c>
      <c r="I8" s="2">
        <v>1.8</v>
      </c>
      <c r="J8" s="2">
        <v>10.3</v>
      </c>
      <c r="K8" s="2">
        <v>69.900000000000006</v>
      </c>
      <c r="L8" s="2">
        <v>10.1</v>
      </c>
      <c r="M8" s="2">
        <v>13.8</v>
      </c>
      <c r="N8" s="2">
        <v>56.8</v>
      </c>
      <c r="O8" s="2">
        <v>3.6</v>
      </c>
      <c r="P8" s="2">
        <v>41.1</v>
      </c>
      <c r="Q8" s="2">
        <v>4.0999999999999996</v>
      </c>
      <c r="R8" s="2">
        <v>49.2</v>
      </c>
      <c r="S8" s="2">
        <v>7.8</v>
      </c>
      <c r="T8" s="2">
        <v>69</v>
      </c>
      <c r="U8">
        <f>732117/17074</f>
        <v>42.879055874428957</v>
      </c>
      <c r="V8" s="2">
        <v>33.4</v>
      </c>
      <c r="W8" s="2">
        <v>21.7</v>
      </c>
      <c r="X8" s="2">
        <v>9.3000000000000007</v>
      </c>
      <c r="Y8" s="2">
        <v>8</v>
      </c>
      <c r="Z8" s="2">
        <v>8</v>
      </c>
      <c r="AA8" s="2">
        <v>8.3000000000000007</v>
      </c>
      <c r="AB8" s="2">
        <v>5.7</v>
      </c>
      <c r="AC8" s="2">
        <v>3.7</v>
      </c>
      <c r="AD8" s="2">
        <v>1.4</v>
      </c>
      <c r="AE8" s="2">
        <v>0.3</v>
      </c>
      <c r="AF8" s="2">
        <v>3147</v>
      </c>
      <c r="AG8" s="2">
        <v>591</v>
      </c>
      <c r="AH8">
        <v>732117</v>
      </c>
    </row>
    <row r="9" spans="2:34" x14ac:dyDescent="0.35">
      <c r="B9" s="2">
        <v>28</v>
      </c>
      <c r="C9" s="2">
        <v>2.9</v>
      </c>
      <c r="D9" s="2">
        <v>1.5</v>
      </c>
      <c r="E9" s="2">
        <v>4.5</v>
      </c>
      <c r="F9" s="2">
        <v>14.9</v>
      </c>
      <c r="G9" s="2">
        <v>72.099999999999994</v>
      </c>
      <c r="H9" s="2">
        <v>22.3</v>
      </c>
      <c r="I9" s="2">
        <v>5.6</v>
      </c>
      <c r="J9" s="2">
        <v>8.1</v>
      </c>
      <c r="K9" s="2">
        <v>57.3</v>
      </c>
      <c r="L9" s="2">
        <v>4.9000000000000004</v>
      </c>
      <c r="M9" s="2">
        <v>6.4</v>
      </c>
      <c r="N9" s="2">
        <v>73.7</v>
      </c>
      <c r="O9" s="2">
        <v>2.7</v>
      </c>
      <c r="P9" s="2">
        <v>48.7</v>
      </c>
      <c r="Q9" s="2">
        <v>2.1</v>
      </c>
      <c r="R9" s="2">
        <v>17.100000000000001</v>
      </c>
      <c r="S9" s="2">
        <v>3.4</v>
      </c>
      <c r="T9" s="2">
        <v>62.2</v>
      </c>
      <c r="U9">
        <f>1663582/37658</f>
        <v>44.176058208083276</v>
      </c>
      <c r="V9" s="2">
        <v>34.1</v>
      </c>
      <c r="W9" s="2">
        <v>23.9</v>
      </c>
      <c r="X9" s="2">
        <v>12.9</v>
      </c>
      <c r="Y9" s="2">
        <v>9.6</v>
      </c>
      <c r="Z9" s="2">
        <v>7.4</v>
      </c>
      <c r="AA9" s="2">
        <v>5.5</v>
      </c>
      <c r="AB9" s="2">
        <v>4.0999999999999996</v>
      </c>
      <c r="AC9" s="2">
        <v>1.8</v>
      </c>
      <c r="AD9" s="2">
        <v>0.5</v>
      </c>
      <c r="AE9" s="2">
        <v>0.1</v>
      </c>
      <c r="AF9" s="2">
        <v>7661</v>
      </c>
      <c r="AG9" s="2">
        <v>1144</v>
      </c>
      <c r="AH9">
        <v>1663582</v>
      </c>
    </row>
    <row r="10" spans="2:34" x14ac:dyDescent="0.35">
      <c r="B10" s="2">
        <v>22.4</v>
      </c>
      <c r="C10" s="2">
        <v>4.8</v>
      </c>
      <c r="D10" s="2">
        <v>3</v>
      </c>
      <c r="E10" s="2">
        <v>6.7</v>
      </c>
      <c r="F10" s="2">
        <v>22.6</v>
      </c>
      <c r="G10" s="2">
        <v>45.7</v>
      </c>
      <c r="H10" s="2">
        <v>44.9</v>
      </c>
      <c r="I10" s="2">
        <v>9.4</v>
      </c>
      <c r="J10" s="2">
        <v>5.6</v>
      </c>
      <c r="K10" s="2">
        <v>55.8</v>
      </c>
      <c r="L10" s="2">
        <v>0.4</v>
      </c>
      <c r="M10" s="2">
        <v>25.2</v>
      </c>
      <c r="N10" s="2">
        <v>43.3</v>
      </c>
      <c r="O10" s="2">
        <v>2.7</v>
      </c>
      <c r="P10" s="2">
        <v>56.1</v>
      </c>
      <c r="Q10" s="2">
        <v>0</v>
      </c>
      <c r="R10" s="2">
        <v>20.2</v>
      </c>
      <c r="S10" s="2">
        <v>3.1</v>
      </c>
      <c r="T10" s="2">
        <v>73.2</v>
      </c>
      <c r="U10">
        <v>43.539855072463766</v>
      </c>
      <c r="V10" s="2">
        <v>34.299999999999997</v>
      </c>
      <c r="W10" s="2">
        <v>23.1</v>
      </c>
      <c r="X10" s="2">
        <v>13.1</v>
      </c>
      <c r="Y10" s="2">
        <v>10.3</v>
      </c>
      <c r="Z10" s="2">
        <v>7.2</v>
      </c>
      <c r="AA10" s="2">
        <v>5.9</v>
      </c>
      <c r="AB10" s="2">
        <v>3.4</v>
      </c>
      <c r="AC10" s="2">
        <v>1.7</v>
      </c>
      <c r="AD10" s="2">
        <v>0.7</v>
      </c>
      <c r="AE10" s="2">
        <v>0.2</v>
      </c>
      <c r="AF10" s="2">
        <v>1393</v>
      </c>
      <c r="AG10" s="2">
        <v>288</v>
      </c>
      <c r="AH10">
        <v>84119</v>
      </c>
    </row>
    <row r="11" spans="2:34" x14ac:dyDescent="0.35">
      <c r="B11" s="2">
        <v>19.5</v>
      </c>
      <c r="C11" s="2">
        <v>3.3</v>
      </c>
      <c r="D11" s="2">
        <v>1.8</v>
      </c>
      <c r="E11" s="2">
        <v>4.9000000000000004</v>
      </c>
      <c r="F11" s="2">
        <v>38.9</v>
      </c>
      <c r="G11" s="2">
        <v>75.3</v>
      </c>
      <c r="H11" s="2">
        <v>19.8</v>
      </c>
      <c r="I11" s="2">
        <v>4.9000000000000004</v>
      </c>
      <c r="J11" s="2">
        <v>2.4</v>
      </c>
      <c r="K11" s="2">
        <v>56.8</v>
      </c>
      <c r="L11" s="2">
        <v>0</v>
      </c>
      <c r="M11" s="2">
        <v>26.4</v>
      </c>
      <c r="N11" s="2">
        <v>42.8</v>
      </c>
      <c r="O11" s="2">
        <v>1.2</v>
      </c>
      <c r="P11" s="2">
        <v>73.3</v>
      </c>
      <c r="Q11" s="2">
        <v>0.2</v>
      </c>
      <c r="R11" s="2">
        <v>43.6</v>
      </c>
      <c r="S11" s="2">
        <v>2.8</v>
      </c>
      <c r="T11" s="2">
        <v>78.099999999999994</v>
      </c>
      <c r="U11">
        <v>38.094699565912727</v>
      </c>
      <c r="V11" s="2">
        <v>34.9</v>
      </c>
      <c r="W11" s="2">
        <v>19.100000000000001</v>
      </c>
      <c r="X11" s="2">
        <v>12.3</v>
      </c>
      <c r="Y11" s="2">
        <v>11.8</v>
      </c>
      <c r="Z11" s="2">
        <v>8.1999999999999993</v>
      </c>
      <c r="AA11" s="2">
        <v>6.9</v>
      </c>
      <c r="AB11" s="2">
        <v>4.0999999999999996</v>
      </c>
      <c r="AC11" s="2">
        <v>2.1</v>
      </c>
      <c r="AD11" s="2">
        <v>0.7</v>
      </c>
      <c r="AE11" s="2">
        <v>0</v>
      </c>
      <c r="AF11" s="2">
        <v>5195</v>
      </c>
      <c r="AG11" s="2">
        <v>1151</v>
      </c>
      <c r="AH11">
        <v>333481</v>
      </c>
    </row>
    <row r="12" spans="2:34" x14ac:dyDescent="0.35">
      <c r="B12" s="2">
        <v>18.2</v>
      </c>
      <c r="C12" s="2">
        <v>3.8</v>
      </c>
      <c r="D12" s="2">
        <v>2.1</v>
      </c>
      <c r="E12" s="2">
        <v>5.5</v>
      </c>
      <c r="F12" s="2">
        <v>20.5</v>
      </c>
      <c r="G12" s="2">
        <v>57.8</v>
      </c>
      <c r="H12" s="2">
        <v>33.200000000000003</v>
      </c>
      <c r="I12" s="2">
        <v>9</v>
      </c>
      <c r="J12" s="2">
        <v>1.9</v>
      </c>
      <c r="K12" s="2">
        <v>38</v>
      </c>
      <c r="L12" s="2">
        <v>2</v>
      </c>
      <c r="M12" s="2">
        <v>23.8</v>
      </c>
      <c r="N12" s="2">
        <v>47.9</v>
      </c>
      <c r="O12" s="2">
        <v>1</v>
      </c>
      <c r="P12" s="2">
        <v>79.900000000000006</v>
      </c>
      <c r="Q12" s="2">
        <v>0</v>
      </c>
      <c r="R12" s="2">
        <v>40.1</v>
      </c>
      <c r="S12" s="2">
        <v>2.7</v>
      </c>
      <c r="T12" s="2">
        <v>71.599999999999994</v>
      </c>
      <c r="U12">
        <v>8.3781774339395163</v>
      </c>
      <c r="V12" s="2">
        <v>35.1</v>
      </c>
      <c r="W12" s="2">
        <v>19.5</v>
      </c>
      <c r="X12" s="2">
        <v>13.3</v>
      </c>
      <c r="Y12" s="2">
        <v>12.2</v>
      </c>
      <c r="Z12" s="2">
        <v>8.5</v>
      </c>
      <c r="AA12" s="2">
        <v>5</v>
      </c>
      <c r="AB12" s="2">
        <v>4</v>
      </c>
      <c r="AC12" s="2">
        <v>1.9</v>
      </c>
      <c r="AD12" s="2">
        <v>0.4</v>
      </c>
      <c r="AE12" s="2">
        <v>0</v>
      </c>
      <c r="AF12" s="2">
        <v>1047</v>
      </c>
      <c r="AG12" s="2">
        <v>218</v>
      </c>
      <c r="AH12">
        <v>83388</v>
      </c>
    </row>
    <row r="13" spans="2:34" x14ac:dyDescent="0.35">
      <c r="B13" s="2">
        <v>22.7</v>
      </c>
      <c r="C13" s="2">
        <v>3.8</v>
      </c>
      <c r="D13" s="2">
        <v>2.2000000000000002</v>
      </c>
      <c r="E13" s="2">
        <v>5.2</v>
      </c>
      <c r="F13" s="2">
        <v>35.200000000000003</v>
      </c>
      <c r="G13" s="2">
        <v>50.3</v>
      </c>
      <c r="H13" s="2">
        <v>39.6</v>
      </c>
      <c r="I13" s="2">
        <v>10.1</v>
      </c>
      <c r="J13" s="2">
        <v>10.7</v>
      </c>
      <c r="K13" s="2">
        <v>54.2</v>
      </c>
      <c r="L13" s="2">
        <v>3.4</v>
      </c>
      <c r="M13" s="2">
        <v>35.799999999999997</v>
      </c>
      <c r="N13" s="2">
        <v>30.6</v>
      </c>
      <c r="O13" s="2">
        <v>4.3</v>
      </c>
      <c r="P13" s="2">
        <v>61.9</v>
      </c>
      <c r="Q13" s="2">
        <v>0.5</v>
      </c>
      <c r="R13" s="2">
        <v>53.1</v>
      </c>
      <c r="S13" s="2">
        <v>10.5</v>
      </c>
      <c r="T13" s="2">
        <v>68.599999999999994</v>
      </c>
      <c r="U13">
        <v>28.371256718710008</v>
      </c>
      <c r="V13" s="2">
        <v>32.5</v>
      </c>
      <c r="W13" s="2">
        <v>20.8</v>
      </c>
      <c r="X13" s="2">
        <v>11.9</v>
      </c>
      <c r="Y13" s="2">
        <v>11.3</v>
      </c>
      <c r="Z13" s="2">
        <v>9.1999999999999993</v>
      </c>
      <c r="AA13" s="2">
        <v>7.8</v>
      </c>
      <c r="AB13" s="2">
        <v>3.6</v>
      </c>
      <c r="AC13" s="2">
        <v>1.9</v>
      </c>
      <c r="AD13" s="2">
        <v>0.6</v>
      </c>
      <c r="AE13" s="2">
        <v>0.4</v>
      </c>
      <c r="AF13" s="2">
        <v>2566</v>
      </c>
      <c r="AG13" s="2">
        <v>606</v>
      </c>
      <c r="AH13">
        <v>221693</v>
      </c>
    </row>
    <row r="14" spans="2:34" x14ac:dyDescent="0.35">
      <c r="B14" s="2">
        <v>21.3</v>
      </c>
      <c r="C14" s="2">
        <v>3.3</v>
      </c>
      <c r="D14" s="2">
        <v>1.6</v>
      </c>
      <c r="E14" s="2">
        <v>4.9000000000000004</v>
      </c>
      <c r="F14" s="2">
        <v>6.2</v>
      </c>
      <c r="G14" s="2">
        <v>41.9</v>
      </c>
      <c r="H14" s="2">
        <v>52.8</v>
      </c>
      <c r="I14" s="2">
        <v>5.3</v>
      </c>
      <c r="J14" s="2">
        <v>3.7</v>
      </c>
      <c r="K14" s="2">
        <v>51.1</v>
      </c>
      <c r="L14" s="2">
        <v>3.2</v>
      </c>
      <c r="M14" s="2">
        <v>13.4</v>
      </c>
      <c r="N14" s="2">
        <v>58.4</v>
      </c>
      <c r="O14" s="2">
        <v>0.8</v>
      </c>
      <c r="P14" s="2">
        <v>68.099999999999994</v>
      </c>
      <c r="Q14" s="2">
        <v>0</v>
      </c>
      <c r="R14" s="2">
        <v>36.799999999999997</v>
      </c>
      <c r="S14" s="2">
        <v>1</v>
      </c>
      <c r="T14" s="2">
        <v>80.5</v>
      </c>
      <c r="U14">
        <v>26.579376699435265</v>
      </c>
      <c r="V14" s="2">
        <v>37.799999999999997</v>
      </c>
      <c r="W14" s="2">
        <v>18.399999999999999</v>
      </c>
      <c r="X14" s="2">
        <v>12</v>
      </c>
      <c r="Y14" s="2">
        <v>12.6</v>
      </c>
      <c r="Z14" s="2">
        <v>8.4</v>
      </c>
      <c r="AA14" s="2">
        <v>5.4</v>
      </c>
      <c r="AB14" s="2">
        <v>3.5</v>
      </c>
      <c r="AC14" s="2">
        <v>1.5</v>
      </c>
      <c r="AD14" s="2">
        <v>0.3</v>
      </c>
      <c r="AE14" s="2">
        <v>0.2</v>
      </c>
      <c r="AF14" s="2">
        <v>2266</v>
      </c>
      <c r="AG14" s="2">
        <v>429</v>
      </c>
      <c r="AH14">
        <v>127076</v>
      </c>
    </row>
    <row r="15" spans="2:34" x14ac:dyDescent="0.35">
      <c r="B15" s="2">
        <v>23.9</v>
      </c>
      <c r="C15" s="2">
        <v>5.3</v>
      </c>
      <c r="D15" s="2">
        <v>3.8</v>
      </c>
      <c r="E15" s="2">
        <v>6.8</v>
      </c>
      <c r="F15" s="2">
        <v>46.6</v>
      </c>
      <c r="G15" s="2">
        <v>48.1</v>
      </c>
      <c r="H15" s="2">
        <v>41</v>
      </c>
      <c r="I15" s="2">
        <v>10.9</v>
      </c>
      <c r="J15" s="2">
        <v>5.5</v>
      </c>
      <c r="K15" s="2">
        <v>50.9</v>
      </c>
      <c r="L15" s="2">
        <v>2.2000000000000002</v>
      </c>
      <c r="M15" s="2">
        <v>16.600000000000001</v>
      </c>
      <c r="N15" s="2">
        <v>58.8</v>
      </c>
      <c r="O15" s="2">
        <v>2.6</v>
      </c>
      <c r="P15" s="2">
        <v>69.5</v>
      </c>
      <c r="Q15" s="2">
        <v>0</v>
      </c>
      <c r="R15" s="2">
        <v>13.6</v>
      </c>
      <c r="S15" s="2">
        <v>1.9</v>
      </c>
      <c r="T15" s="2">
        <v>64.099999999999994</v>
      </c>
      <c r="U15">
        <v>11.539198526024874</v>
      </c>
      <c r="V15" s="2">
        <v>32.200000000000003</v>
      </c>
      <c r="W15" s="2">
        <v>21</v>
      </c>
      <c r="X15" s="2">
        <v>14</v>
      </c>
      <c r="Y15" s="2">
        <v>11.1</v>
      </c>
      <c r="Z15" s="2">
        <v>6.8</v>
      </c>
      <c r="AA15" s="2">
        <v>6.7</v>
      </c>
      <c r="AB15" s="2">
        <v>4.4000000000000004</v>
      </c>
      <c r="AC15" s="2">
        <v>2.4</v>
      </c>
      <c r="AD15" s="2">
        <v>1.1000000000000001</v>
      </c>
      <c r="AE15" s="2">
        <v>0.4</v>
      </c>
      <c r="AF15" s="2">
        <v>1040</v>
      </c>
      <c r="AG15" s="2">
        <v>202</v>
      </c>
      <c r="AH15">
        <v>125258</v>
      </c>
    </row>
    <row r="16" spans="2:34" x14ac:dyDescent="0.35">
      <c r="B16" s="2">
        <v>18.2</v>
      </c>
      <c r="C16" s="2">
        <v>4.8</v>
      </c>
      <c r="D16" s="2">
        <v>2.4</v>
      </c>
      <c r="E16" s="2">
        <v>7.2</v>
      </c>
      <c r="F16" s="2">
        <v>4.5999999999999996</v>
      </c>
      <c r="G16" s="2">
        <v>42.4</v>
      </c>
      <c r="H16" s="2">
        <v>47.8</v>
      </c>
      <c r="I16" s="2">
        <v>9.8000000000000007</v>
      </c>
      <c r="J16" s="2">
        <v>2.8</v>
      </c>
      <c r="K16" s="2">
        <v>48.3</v>
      </c>
      <c r="L16" s="2">
        <v>0.5</v>
      </c>
      <c r="M16" s="2">
        <v>12.6</v>
      </c>
      <c r="N16" s="2">
        <v>58.2</v>
      </c>
      <c r="O16" s="2">
        <v>4</v>
      </c>
      <c r="P16" s="2">
        <v>81.400000000000006</v>
      </c>
      <c r="Q16" s="2">
        <v>0</v>
      </c>
      <c r="R16" s="2">
        <v>65.8</v>
      </c>
      <c r="S16" s="2">
        <v>0.5</v>
      </c>
      <c r="T16" s="2">
        <v>78.3</v>
      </c>
      <c r="U16">
        <v>14.868549422336329</v>
      </c>
      <c r="V16" s="2">
        <v>34.5</v>
      </c>
      <c r="W16" s="2">
        <v>20.9</v>
      </c>
      <c r="X16" s="2">
        <v>12.7</v>
      </c>
      <c r="Y16" s="2">
        <v>11</v>
      </c>
      <c r="Z16" s="2">
        <v>9.3000000000000007</v>
      </c>
      <c r="AA16" s="2">
        <v>6.2</v>
      </c>
      <c r="AB16" s="2">
        <v>3.5</v>
      </c>
      <c r="AC16" s="2">
        <v>1.4</v>
      </c>
      <c r="AD16" s="2">
        <v>0.4</v>
      </c>
      <c r="AE16" s="2">
        <v>0</v>
      </c>
      <c r="AF16" s="2">
        <v>1314</v>
      </c>
      <c r="AG16" s="2">
        <v>212</v>
      </c>
      <c r="AH16">
        <v>57913</v>
      </c>
    </row>
    <row r="17" spans="2:34" x14ac:dyDescent="0.35">
      <c r="B17" s="2">
        <v>20.9</v>
      </c>
      <c r="C17" s="2">
        <v>3.9</v>
      </c>
      <c r="D17" s="2">
        <v>2</v>
      </c>
      <c r="E17" s="2">
        <v>5.9</v>
      </c>
      <c r="F17" s="2">
        <v>30.9</v>
      </c>
      <c r="G17" s="2">
        <v>74.5</v>
      </c>
      <c r="H17" s="2">
        <v>15.6</v>
      </c>
      <c r="I17" s="2">
        <v>9.9</v>
      </c>
      <c r="J17" s="2">
        <v>0.7</v>
      </c>
      <c r="K17" s="2">
        <v>43.3</v>
      </c>
      <c r="L17" s="2">
        <v>0.9</v>
      </c>
      <c r="M17" s="2">
        <v>8.8000000000000007</v>
      </c>
      <c r="N17" s="2">
        <v>70.900000000000006</v>
      </c>
      <c r="O17" s="2">
        <v>0.9</v>
      </c>
      <c r="P17" s="2">
        <v>73.2</v>
      </c>
      <c r="Q17" s="2">
        <v>0.2</v>
      </c>
      <c r="R17" s="2">
        <v>26.9</v>
      </c>
      <c r="S17" s="2">
        <v>2.9</v>
      </c>
      <c r="T17" s="2">
        <v>66.2</v>
      </c>
      <c r="U17">
        <v>27.736225205369664</v>
      </c>
      <c r="V17" s="2">
        <v>33.200000000000003</v>
      </c>
      <c r="W17" s="2">
        <v>20.8</v>
      </c>
      <c r="X17" s="2">
        <v>14.1</v>
      </c>
      <c r="Y17" s="2">
        <v>11.2</v>
      </c>
      <c r="Z17" s="2">
        <v>6.9</v>
      </c>
      <c r="AA17" s="2">
        <v>6.4</v>
      </c>
      <c r="AB17" s="2">
        <v>3.4</v>
      </c>
      <c r="AC17" s="2">
        <v>2.5</v>
      </c>
      <c r="AD17" s="2">
        <v>1.2</v>
      </c>
      <c r="AE17" s="2">
        <v>0.4</v>
      </c>
      <c r="AF17" s="2">
        <v>2592</v>
      </c>
      <c r="AG17" s="2">
        <v>513</v>
      </c>
      <c r="AH17">
        <v>276863</v>
      </c>
    </row>
    <row r="18" spans="2:34" x14ac:dyDescent="0.35">
      <c r="B18" s="2">
        <v>32.799999999999997</v>
      </c>
      <c r="C18" s="2">
        <v>5.0999999999999996</v>
      </c>
      <c r="D18" s="2">
        <v>3.3</v>
      </c>
      <c r="E18" s="2">
        <v>6.9</v>
      </c>
      <c r="F18" s="2">
        <v>43</v>
      </c>
      <c r="G18" s="2">
        <v>39.799999999999997</v>
      </c>
      <c r="H18" s="2">
        <v>49.8</v>
      </c>
      <c r="I18" s="2">
        <v>10.4</v>
      </c>
      <c r="J18" s="2">
        <v>17.600000000000001</v>
      </c>
      <c r="K18" s="2">
        <v>76.099999999999994</v>
      </c>
      <c r="L18" s="2">
        <v>7.9</v>
      </c>
      <c r="M18" s="2">
        <v>15.4</v>
      </c>
      <c r="N18" s="2">
        <v>36.200000000000003</v>
      </c>
      <c r="O18" s="2">
        <v>7.3</v>
      </c>
      <c r="P18" s="2">
        <v>39.9</v>
      </c>
      <c r="Q18" s="2">
        <v>0.3</v>
      </c>
      <c r="R18" s="2">
        <v>26.2</v>
      </c>
      <c r="S18" s="2">
        <v>27.5</v>
      </c>
      <c r="T18" s="2">
        <v>48.6</v>
      </c>
      <c r="U18">
        <v>78.009290226681529</v>
      </c>
      <c r="V18" s="2">
        <v>32.4</v>
      </c>
      <c r="W18" s="2">
        <v>24.3</v>
      </c>
      <c r="X18" s="2">
        <v>13.7</v>
      </c>
      <c r="Y18" s="2">
        <v>10.5</v>
      </c>
      <c r="Z18" s="2">
        <v>9.1999999999999993</v>
      </c>
      <c r="AA18" s="2">
        <v>5.0999999999999996</v>
      </c>
      <c r="AB18" s="2">
        <v>2.7</v>
      </c>
      <c r="AC18" s="2">
        <v>1.4</v>
      </c>
      <c r="AD18" s="2">
        <v>0.6</v>
      </c>
      <c r="AE18" s="2">
        <v>0.1</v>
      </c>
      <c r="AF18" s="2">
        <v>3772</v>
      </c>
      <c r="AG18" s="2">
        <v>714</v>
      </c>
      <c r="AH18">
        <v>209923</v>
      </c>
    </row>
    <row r="19" spans="2:34" x14ac:dyDescent="0.35">
      <c r="B19" s="2">
        <v>26.2</v>
      </c>
      <c r="C19" s="2">
        <v>5.7</v>
      </c>
      <c r="D19" s="2">
        <v>4</v>
      </c>
      <c r="E19" s="2">
        <v>7.3</v>
      </c>
      <c r="F19" s="2">
        <v>52.4</v>
      </c>
      <c r="G19" s="2">
        <v>44.2</v>
      </c>
      <c r="H19" s="2">
        <v>45.1</v>
      </c>
      <c r="I19" s="2">
        <v>10.7</v>
      </c>
      <c r="J19" s="2">
        <v>7.7</v>
      </c>
      <c r="K19" s="2">
        <v>63.3</v>
      </c>
      <c r="L19" s="2">
        <v>2</v>
      </c>
      <c r="M19" s="2">
        <v>21.5</v>
      </c>
      <c r="N19" s="2">
        <v>53.4</v>
      </c>
      <c r="O19" s="2">
        <v>2.9</v>
      </c>
      <c r="P19" s="2">
        <v>53.6</v>
      </c>
      <c r="Q19" s="2">
        <v>0.2</v>
      </c>
      <c r="R19" s="2">
        <v>12.3</v>
      </c>
      <c r="S19" s="2">
        <v>2</v>
      </c>
      <c r="T19" s="2">
        <v>57.7</v>
      </c>
      <c r="U19">
        <v>59.18067043970396</v>
      </c>
      <c r="V19" s="2">
        <v>33</v>
      </c>
      <c r="W19" s="2">
        <v>25.7</v>
      </c>
      <c r="X19" s="2">
        <v>14.3</v>
      </c>
      <c r="Y19" s="2">
        <v>10</v>
      </c>
      <c r="Z19" s="2">
        <v>7.3</v>
      </c>
      <c r="AA19" s="2">
        <v>4.9000000000000004</v>
      </c>
      <c r="AB19" s="2">
        <v>2.9</v>
      </c>
      <c r="AC19" s="2">
        <v>1.5</v>
      </c>
      <c r="AD19" s="2">
        <v>0.2</v>
      </c>
      <c r="AE19" s="2">
        <v>0.1</v>
      </c>
      <c r="AF19" s="2">
        <v>1494</v>
      </c>
      <c r="AG19" s="2">
        <v>256</v>
      </c>
      <c r="AH19">
        <v>135938</v>
      </c>
    </row>
    <row r="20" spans="2:34" x14ac:dyDescent="0.35">
      <c r="B20" s="2">
        <v>45.9</v>
      </c>
      <c r="C20" s="2">
        <v>8.1999999999999993</v>
      </c>
      <c r="D20" s="2">
        <v>6.9</v>
      </c>
      <c r="E20" s="2">
        <v>9.5</v>
      </c>
      <c r="F20" s="2">
        <v>93.4</v>
      </c>
      <c r="G20" s="2">
        <v>12.3</v>
      </c>
      <c r="H20" s="2">
        <v>71.7</v>
      </c>
      <c r="I20" s="2">
        <v>16</v>
      </c>
      <c r="J20" s="2">
        <v>39</v>
      </c>
      <c r="K20" s="2">
        <v>92.3</v>
      </c>
      <c r="L20" s="2">
        <v>26.2</v>
      </c>
      <c r="M20" s="2">
        <v>31.3</v>
      </c>
      <c r="N20" s="2">
        <v>40.4</v>
      </c>
      <c r="O20" s="2">
        <v>19.7</v>
      </c>
      <c r="P20" s="2">
        <v>13</v>
      </c>
      <c r="Q20" s="2">
        <v>10.5</v>
      </c>
      <c r="R20" s="2">
        <v>14.6</v>
      </c>
      <c r="S20" s="2">
        <v>42</v>
      </c>
      <c r="T20" s="2">
        <v>31.7</v>
      </c>
      <c r="U20">
        <v>594.80904255319149</v>
      </c>
      <c r="V20" s="2">
        <v>28.1</v>
      </c>
      <c r="W20" s="2">
        <v>25.8</v>
      </c>
      <c r="X20" s="2">
        <v>18.399999999999999</v>
      </c>
      <c r="Y20" s="2">
        <v>11.8</v>
      </c>
      <c r="Z20" s="2">
        <v>7.3</v>
      </c>
      <c r="AA20" s="2">
        <v>4.8</v>
      </c>
      <c r="AB20" s="2">
        <v>2.5</v>
      </c>
      <c r="AC20" s="2">
        <v>1</v>
      </c>
      <c r="AD20" s="2">
        <v>0.3</v>
      </c>
      <c r="AE20" s="2">
        <v>0.1</v>
      </c>
      <c r="AF20" s="2">
        <v>16459</v>
      </c>
      <c r="AG20" s="2">
        <v>3461</v>
      </c>
      <c r="AH20">
        <v>1118241</v>
      </c>
    </row>
    <row r="21" spans="2:34" x14ac:dyDescent="0.35">
      <c r="B21" s="2">
        <v>25.9</v>
      </c>
      <c r="C21" s="2">
        <v>5.4</v>
      </c>
      <c r="D21" s="2">
        <v>4.2</v>
      </c>
      <c r="E21" s="2">
        <v>6.7</v>
      </c>
      <c r="F21" s="2">
        <v>61.9</v>
      </c>
      <c r="G21" s="2">
        <v>56.4</v>
      </c>
      <c r="H21" s="2">
        <v>38.299999999999997</v>
      </c>
      <c r="I21" s="2">
        <v>5.3</v>
      </c>
      <c r="J21" s="2">
        <v>2.9</v>
      </c>
      <c r="K21" s="2">
        <v>62.4</v>
      </c>
      <c r="L21" s="2">
        <v>0.7</v>
      </c>
      <c r="M21" s="2">
        <v>12.8</v>
      </c>
      <c r="N21" s="2">
        <v>66.599999999999994</v>
      </c>
      <c r="O21" s="2">
        <v>0.8</v>
      </c>
      <c r="P21" s="2">
        <v>51.7</v>
      </c>
      <c r="Q21" s="2">
        <v>0</v>
      </c>
      <c r="R21" s="2">
        <v>18.5</v>
      </c>
      <c r="S21" s="2">
        <v>4.7</v>
      </c>
      <c r="T21" s="2">
        <v>70.8</v>
      </c>
      <c r="U21">
        <v>39.998787983724355</v>
      </c>
      <c r="V21" s="2">
        <v>35.1</v>
      </c>
      <c r="W21" s="2">
        <v>20.9</v>
      </c>
      <c r="X21" s="2">
        <v>13.4</v>
      </c>
      <c r="Y21" s="2">
        <v>9.6</v>
      </c>
      <c r="Z21" s="2">
        <v>7.5</v>
      </c>
      <c r="AA21" s="2">
        <v>6.6</v>
      </c>
      <c r="AB21" s="2">
        <v>3.4</v>
      </c>
      <c r="AC21" s="2">
        <v>1.9</v>
      </c>
      <c r="AD21" s="2">
        <v>1.1000000000000001</v>
      </c>
      <c r="AE21" s="2">
        <v>0.6</v>
      </c>
      <c r="AF21" s="2">
        <v>6420</v>
      </c>
      <c r="AG21" s="2">
        <v>1047</v>
      </c>
      <c r="AH21">
        <v>462026</v>
      </c>
    </row>
    <row r="22" spans="2:34" x14ac:dyDescent="0.35">
      <c r="B22" s="2">
        <v>15.3</v>
      </c>
      <c r="C22" s="2">
        <v>3.5</v>
      </c>
      <c r="D22" s="2">
        <v>1.6</v>
      </c>
      <c r="E22" s="2">
        <v>5.3</v>
      </c>
      <c r="F22" s="2">
        <v>4.4000000000000004</v>
      </c>
      <c r="G22" s="2">
        <v>57.9</v>
      </c>
      <c r="H22" s="2">
        <v>36.6</v>
      </c>
      <c r="I22" s="2">
        <v>5.5</v>
      </c>
      <c r="J22" s="2">
        <v>2.2000000000000002</v>
      </c>
      <c r="K22" s="2">
        <v>41</v>
      </c>
      <c r="L22" s="2">
        <v>2.8</v>
      </c>
      <c r="M22" s="2">
        <v>19.3</v>
      </c>
      <c r="N22" s="2">
        <v>55.7</v>
      </c>
      <c r="O22" s="2">
        <v>0.8</v>
      </c>
      <c r="P22" s="2">
        <v>92.4</v>
      </c>
      <c r="Q22" s="2">
        <v>0</v>
      </c>
      <c r="R22" s="2">
        <v>75.900000000000006</v>
      </c>
      <c r="S22" s="2">
        <v>0.1</v>
      </c>
      <c r="T22" s="2">
        <v>89.6</v>
      </c>
      <c r="U22">
        <v>12.852084831056795</v>
      </c>
      <c r="V22" s="2">
        <v>37.200000000000003</v>
      </c>
      <c r="W22" s="2">
        <v>19.8</v>
      </c>
      <c r="X22" s="2">
        <v>12.9</v>
      </c>
      <c r="Y22" s="2">
        <v>11.2</v>
      </c>
      <c r="Z22" s="2">
        <v>7.8</v>
      </c>
      <c r="AA22" s="2">
        <v>5.9</v>
      </c>
      <c r="AB22" s="2">
        <v>3</v>
      </c>
      <c r="AC22" s="2">
        <v>1.5</v>
      </c>
      <c r="AD22" s="2">
        <v>0.3</v>
      </c>
      <c r="AE22" s="2">
        <v>0.5</v>
      </c>
      <c r="AF22" s="2">
        <v>805</v>
      </c>
      <c r="AG22" s="2">
        <v>157</v>
      </c>
      <c r="AH22">
        <v>71509</v>
      </c>
    </row>
    <row r="23" spans="2:34" x14ac:dyDescent="0.35">
      <c r="B23" s="2">
        <v>21.9</v>
      </c>
      <c r="C23" s="2">
        <v>4.7</v>
      </c>
      <c r="D23" s="2">
        <v>3</v>
      </c>
      <c r="E23" s="2">
        <v>6.2</v>
      </c>
      <c r="F23" s="2">
        <v>23.9</v>
      </c>
      <c r="G23" s="2">
        <v>48.3</v>
      </c>
      <c r="H23" s="2">
        <v>43.6</v>
      </c>
      <c r="I23" s="2">
        <v>8</v>
      </c>
      <c r="J23" s="2">
        <v>5</v>
      </c>
      <c r="K23" s="2">
        <v>50.4</v>
      </c>
      <c r="L23" s="2">
        <v>3.4</v>
      </c>
      <c r="M23" s="2">
        <v>17.7</v>
      </c>
      <c r="N23" s="2">
        <v>47.9</v>
      </c>
      <c r="O23" s="2">
        <v>0.4</v>
      </c>
      <c r="P23" s="2">
        <v>74.5</v>
      </c>
      <c r="Q23" s="2">
        <v>0.3</v>
      </c>
      <c r="R23" s="2">
        <v>39.5</v>
      </c>
      <c r="S23" s="2">
        <v>1.4</v>
      </c>
      <c r="T23" s="2">
        <v>60.9</v>
      </c>
      <c r="U23">
        <v>13.062585566203794</v>
      </c>
      <c r="V23" s="2">
        <v>33.9</v>
      </c>
      <c r="W23" s="2">
        <v>17.2</v>
      </c>
      <c r="X23" s="2">
        <v>15.3</v>
      </c>
      <c r="Y23" s="2">
        <v>13.8</v>
      </c>
      <c r="Z23" s="2">
        <v>7.8</v>
      </c>
      <c r="AA23" s="2">
        <v>6.1</v>
      </c>
      <c r="AB23" s="2">
        <v>3.7</v>
      </c>
      <c r="AC23" s="2">
        <v>1.8</v>
      </c>
      <c r="AD23" s="2">
        <v>0.3</v>
      </c>
      <c r="AE23" s="2">
        <v>0</v>
      </c>
      <c r="AF23" s="2">
        <v>630</v>
      </c>
      <c r="AG23" s="2">
        <v>120</v>
      </c>
      <c r="AH23">
        <v>66789</v>
      </c>
    </row>
    <row r="24" spans="2:34" x14ac:dyDescent="0.35">
      <c r="B24" s="2">
        <v>17.5</v>
      </c>
      <c r="C24" s="2">
        <v>4.5999999999999996</v>
      </c>
      <c r="D24" s="2">
        <v>2.6</v>
      </c>
      <c r="E24" s="2">
        <v>6.4</v>
      </c>
      <c r="F24" s="2">
        <v>17.5</v>
      </c>
      <c r="G24" s="2">
        <v>49.7</v>
      </c>
      <c r="H24" s="2">
        <v>41.2</v>
      </c>
      <c r="I24" s="2">
        <v>9</v>
      </c>
      <c r="J24" s="2">
        <v>4.5</v>
      </c>
      <c r="K24" s="2">
        <v>34.700000000000003</v>
      </c>
      <c r="L24" s="2">
        <v>5</v>
      </c>
      <c r="M24" s="2">
        <v>23.9</v>
      </c>
      <c r="N24" s="2">
        <v>46</v>
      </c>
      <c r="O24" s="2">
        <v>1.6</v>
      </c>
      <c r="P24" s="2">
        <v>84.7</v>
      </c>
      <c r="Q24" s="2">
        <v>0.4</v>
      </c>
      <c r="R24" s="2">
        <v>49.1</v>
      </c>
      <c r="S24" s="2">
        <v>1.3</v>
      </c>
      <c r="T24" s="2">
        <v>79.5</v>
      </c>
      <c r="U24">
        <v>10.486583367472347</v>
      </c>
      <c r="V24" s="2">
        <v>33.799999999999997</v>
      </c>
      <c r="W24" s="2">
        <v>20.6</v>
      </c>
      <c r="X24" s="2">
        <v>13</v>
      </c>
      <c r="Y24" s="2">
        <v>12</v>
      </c>
      <c r="Z24" s="2">
        <v>7.8</v>
      </c>
      <c r="AA24" s="2">
        <v>7.9</v>
      </c>
      <c r="AB24" s="2">
        <v>3</v>
      </c>
      <c r="AC24" s="2">
        <v>1</v>
      </c>
      <c r="AD24" s="2">
        <v>0.8</v>
      </c>
      <c r="AE24" s="2">
        <v>0.2</v>
      </c>
      <c r="AF24" s="2">
        <v>1225</v>
      </c>
      <c r="AG24" s="2">
        <v>232</v>
      </c>
      <c r="AH24">
        <v>102391</v>
      </c>
    </row>
    <row r="25" spans="2:34" x14ac:dyDescent="0.35">
      <c r="B25" s="2">
        <v>27.6</v>
      </c>
      <c r="C25" s="2">
        <v>3.6</v>
      </c>
      <c r="D25" s="2">
        <v>2.6</v>
      </c>
      <c r="E25" s="2">
        <v>4.7</v>
      </c>
      <c r="F25" s="2">
        <v>28.4</v>
      </c>
      <c r="G25" s="2">
        <v>58.7</v>
      </c>
      <c r="H25" s="2">
        <v>33.4</v>
      </c>
      <c r="I25" s="2">
        <v>7.9</v>
      </c>
      <c r="J25" s="2">
        <v>14.9</v>
      </c>
      <c r="K25" s="2">
        <v>56.9</v>
      </c>
      <c r="L25" s="2">
        <v>15.4</v>
      </c>
      <c r="M25" s="2">
        <v>14.5</v>
      </c>
      <c r="N25" s="2">
        <v>58.3</v>
      </c>
      <c r="O25" s="2">
        <v>2.6</v>
      </c>
      <c r="P25" s="2">
        <v>54</v>
      </c>
      <c r="Q25" s="2">
        <v>0.7</v>
      </c>
      <c r="R25" s="2">
        <v>27.4</v>
      </c>
      <c r="S25" s="2">
        <v>2.6</v>
      </c>
      <c r="T25" s="2">
        <v>40.200000000000003</v>
      </c>
      <c r="U25">
        <v>107.59225905345852</v>
      </c>
      <c r="V25" s="2">
        <v>35.700000000000003</v>
      </c>
      <c r="W25" s="2">
        <v>22</v>
      </c>
      <c r="X25" s="2">
        <v>13</v>
      </c>
      <c r="Y25" s="2">
        <v>11.2</v>
      </c>
      <c r="Z25" s="2">
        <v>7.5</v>
      </c>
      <c r="AA25" s="2">
        <v>5</v>
      </c>
      <c r="AB25" s="2">
        <v>3.5</v>
      </c>
      <c r="AC25" s="2">
        <v>1.6</v>
      </c>
      <c r="AD25" s="2">
        <v>0.4</v>
      </c>
      <c r="AE25" s="2">
        <v>0.1</v>
      </c>
      <c r="AF25" s="2">
        <v>6326</v>
      </c>
      <c r="AG25" s="2">
        <v>1043</v>
      </c>
      <c r="AH25">
        <v>561524</v>
      </c>
    </row>
    <row r="26" spans="2:34" x14ac:dyDescent="0.35">
      <c r="B26" s="2">
        <v>24.6</v>
      </c>
      <c r="C26" s="2">
        <v>3.5</v>
      </c>
      <c r="D26" s="2">
        <v>2.5</v>
      </c>
      <c r="E26" s="2">
        <v>4.5999999999999996</v>
      </c>
      <c r="F26" s="2">
        <v>28.3</v>
      </c>
      <c r="G26" s="2">
        <v>66.900000000000006</v>
      </c>
      <c r="H26" s="2">
        <v>23.7</v>
      </c>
      <c r="I26" s="2">
        <v>9.4</v>
      </c>
      <c r="J26" s="2">
        <v>7.9</v>
      </c>
      <c r="K26" s="2">
        <v>56.2</v>
      </c>
      <c r="L26" s="2">
        <v>9.6999999999999993</v>
      </c>
      <c r="M26" s="2">
        <v>11.2</v>
      </c>
      <c r="N26" s="2">
        <v>59.1</v>
      </c>
      <c r="O26" s="2">
        <v>2.5</v>
      </c>
      <c r="P26" s="2">
        <v>62.3</v>
      </c>
      <c r="Q26" s="2">
        <v>1</v>
      </c>
      <c r="R26" s="2">
        <v>48.3</v>
      </c>
      <c r="S26" s="2">
        <v>4.4000000000000004</v>
      </c>
      <c r="T26" s="2">
        <v>47.9</v>
      </c>
      <c r="U26">
        <v>54.391859737006889</v>
      </c>
      <c r="V26" s="2">
        <v>31.3</v>
      </c>
      <c r="W26" s="2">
        <v>26.2</v>
      </c>
      <c r="X26" s="2">
        <v>12.4</v>
      </c>
      <c r="Y26" s="2">
        <v>10.4</v>
      </c>
      <c r="Z26" s="2">
        <v>7.7</v>
      </c>
      <c r="AA26" s="2">
        <v>5.2</v>
      </c>
      <c r="AB26" s="2">
        <v>3.9</v>
      </c>
      <c r="AC26" s="2">
        <v>2.4</v>
      </c>
      <c r="AD26" s="2">
        <v>0.5</v>
      </c>
      <c r="AE26" s="2">
        <v>0.1</v>
      </c>
      <c r="AF26" s="2">
        <v>6222</v>
      </c>
      <c r="AG26" s="2">
        <v>1028</v>
      </c>
      <c r="AH26">
        <v>434319</v>
      </c>
    </row>
    <row r="27" spans="2:34" x14ac:dyDescent="0.35">
      <c r="B27" s="2">
        <v>18.8</v>
      </c>
      <c r="C27" s="2">
        <v>2.2999999999999998</v>
      </c>
      <c r="D27" s="2">
        <v>1.8</v>
      </c>
      <c r="E27" s="2">
        <v>2.8</v>
      </c>
      <c r="F27" s="2">
        <v>16.600000000000001</v>
      </c>
      <c r="G27" s="2">
        <v>79.7</v>
      </c>
      <c r="H27" s="2">
        <v>17.8</v>
      </c>
      <c r="I27" s="2">
        <v>2.6</v>
      </c>
      <c r="J27" s="2">
        <v>3.2</v>
      </c>
      <c r="K27" s="2">
        <v>50.3</v>
      </c>
      <c r="L27" s="2">
        <v>0.5</v>
      </c>
      <c r="M27" s="2">
        <v>10.1</v>
      </c>
      <c r="N27" s="2">
        <v>64.599999999999994</v>
      </c>
      <c r="O27" s="2">
        <v>0.8</v>
      </c>
      <c r="P27" s="2">
        <v>67.7</v>
      </c>
      <c r="Q27" s="2">
        <v>0.3</v>
      </c>
      <c r="R27" s="2">
        <v>68.7</v>
      </c>
      <c r="S27" s="2">
        <v>0.4</v>
      </c>
      <c r="T27" s="2">
        <v>81.7</v>
      </c>
      <c r="U27">
        <v>40.612745098039213</v>
      </c>
      <c r="V27" s="2">
        <v>32.6</v>
      </c>
      <c r="W27" s="2">
        <v>23.4</v>
      </c>
      <c r="X27" s="2">
        <v>14.2</v>
      </c>
      <c r="Y27" s="2">
        <v>10.7</v>
      </c>
      <c r="Z27" s="2">
        <v>7.4</v>
      </c>
      <c r="AA27" s="2">
        <v>5.8</v>
      </c>
      <c r="AB27" s="2">
        <v>3.7</v>
      </c>
      <c r="AC27" s="2">
        <v>1.7</v>
      </c>
      <c r="AD27" s="2">
        <v>0.5</v>
      </c>
      <c r="AE27" s="2">
        <v>0.1</v>
      </c>
      <c r="AF27" s="2">
        <v>3043</v>
      </c>
      <c r="AG27" s="2">
        <v>533</v>
      </c>
      <c r="AH27">
        <v>140845</v>
      </c>
    </row>
    <row r="28" spans="2:34" x14ac:dyDescent="0.35">
      <c r="B28" s="2">
        <v>18.100000000000001</v>
      </c>
      <c r="C28" s="2">
        <v>3</v>
      </c>
      <c r="D28" s="2">
        <v>2</v>
      </c>
      <c r="E28" s="2">
        <v>4.3</v>
      </c>
      <c r="F28" s="2">
        <v>16</v>
      </c>
      <c r="G28" s="2">
        <v>67.5</v>
      </c>
      <c r="H28" s="2">
        <v>28</v>
      </c>
      <c r="I28" s="2">
        <v>4.5</v>
      </c>
      <c r="J28" s="2">
        <v>2.5</v>
      </c>
      <c r="K28" s="2">
        <v>37.799999999999997</v>
      </c>
      <c r="L28" s="2">
        <v>0.9</v>
      </c>
      <c r="M28" s="2">
        <v>17.100000000000001</v>
      </c>
      <c r="N28" s="2">
        <v>55.8</v>
      </c>
      <c r="O28" s="2">
        <v>1.1000000000000001</v>
      </c>
      <c r="P28" s="2">
        <v>81.5</v>
      </c>
      <c r="Q28" s="2">
        <v>2.9</v>
      </c>
      <c r="R28" s="2">
        <v>41.1</v>
      </c>
      <c r="S28" s="2">
        <v>0.5</v>
      </c>
      <c r="T28" s="2">
        <v>64.900000000000006</v>
      </c>
      <c r="U28">
        <v>106.12075667271314</v>
      </c>
      <c r="V28" s="2">
        <v>34.6</v>
      </c>
      <c r="W28" s="2">
        <v>18.5</v>
      </c>
      <c r="X28" s="2">
        <v>10.9</v>
      </c>
      <c r="Y28" s="2">
        <v>13</v>
      </c>
      <c r="Z28" s="2">
        <v>7.8</v>
      </c>
      <c r="AA28" s="2">
        <v>6.1</v>
      </c>
      <c r="AB28" s="2">
        <v>4.5999999999999996</v>
      </c>
      <c r="AC28" s="2">
        <v>2.7</v>
      </c>
      <c r="AD28" s="2">
        <v>1.2</v>
      </c>
      <c r="AE28" s="2">
        <v>0.5</v>
      </c>
      <c r="AF28" s="2">
        <v>4948</v>
      </c>
      <c r="AG28" s="2">
        <v>945</v>
      </c>
      <c r="AH28">
        <v>409520</v>
      </c>
    </row>
    <row r="29" spans="2:34" x14ac:dyDescent="0.35">
      <c r="B29" s="2">
        <v>22.1</v>
      </c>
      <c r="C29" s="2">
        <v>1.9</v>
      </c>
      <c r="D29" s="2">
        <v>1.1000000000000001</v>
      </c>
      <c r="E29" s="2">
        <v>3</v>
      </c>
      <c r="F29" s="2">
        <v>12.2</v>
      </c>
      <c r="G29" s="2">
        <v>84</v>
      </c>
      <c r="H29" s="2">
        <v>10.5</v>
      </c>
      <c r="I29" s="2">
        <v>5.5</v>
      </c>
      <c r="J29" s="2">
        <v>6.1</v>
      </c>
      <c r="K29" s="2">
        <v>55.9</v>
      </c>
      <c r="L29" s="2">
        <v>0.6</v>
      </c>
      <c r="M29" s="2">
        <v>4.5</v>
      </c>
      <c r="N29" s="2">
        <v>77</v>
      </c>
      <c r="O29" s="2">
        <v>0.9</v>
      </c>
      <c r="P29" s="2">
        <v>77</v>
      </c>
      <c r="Q29" s="2">
        <v>0.1</v>
      </c>
      <c r="R29" s="2">
        <v>79.099999999999994</v>
      </c>
      <c r="S29" s="2">
        <v>0.5</v>
      </c>
      <c r="T29" s="2">
        <v>46.7</v>
      </c>
      <c r="U29">
        <v>100.95398970398971</v>
      </c>
      <c r="V29" s="2">
        <v>35.9</v>
      </c>
      <c r="W29" s="2">
        <v>23</v>
      </c>
      <c r="X29" s="2">
        <v>10.5</v>
      </c>
      <c r="Y29" s="2">
        <v>10</v>
      </c>
      <c r="Z29" s="2">
        <v>8.8000000000000007</v>
      </c>
      <c r="AA29" s="2">
        <v>4.9000000000000004</v>
      </c>
      <c r="AB29" s="2">
        <v>3.7</v>
      </c>
      <c r="AC29" s="2">
        <v>2.1</v>
      </c>
      <c r="AD29" s="2">
        <v>0.9</v>
      </c>
      <c r="AE29" s="2">
        <v>0.1</v>
      </c>
      <c r="AF29" s="2">
        <v>3496</v>
      </c>
      <c r="AG29" s="2">
        <v>490</v>
      </c>
      <c r="AH29">
        <v>313765</v>
      </c>
    </row>
    <row r="30" spans="2:34" x14ac:dyDescent="0.35">
      <c r="B30" s="2">
        <v>27.7</v>
      </c>
      <c r="C30" s="2">
        <v>3.4</v>
      </c>
      <c r="D30" s="2">
        <v>2.4</v>
      </c>
      <c r="E30" s="2">
        <v>4.5</v>
      </c>
      <c r="F30" s="2">
        <v>38.799999999999997</v>
      </c>
      <c r="G30" s="2">
        <v>62.1</v>
      </c>
      <c r="H30" s="2">
        <v>33.299999999999997</v>
      </c>
      <c r="I30" s="2">
        <v>4.5999999999999996</v>
      </c>
      <c r="J30" s="2">
        <v>12.9</v>
      </c>
      <c r="K30" s="2">
        <v>59.4</v>
      </c>
      <c r="L30" s="2">
        <v>16.100000000000001</v>
      </c>
      <c r="M30" s="2">
        <v>14.7</v>
      </c>
      <c r="N30" s="2">
        <v>58.2</v>
      </c>
      <c r="O30" s="2">
        <v>3.9</v>
      </c>
      <c r="P30" s="2">
        <v>59.5</v>
      </c>
      <c r="Q30" s="2">
        <v>3</v>
      </c>
      <c r="R30" s="2">
        <v>22.8</v>
      </c>
      <c r="S30" s="2">
        <v>2.6</v>
      </c>
      <c r="T30" s="2">
        <v>43.5</v>
      </c>
      <c r="U30">
        <v>90.092020485709568</v>
      </c>
      <c r="V30" s="2">
        <v>31.7</v>
      </c>
      <c r="W30" s="2">
        <v>21.8</v>
      </c>
      <c r="X30" s="2">
        <v>13.1</v>
      </c>
      <c r="Y30" s="2">
        <v>11.8</v>
      </c>
      <c r="Z30" s="2">
        <v>7.9</v>
      </c>
      <c r="AA30" s="2">
        <v>5.8</v>
      </c>
      <c r="AB30" s="2">
        <v>5</v>
      </c>
      <c r="AC30" s="2">
        <v>2.1</v>
      </c>
      <c r="AD30" s="2">
        <v>0.5</v>
      </c>
      <c r="AE30" s="2">
        <v>0.3</v>
      </c>
      <c r="AF30" s="2">
        <v>7998</v>
      </c>
      <c r="AG30" s="2">
        <v>1409</v>
      </c>
      <c r="AH30">
        <v>545327</v>
      </c>
    </row>
    <row r="31" spans="2:34" x14ac:dyDescent="0.35">
      <c r="B31" s="2">
        <v>16.2</v>
      </c>
      <c r="C31" s="2">
        <v>1.6</v>
      </c>
      <c r="D31" s="2">
        <v>1</v>
      </c>
      <c r="E31" s="2">
        <v>2.4</v>
      </c>
      <c r="F31" s="2">
        <v>8.3000000000000007</v>
      </c>
      <c r="G31" s="2">
        <v>78</v>
      </c>
      <c r="H31" s="2">
        <v>17</v>
      </c>
      <c r="I31" s="2">
        <v>5</v>
      </c>
      <c r="J31" s="2">
        <v>3.4</v>
      </c>
      <c r="K31" s="2">
        <v>28.8</v>
      </c>
      <c r="L31" s="2">
        <v>0.8</v>
      </c>
      <c r="M31" s="2">
        <v>12.5</v>
      </c>
      <c r="N31" s="2">
        <v>64.099999999999994</v>
      </c>
      <c r="O31" s="2">
        <v>3.2</v>
      </c>
      <c r="P31" s="2">
        <v>77.2</v>
      </c>
      <c r="Q31" s="2">
        <v>0.2</v>
      </c>
      <c r="R31" s="2">
        <v>73.400000000000006</v>
      </c>
      <c r="S31" s="2">
        <v>0.9</v>
      </c>
      <c r="T31" s="2">
        <v>76.8</v>
      </c>
      <c r="U31">
        <v>20.715370018975332</v>
      </c>
      <c r="V31" s="2">
        <v>36.4</v>
      </c>
      <c r="W31" s="2">
        <v>21.5</v>
      </c>
      <c r="X31" s="2">
        <v>12</v>
      </c>
      <c r="Y31" s="2">
        <v>10.1</v>
      </c>
      <c r="Z31" s="2">
        <v>7</v>
      </c>
      <c r="AA31" s="2">
        <v>6.2</v>
      </c>
      <c r="AB31" s="2">
        <v>4</v>
      </c>
      <c r="AC31" s="2">
        <v>2.2000000000000002</v>
      </c>
      <c r="AD31" s="2">
        <v>0.7</v>
      </c>
      <c r="AE31" s="2">
        <v>0.1</v>
      </c>
      <c r="AF31" s="2">
        <v>3634</v>
      </c>
      <c r="AG31" s="2">
        <v>587</v>
      </c>
      <c r="AH31">
        <v>251091</v>
      </c>
    </row>
    <row r="32" spans="2:34" x14ac:dyDescent="0.35">
      <c r="B32" s="2">
        <v>20.5</v>
      </c>
      <c r="C32" s="2">
        <v>2.6</v>
      </c>
      <c r="D32" s="2">
        <v>1.6</v>
      </c>
      <c r="E32" s="2">
        <v>3.8</v>
      </c>
      <c r="F32" s="2">
        <v>25.4</v>
      </c>
      <c r="G32" s="2">
        <v>61.1</v>
      </c>
      <c r="H32" s="2">
        <v>34</v>
      </c>
      <c r="I32" s="2">
        <v>4.9000000000000004</v>
      </c>
      <c r="J32" s="2">
        <v>2.9</v>
      </c>
      <c r="K32" s="2">
        <v>42.4</v>
      </c>
      <c r="L32" s="2">
        <v>1.1000000000000001</v>
      </c>
      <c r="M32" s="2">
        <v>13.4</v>
      </c>
      <c r="N32" s="2">
        <v>59.8</v>
      </c>
      <c r="O32" s="2">
        <v>1.6</v>
      </c>
      <c r="P32" s="2">
        <v>69.7</v>
      </c>
      <c r="Q32" s="2">
        <v>0.4</v>
      </c>
      <c r="R32" s="2">
        <v>38.200000000000003</v>
      </c>
      <c r="S32" s="2">
        <v>1.4</v>
      </c>
      <c r="T32" s="2">
        <v>50.3</v>
      </c>
      <c r="U32">
        <v>62.458429356497078</v>
      </c>
      <c r="V32" s="2">
        <v>35.799999999999997</v>
      </c>
      <c r="W32" s="2">
        <v>23</v>
      </c>
      <c r="X32" s="2">
        <v>12.1</v>
      </c>
      <c r="Y32" s="2">
        <v>10.6</v>
      </c>
      <c r="Z32" s="2">
        <v>7.9</v>
      </c>
      <c r="AA32" s="2">
        <v>4.8</v>
      </c>
      <c r="AB32" s="2">
        <v>3.7</v>
      </c>
      <c r="AC32" s="2">
        <v>1.7</v>
      </c>
      <c r="AD32" s="2">
        <v>0.3</v>
      </c>
      <c r="AE32" s="2">
        <v>0.1</v>
      </c>
      <c r="AF32" s="2">
        <v>4301</v>
      </c>
      <c r="AG32" s="2">
        <v>706</v>
      </c>
      <c r="AH32">
        <v>352328</v>
      </c>
    </row>
    <row r="33" spans="1:34" x14ac:dyDescent="0.35">
      <c r="B33" s="2">
        <v>18</v>
      </c>
      <c r="C33" s="2">
        <v>2.2999999999999998</v>
      </c>
      <c r="D33" s="2">
        <v>1.5</v>
      </c>
      <c r="E33" s="2">
        <v>3.3</v>
      </c>
      <c r="F33" s="2">
        <v>5.7</v>
      </c>
      <c r="G33" s="2">
        <v>83.8</v>
      </c>
      <c r="H33" s="2">
        <v>12.4</v>
      </c>
      <c r="I33" s="2">
        <v>3.8</v>
      </c>
      <c r="J33" s="2">
        <v>2.2000000000000002</v>
      </c>
      <c r="K33" s="2">
        <v>47.7</v>
      </c>
      <c r="L33" s="2">
        <v>0.7</v>
      </c>
      <c r="M33" s="2">
        <v>10.1</v>
      </c>
      <c r="N33" s="2">
        <v>68.3</v>
      </c>
      <c r="O33" s="2">
        <v>0.7</v>
      </c>
      <c r="P33" s="2">
        <v>79.400000000000006</v>
      </c>
      <c r="Q33" s="2">
        <v>0.3</v>
      </c>
      <c r="R33" s="2">
        <v>66.900000000000006</v>
      </c>
      <c r="S33" s="2">
        <v>1</v>
      </c>
      <c r="T33" s="2">
        <v>70.599999999999994</v>
      </c>
      <c r="U33">
        <v>36.567661547377568</v>
      </c>
      <c r="V33" s="2">
        <v>32.700000000000003</v>
      </c>
      <c r="W33" s="2">
        <v>20.3</v>
      </c>
      <c r="X33" s="2">
        <v>12</v>
      </c>
      <c r="Y33" s="2">
        <v>11.7</v>
      </c>
      <c r="Z33" s="2">
        <v>8</v>
      </c>
      <c r="AA33" s="2">
        <v>7.1</v>
      </c>
      <c r="AB33" s="2">
        <v>4.5</v>
      </c>
      <c r="AC33" s="2">
        <v>2.6</v>
      </c>
      <c r="AD33" s="2">
        <v>0.9</v>
      </c>
      <c r="AE33" s="2">
        <v>0.2</v>
      </c>
      <c r="AF33" s="2">
        <v>4117</v>
      </c>
      <c r="AG33" s="2">
        <v>727</v>
      </c>
      <c r="AH33">
        <v>252390</v>
      </c>
    </row>
    <row r="34" spans="1:34" x14ac:dyDescent="0.35">
      <c r="B34" s="2">
        <v>22.4</v>
      </c>
      <c r="C34" s="2">
        <v>2.9</v>
      </c>
      <c r="D34" s="2">
        <v>2</v>
      </c>
      <c r="E34" s="2">
        <v>4.2</v>
      </c>
      <c r="F34" s="2">
        <v>14.1</v>
      </c>
      <c r="G34" s="2">
        <v>66.5</v>
      </c>
      <c r="H34" s="2">
        <v>28.1</v>
      </c>
      <c r="I34" s="2">
        <v>5.4</v>
      </c>
      <c r="J34" s="2">
        <v>4.2</v>
      </c>
      <c r="K34" s="2">
        <v>62.1</v>
      </c>
      <c r="L34" s="2">
        <v>2</v>
      </c>
      <c r="M34" s="2">
        <v>10.7</v>
      </c>
      <c r="N34" s="2">
        <v>65.3</v>
      </c>
      <c r="O34" s="2">
        <v>2</v>
      </c>
      <c r="P34" s="2">
        <v>65.8</v>
      </c>
      <c r="Q34" s="2">
        <v>0.9</v>
      </c>
      <c r="R34" s="2">
        <v>60</v>
      </c>
      <c r="S34" s="2">
        <v>0.3</v>
      </c>
      <c r="T34" s="2">
        <v>59.7</v>
      </c>
      <c r="U34">
        <v>87.60132890365449</v>
      </c>
      <c r="V34" s="2">
        <v>35.5</v>
      </c>
      <c r="W34" s="2">
        <v>21.8</v>
      </c>
      <c r="X34" s="2">
        <v>12.8</v>
      </c>
      <c r="Y34" s="2">
        <v>10.5</v>
      </c>
      <c r="Z34" s="2">
        <v>7.8</v>
      </c>
      <c r="AA34" s="2">
        <v>5.0999999999999996</v>
      </c>
      <c r="AB34" s="2">
        <v>4</v>
      </c>
      <c r="AC34" s="2">
        <v>1.8</v>
      </c>
      <c r="AD34" s="2">
        <v>0.6</v>
      </c>
      <c r="AE34" s="2">
        <v>0.1</v>
      </c>
      <c r="AF34" s="2">
        <v>8883</v>
      </c>
      <c r="AG34" s="2">
        <v>1363</v>
      </c>
      <c r="AH34">
        <v>500992</v>
      </c>
    </row>
    <row r="35" spans="1:34" x14ac:dyDescent="0.35">
      <c r="B35" s="2">
        <v>22.7</v>
      </c>
      <c r="C35" s="2">
        <v>1.9</v>
      </c>
      <c r="D35" s="2">
        <v>1.4</v>
      </c>
      <c r="E35" s="2">
        <v>2.4</v>
      </c>
      <c r="F35" s="2">
        <v>14.1</v>
      </c>
      <c r="G35" s="2">
        <v>58.4</v>
      </c>
      <c r="H35" s="2">
        <v>37.1</v>
      </c>
      <c r="I35" s="2">
        <v>4.5</v>
      </c>
      <c r="J35" s="2">
        <v>2.2999999999999998</v>
      </c>
      <c r="K35" s="2">
        <v>62.2</v>
      </c>
      <c r="L35" s="2">
        <v>0.9</v>
      </c>
      <c r="M35" s="2">
        <v>15.1</v>
      </c>
      <c r="N35" s="2">
        <v>56.3</v>
      </c>
      <c r="O35" s="2">
        <v>1.7</v>
      </c>
      <c r="P35" s="2">
        <v>70.900000000000006</v>
      </c>
      <c r="Q35" s="2">
        <v>0.6</v>
      </c>
      <c r="R35" s="2">
        <v>26.1</v>
      </c>
      <c r="S35" s="2">
        <v>1</v>
      </c>
      <c r="T35" s="2">
        <v>57.7</v>
      </c>
      <c r="U35">
        <v>61.483556638246043</v>
      </c>
      <c r="V35" s="2">
        <v>37.9</v>
      </c>
      <c r="W35" s="2">
        <v>18</v>
      </c>
      <c r="X35" s="2">
        <v>10.9</v>
      </c>
      <c r="Y35" s="2">
        <v>11.7</v>
      </c>
      <c r="Z35" s="2">
        <v>7.3</v>
      </c>
      <c r="AA35" s="2">
        <v>6</v>
      </c>
      <c r="AB35" s="2">
        <v>4.9000000000000004</v>
      </c>
      <c r="AC35" s="2">
        <v>2.6</v>
      </c>
      <c r="AD35" s="2">
        <v>0.6</v>
      </c>
      <c r="AE35" s="2">
        <v>0.2</v>
      </c>
      <c r="AF35" s="2">
        <v>3158</v>
      </c>
      <c r="AG35" s="2">
        <v>589</v>
      </c>
      <c r="AH35">
        <v>252390</v>
      </c>
    </row>
    <row r="36" spans="1:34" x14ac:dyDescent="0.35">
      <c r="B36" s="2">
        <v>21.6</v>
      </c>
      <c r="C36" s="2">
        <v>2.7</v>
      </c>
      <c r="D36" s="2">
        <v>1.9</v>
      </c>
      <c r="E36" s="2">
        <v>3.6</v>
      </c>
      <c r="F36" s="2">
        <v>10.199999999999999</v>
      </c>
      <c r="G36" s="2">
        <v>63.1</v>
      </c>
      <c r="H36" s="2">
        <v>28.4</v>
      </c>
      <c r="I36" s="2">
        <v>8.5</v>
      </c>
      <c r="J36" s="2">
        <v>4.3</v>
      </c>
      <c r="K36" s="2">
        <v>50.1</v>
      </c>
      <c r="L36" s="2">
        <v>0.9</v>
      </c>
      <c r="M36" s="2">
        <v>11.3</v>
      </c>
      <c r="N36" s="2">
        <v>65.599999999999994</v>
      </c>
      <c r="O36" s="2">
        <v>1.2</v>
      </c>
      <c r="P36" s="2">
        <v>65.2</v>
      </c>
      <c r="Q36" s="2">
        <v>1.5</v>
      </c>
      <c r="R36" s="2">
        <v>48.3</v>
      </c>
      <c r="S36" s="2">
        <v>0.4</v>
      </c>
      <c r="T36" s="2">
        <v>59.3</v>
      </c>
      <c r="U36">
        <v>55.02241896330144</v>
      </c>
      <c r="V36" s="2">
        <v>35.200000000000003</v>
      </c>
      <c r="W36" s="2">
        <v>21.9</v>
      </c>
      <c r="X36" s="2">
        <v>13.2</v>
      </c>
      <c r="Y36" s="2">
        <v>11.6</v>
      </c>
      <c r="Z36" s="2">
        <v>7</v>
      </c>
      <c r="AA36" s="2">
        <v>4.8</v>
      </c>
      <c r="AB36" s="2">
        <v>3.7</v>
      </c>
      <c r="AC36" s="2">
        <v>2</v>
      </c>
      <c r="AD36" s="2">
        <v>0.6</v>
      </c>
      <c r="AE36" s="2">
        <v>0.1</v>
      </c>
      <c r="AF36" s="2">
        <v>7155</v>
      </c>
      <c r="AG36" s="2">
        <v>1116</v>
      </c>
      <c r="AH36">
        <v>385322</v>
      </c>
    </row>
    <row r="37" spans="1:34" x14ac:dyDescent="0.35">
      <c r="B37" s="2">
        <v>50.7</v>
      </c>
      <c r="C37" s="2">
        <v>7.3</v>
      </c>
      <c r="D37" s="2">
        <v>6.1</v>
      </c>
      <c r="E37" s="2">
        <v>8.5</v>
      </c>
      <c r="F37" s="2">
        <v>91.9</v>
      </c>
      <c r="G37" s="2">
        <v>10.5</v>
      </c>
      <c r="H37" s="2">
        <v>72.7</v>
      </c>
      <c r="I37" s="2">
        <v>16.8</v>
      </c>
      <c r="J37" s="2">
        <v>55.7</v>
      </c>
      <c r="K37" s="2">
        <v>91.5</v>
      </c>
      <c r="L37" s="2">
        <v>58.2</v>
      </c>
      <c r="M37" s="2">
        <v>29.6</v>
      </c>
      <c r="N37" s="2">
        <v>39.700000000000003</v>
      </c>
      <c r="O37" s="2">
        <v>23.4</v>
      </c>
      <c r="P37" s="2">
        <v>10.3</v>
      </c>
      <c r="Q37" s="2">
        <v>24.7</v>
      </c>
      <c r="R37" s="2">
        <v>9.3000000000000007</v>
      </c>
      <c r="S37" s="2">
        <v>21</v>
      </c>
      <c r="T37" s="2">
        <v>20.100000000000001</v>
      </c>
      <c r="U37">
        <v>3014.8527827648113</v>
      </c>
      <c r="V37" s="2">
        <v>25.3</v>
      </c>
      <c r="W37" s="2">
        <v>24.5</v>
      </c>
      <c r="X37" s="2">
        <v>20.6</v>
      </c>
      <c r="Y37" s="2">
        <v>12.7</v>
      </c>
      <c r="Z37" s="2">
        <v>7.5</v>
      </c>
      <c r="AA37" s="2">
        <v>4.5</v>
      </c>
      <c r="AB37" s="2">
        <v>3.2</v>
      </c>
      <c r="AC37" s="2">
        <v>1.4</v>
      </c>
      <c r="AD37" s="2">
        <v>0.3</v>
      </c>
      <c r="AE37" s="2">
        <v>0.1</v>
      </c>
      <c r="AF37" s="2">
        <v>12007</v>
      </c>
      <c r="AG37" s="2">
        <v>2171</v>
      </c>
      <c r="AH37">
        <f>(1473873+205400)</f>
        <v>1679273</v>
      </c>
    </row>
    <row r="38" spans="1:34" x14ac:dyDescent="0.35">
      <c r="B38" s="5" t="s">
        <v>5</v>
      </c>
      <c r="C38" s="5" t="s">
        <v>6</v>
      </c>
      <c r="D38" s="5" t="s">
        <v>7</v>
      </c>
      <c r="E38" s="5" t="s">
        <v>8</v>
      </c>
      <c r="F38" s="5" t="s">
        <v>9</v>
      </c>
      <c r="G38" s="5" t="s">
        <v>10</v>
      </c>
      <c r="H38" s="5" t="s">
        <v>11</v>
      </c>
      <c r="I38" s="5" t="s">
        <v>12</v>
      </c>
      <c r="J38" s="5" t="s">
        <v>13</v>
      </c>
      <c r="K38" s="5" t="s">
        <v>14</v>
      </c>
      <c r="L38" s="5" t="s">
        <v>15</v>
      </c>
      <c r="M38" s="5" t="s">
        <v>16</v>
      </c>
      <c r="N38" s="5" t="s">
        <v>17</v>
      </c>
      <c r="O38" s="5" t="s">
        <v>18</v>
      </c>
      <c r="P38" s="5" t="s">
        <v>19</v>
      </c>
      <c r="Q38" s="5" t="s">
        <v>20</v>
      </c>
      <c r="R38" s="5" t="s">
        <v>21</v>
      </c>
      <c r="S38" s="5" t="s">
        <v>22</v>
      </c>
      <c r="T38" s="5" t="s">
        <v>23</v>
      </c>
      <c r="U38" s="3" t="s">
        <v>200</v>
      </c>
      <c r="V38" s="5" t="s">
        <v>24</v>
      </c>
      <c r="W38" s="5" t="s">
        <v>25</v>
      </c>
      <c r="X38" s="5" t="s">
        <v>26</v>
      </c>
      <c r="Y38" s="5" t="s">
        <v>27</v>
      </c>
      <c r="Z38" s="5" t="s">
        <v>28</v>
      </c>
      <c r="AA38" s="5" t="s">
        <v>29</v>
      </c>
      <c r="AB38" s="5" t="s">
        <v>30</v>
      </c>
      <c r="AC38" s="5" t="s">
        <v>31</v>
      </c>
      <c r="AD38" s="5" t="s">
        <v>32</v>
      </c>
      <c r="AE38" s="5" t="s">
        <v>33</v>
      </c>
      <c r="AF38" s="5" t="s">
        <v>34</v>
      </c>
      <c r="AG38" s="5" t="s">
        <v>35</v>
      </c>
      <c r="AH38" s="3" t="s">
        <v>207</v>
      </c>
    </row>
    <row r="39" spans="1:34" x14ac:dyDescent="0.35">
      <c r="A39" t="s">
        <v>216</v>
      </c>
      <c r="B39">
        <f>MIN(B2:B37)</f>
        <v>15.3</v>
      </c>
      <c r="C39">
        <f t="shared" ref="C39:U39" si="0">MIN(C2:C37)</f>
        <v>1.5</v>
      </c>
      <c r="D39">
        <f t="shared" si="0"/>
        <v>0.7</v>
      </c>
      <c r="E39">
        <f t="shared" si="0"/>
        <v>2.4</v>
      </c>
      <c r="F39">
        <f t="shared" si="0"/>
        <v>4.4000000000000004</v>
      </c>
      <c r="G39">
        <f t="shared" si="0"/>
        <v>3.7</v>
      </c>
      <c r="H39">
        <f t="shared" si="0"/>
        <v>10.5</v>
      </c>
      <c r="I39">
        <f t="shared" si="0"/>
        <v>1.8</v>
      </c>
      <c r="J39">
        <f t="shared" si="0"/>
        <v>0.7</v>
      </c>
      <c r="K39">
        <f t="shared" si="0"/>
        <v>28.8</v>
      </c>
      <c r="L39">
        <f t="shared" si="0"/>
        <v>0</v>
      </c>
      <c r="M39">
        <f t="shared" si="0"/>
        <v>4.5</v>
      </c>
      <c r="N39">
        <f t="shared" si="0"/>
        <v>30.6</v>
      </c>
      <c r="O39">
        <f t="shared" si="0"/>
        <v>0.4</v>
      </c>
      <c r="P39">
        <f t="shared" si="0"/>
        <v>5.0999999999999996</v>
      </c>
      <c r="Q39">
        <f t="shared" si="0"/>
        <v>0</v>
      </c>
      <c r="R39">
        <f t="shared" si="0"/>
        <v>0.9</v>
      </c>
      <c r="S39">
        <f t="shared" si="0"/>
        <v>0.1</v>
      </c>
      <c r="T39">
        <f t="shared" si="0"/>
        <v>8.9</v>
      </c>
      <c r="U39">
        <f t="shared" si="0"/>
        <v>8.3781774339395163</v>
      </c>
      <c r="V39">
        <f t="shared" ref="V39:AH39" si="1">MIN(V2:V37)</f>
        <v>25.3</v>
      </c>
      <c r="W39">
        <f t="shared" si="1"/>
        <v>17.2</v>
      </c>
      <c r="X39">
        <f t="shared" si="1"/>
        <v>9.3000000000000007</v>
      </c>
      <c r="Y39">
        <f t="shared" si="1"/>
        <v>8</v>
      </c>
      <c r="Z39">
        <f t="shared" si="1"/>
        <v>6.6</v>
      </c>
      <c r="AA39">
        <f t="shared" si="1"/>
        <v>4.5</v>
      </c>
      <c r="AB39">
        <f t="shared" si="1"/>
        <v>2.5</v>
      </c>
      <c r="AC39">
        <f t="shared" si="1"/>
        <v>1</v>
      </c>
      <c r="AD39">
        <f t="shared" si="1"/>
        <v>0.2</v>
      </c>
      <c r="AE39">
        <f t="shared" si="1"/>
        <v>0</v>
      </c>
      <c r="AF39">
        <f t="shared" si="1"/>
        <v>630</v>
      </c>
      <c r="AG39">
        <f t="shared" si="1"/>
        <v>120</v>
      </c>
      <c r="AH39">
        <f t="shared" si="1"/>
        <v>57913</v>
      </c>
    </row>
    <row r="40" spans="1:34" x14ac:dyDescent="0.35">
      <c r="A40" t="s">
        <v>217</v>
      </c>
      <c r="B40">
        <f>MAX(B2:B37)</f>
        <v>72.599999999999994</v>
      </c>
      <c r="C40">
        <f t="shared" ref="C40:U40" si="2">MAX(C2:C37)</f>
        <v>8.1999999999999993</v>
      </c>
      <c r="D40">
        <f t="shared" si="2"/>
        <v>6.9</v>
      </c>
      <c r="E40">
        <f t="shared" si="2"/>
        <v>9.5</v>
      </c>
      <c r="F40">
        <f t="shared" si="2"/>
        <v>100</v>
      </c>
      <c r="G40">
        <f t="shared" si="2"/>
        <v>84</v>
      </c>
      <c r="H40">
        <f t="shared" si="2"/>
        <v>73.2</v>
      </c>
      <c r="I40">
        <f t="shared" si="2"/>
        <v>23.1</v>
      </c>
      <c r="J40">
        <f t="shared" si="2"/>
        <v>85.2</v>
      </c>
      <c r="K40">
        <f t="shared" si="2"/>
        <v>97.6</v>
      </c>
      <c r="L40">
        <f t="shared" si="2"/>
        <v>94</v>
      </c>
      <c r="M40">
        <f t="shared" si="2"/>
        <v>35.799999999999997</v>
      </c>
      <c r="N40">
        <f t="shared" si="2"/>
        <v>77</v>
      </c>
      <c r="O40">
        <f t="shared" si="2"/>
        <v>33</v>
      </c>
      <c r="P40">
        <f t="shared" si="2"/>
        <v>92.4</v>
      </c>
      <c r="Q40">
        <f t="shared" si="2"/>
        <v>84.7</v>
      </c>
      <c r="R40">
        <f t="shared" si="2"/>
        <v>79.099999999999994</v>
      </c>
      <c r="S40">
        <f t="shared" si="2"/>
        <v>62.5</v>
      </c>
      <c r="T40">
        <f t="shared" si="2"/>
        <v>89.6</v>
      </c>
      <c r="U40">
        <f t="shared" si="2"/>
        <v>3706.3644444444444</v>
      </c>
      <c r="V40">
        <f t="shared" ref="V40:AH40" si="3">MAX(V2:V37)</f>
        <v>37.9</v>
      </c>
      <c r="W40">
        <f t="shared" si="3"/>
        <v>26.4</v>
      </c>
      <c r="X40">
        <f t="shared" si="3"/>
        <v>20.6</v>
      </c>
      <c r="Y40">
        <f t="shared" si="3"/>
        <v>13.8</v>
      </c>
      <c r="Z40">
        <f t="shared" si="3"/>
        <v>9.3000000000000007</v>
      </c>
      <c r="AA40">
        <f t="shared" si="3"/>
        <v>8.3000000000000007</v>
      </c>
      <c r="AB40">
        <f t="shared" si="3"/>
        <v>6.7</v>
      </c>
      <c r="AC40">
        <f t="shared" si="3"/>
        <v>3.7</v>
      </c>
      <c r="AD40">
        <f t="shared" si="3"/>
        <v>1.8</v>
      </c>
      <c r="AE40">
        <f t="shared" si="3"/>
        <v>0.6</v>
      </c>
      <c r="AF40">
        <f t="shared" si="3"/>
        <v>16459</v>
      </c>
      <c r="AG40">
        <f t="shared" si="3"/>
        <v>3461</v>
      </c>
      <c r="AH40">
        <f t="shared" si="3"/>
        <v>1986329</v>
      </c>
    </row>
    <row r="41" spans="1:34" x14ac:dyDescent="0.35">
      <c r="A41" t="s">
        <v>218</v>
      </c>
      <c r="B41">
        <f>AVERAGE(B2:B37)</f>
        <v>26.291666666666668</v>
      </c>
      <c r="C41">
        <f t="shared" ref="C41:U41" si="4">AVERAGE(C2:C37)</f>
        <v>3.6666666666666665</v>
      </c>
      <c r="D41">
        <f t="shared" si="4"/>
        <v>2.4166666666666665</v>
      </c>
      <c r="E41">
        <f t="shared" si="4"/>
        <v>5.022222222222223</v>
      </c>
      <c r="F41">
        <f t="shared" si="4"/>
        <v>28.658333333333335</v>
      </c>
      <c r="G41">
        <f t="shared" si="4"/>
        <v>56.472222222222221</v>
      </c>
      <c r="H41">
        <f t="shared" si="4"/>
        <v>36.047222222222224</v>
      </c>
      <c r="I41">
        <f t="shared" si="4"/>
        <v>7.4750000000000005</v>
      </c>
      <c r="J41">
        <f t="shared" si="4"/>
        <v>11.708333333333329</v>
      </c>
      <c r="K41">
        <f t="shared" si="4"/>
        <v>57.083333333333336</v>
      </c>
      <c r="L41">
        <f t="shared" si="4"/>
        <v>9.6166666666666671</v>
      </c>
      <c r="M41">
        <f t="shared" si="4"/>
        <v>15.541666666666666</v>
      </c>
      <c r="N41">
        <f t="shared" si="4"/>
        <v>57.816666666666656</v>
      </c>
      <c r="O41">
        <f t="shared" si="4"/>
        <v>4.2444444444444436</v>
      </c>
      <c r="P41">
        <f t="shared" si="4"/>
        <v>60.719444444444463</v>
      </c>
      <c r="Q41">
        <f t="shared" si="4"/>
        <v>5.2833333333333332</v>
      </c>
      <c r="R41">
        <f t="shared" si="4"/>
        <v>38.083333333333336</v>
      </c>
      <c r="S41">
        <f t="shared" si="4"/>
        <v>7.3555555555555578</v>
      </c>
      <c r="T41">
        <f t="shared" si="4"/>
        <v>61.455555555555556</v>
      </c>
      <c r="U41">
        <f t="shared" si="4"/>
        <v>245.15660411694049</v>
      </c>
      <c r="V41">
        <f t="shared" ref="V41:AH41" si="5">AVERAGE(V2:V37)</f>
        <v>33.680555555555564</v>
      </c>
      <c r="W41">
        <f t="shared" si="5"/>
        <v>22.058333333333326</v>
      </c>
      <c r="X41">
        <f t="shared" si="5"/>
        <v>13.108333333333333</v>
      </c>
      <c r="Y41">
        <f t="shared" si="5"/>
        <v>10.83611111111111</v>
      </c>
      <c r="Z41">
        <f t="shared" si="5"/>
        <v>7.6805555555555589</v>
      </c>
      <c r="AA41">
        <f t="shared" si="5"/>
        <v>5.9861111111111116</v>
      </c>
      <c r="AB41">
        <f t="shared" si="5"/>
        <v>3.8861111111111111</v>
      </c>
      <c r="AC41">
        <f t="shared" si="5"/>
        <v>1.9444444444444449</v>
      </c>
      <c r="AD41">
        <f t="shared" si="5"/>
        <v>0.6527777777777779</v>
      </c>
      <c r="AE41">
        <f t="shared" si="5"/>
        <v>0.1805555555555555</v>
      </c>
      <c r="AF41">
        <f t="shared" si="5"/>
        <v>4681.6944444444443</v>
      </c>
      <c r="AG41">
        <f t="shared" si="5"/>
        <v>817.33333333333337</v>
      </c>
      <c r="AH41">
        <f t="shared" si="5"/>
        <v>560685.16666666663</v>
      </c>
    </row>
    <row r="42" spans="1:34" x14ac:dyDescent="0.35">
      <c r="A42" t="s">
        <v>219</v>
      </c>
      <c r="B42">
        <f>STDEV(B2:B37)</f>
        <v>11.008681638987088</v>
      </c>
      <c r="C42">
        <f t="shared" ref="C42:U42" si="6">STDEV(C2:C37)</f>
        <v>1.686077442722351</v>
      </c>
      <c r="D42">
        <f t="shared" si="6"/>
        <v>1.4529772390312445</v>
      </c>
      <c r="E42">
        <f t="shared" si="6"/>
        <v>1.9071461268624232</v>
      </c>
      <c r="F42">
        <f t="shared" si="6"/>
        <v>24.747725725234396</v>
      </c>
      <c r="G42">
        <f t="shared" si="6"/>
        <v>19.134002808927974</v>
      </c>
      <c r="H42">
        <f t="shared" si="6"/>
        <v>15.825304982141036</v>
      </c>
      <c r="I42">
        <f t="shared" si="6"/>
        <v>4.3702484401428991</v>
      </c>
      <c r="J42">
        <f t="shared" si="6"/>
        <v>16.907671547048025</v>
      </c>
      <c r="K42">
        <f t="shared" si="6"/>
        <v>15.284286982761982</v>
      </c>
      <c r="L42">
        <f t="shared" si="6"/>
        <v>18.275252587662283</v>
      </c>
      <c r="M42">
        <f t="shared" si="6"/>
        <v>7.4067295655466525</v>
      </c>
      <c r="N42">
        <f t="shared" si="6"/>
        <v>11.540450597788681</v>
      </c>
      <c r="O42">
        <f t="shared" si="6"/>
        <v>6.8647940118693178</v>
      </c>
      <c r="P42">
        <f t="shared" si="6"/>
        <v>20.067512045157411</v>
      </c>
      <c r="Q42">
        <f t="shared" si="6"/>
        <v>14.929615821293883</v>
      </c>
      <c r="R42">
        <f t="shared" si="6"/>
        <v>20.525447619966776</v>
      </c>
      <c r="S42">
        <f t="shared" si="6"/>
        <v>13.118175928174605</v>
      </c>
      <c r="T42">
        <f t="shared" si="6"/>
        <v>17.252866336507562</v>
      </c>
      <c r="U42">
        <f t="shared" si="6"/>
        <v>776.64962018094616</v>
      </c>
      <c r="V42">
        <f t="shared" ref="V42:AH42" si="7">STDEV(V2:V37)</f>
        <v>2.8657404372985793</v>
      </c>
      <c r="W42">
        <f t="shared" si="7"/>
        <v>2.4067019519904242</v>
      </c>
      <c r="X42">
        <f t="shared" si="7"/>
        <v>2.3655111196405056</v>
      </c>
      <c r="Y42">
        <f t="shared" si="7"/>
        <v>1.3108672762232676</v>
      </c>
      <c r="Z42">
        <f t="shared" si="7"/>
        <v>0.69603753775802502</v>
      </c>
      <c r="AA42">
        <f t="shared" si="7"/>
        <v>1.0161981746483915</v>
      </c>
      <c r="AB42">
        <f t="shared" si="7"/>
        <v>0.81736607562786745</v>
      </c>
      <c r="AC42">
        <f t="shared" si="7"/>
        <v>0.59830448265766212</v>
      </c>
      <c r="AD42">
        <f t="shared" si="7"/>
        <v>0.35655984159032889</v>
      </c>
      <c r="AE42">
        <f t="shared" si="7"/>
        <v>0.15084418535020924</v>
      </c>
      <c r="AF42">
        <f t="shared" si="7"/>
        <v>3346.5822977176022</v>
      </c>
      <c r="AG42">
        <f t="shared" si="7"/>
        <v>630.12116748629046</v>
      </c>
      <c r="AH42">
        <f t="shared" si="7"/>
        <v>551579.56891927333</v>
      </c>
    </row>
    <row r="44" spans="1:34" x14ac:dyDescent="0.35">
      <c r="AG44" t="s">
        <v>220</v>
      </c>
      <c r="AH44">
        <f>SUM(AH2:AH37)</f>
        <v>20184666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Info</vt:lpstr>
      <vt:lpstr>Summary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Levy</dc:creator>
  <cp:lastModifiedBy>Benjamin Levy</cp:lastModifiedBy>
  <dcterms:created xsi:type="dcterms:W3CDTF">2014-10-26T15:00:05Z</dcterms:created>
  <dcterms:modified xsi:type="dcterms:W3CDTF">2018-08-01T16:21:52Z</dcterms:modified>
</cp:coreProperties>
</file>