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.เอก\manuscript camp survey\PeerJ\"/>
    </mc:Choice>
  </mc:AlternateContent>
  <bookViews>
    <workbookView xWindow="0" yWindow="0" windowWidth="20490" windowHeight="7755" activeTab="6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6" l="1"/>
  <c r="F35" i="6"/>
  <c r="E35" i="6"/>
  <c r="J35" i="6"/>
  <c r="I35" i="6"/>
  <c r="N35" i="6"/>
  <c r="M35" i="6"/>
  <c r="Q34" i="6"/>
  <c r="F34" i="6"/>
  <c r="E34" i="6"/>
  <c r="J34" i="6"/>
  <c r="I34" i="6"/>
  <c r="N34" i="6"/>
  <c r="M34" i="6"/>
  <c r="Q33" i="6"/>
  <c r="F33" i="6"/>
  <c r="E33" i="6"/>
  <c r="J33" i="6"/>
  <c r="I33" i="6"/>
  <c r="N33" i="6"/>
  <c r="M33" i="6"/>
  <c r="Q32" i="6"/>
  <c r="F32" i="6"/>
  <c r="E32" i="6"/>
  <c r="J32" i="6"/>
  <c r="I32" i="6"/>
  <c r="N32" i="6"/>
  <c r="M32" i="6"/>
  <c r="Q31" i="6"/>
  <c r="F31" i="6"/>
  <c r="E31" i="6"/>
  <c r="J31" i="6"/>
  <c r="I31" i="6"/>
  <c r="N31" i="6"/>
  <c r="M31" i="6"/>
  <c r="Q30" i="6"/>
  <c r="F30" i="6"/>
  <c r="E30" i="6"/>
  <c r="J30" i="6"/>
  <c r="I30" i="6"/>
  <c r="N30" i="6"/>
  <c r="M30" i="6"/>
  <c r="Q29" i="6"/>
  <c r="F29" i="6"/>
  <c r="E29" i="6"/>
  <c r="J29" i="6"/>
  <c r="I29" i="6"/>
  <c r="N29" i="6"/>
  <c r="M29" i="6"/>
  <c r="Q28" i="6"/>
  <c r="F28" i="6"/>
  <c r="E28" i="6"/>
  <c r="J28" i="6"/>
  <c r="I28" i="6"/>
  <c r="N28" i="6"/>
  <c r="M28" i="6"/>
  <c r="Q27" i="6"/>
  <c r="F27" i="6"/>
  <c r="E27" i="6"/>
  <c r="J27" i="6"/>
  <c r="I27" i="6"/>
  <c r="N27" i="6"/>
  <c r="M27" i="6"/>
  <c r="Q26" i="6"/>
  <c r="F26" i="6"/>
  <c r="E26" i="6"/>
  <c r="J26" i="6"/>
  <c r="I26" i="6"/>
  <c r="N26" i="6"/>
  <c r="M26" i="6"/>
  <c r="Q25" i="6"/>
  <c r="F25" i="6"/>
  <c r="E25" i="6"/>
  <c r="J25" i="6"/>
  <c r="I25" i="6"/>
  <c r="N25" i="6"/>
  <c r="M25" i="6"/>
  <c r="Q24" i="6"/>
  <c r="F24" i="6"/>
  <c r="E24" i="6"/>
  <c r="J24" i="6"/>
  <c r="I24" i="6"/>
  <c r="N24" i="6"/>
  <c r="M24" i="6"/>
  <c r="Q23" i="6"/>
  <c r="F23" i="6"/>
  <c r="E23" i="6"/>
  <c r="J23" i="6"/>
  <c r="I23" i="6"/>
  <c r="N23" i="6"/>
  <c r="M23" i="6"/>
  <c r="Q22" i="6"/>
  <c r="F22" i="6"/>
  <c r="E22" i="6"/>
  <c r="J22" i="6"/>
  <c r="I22" i="6"/>
  <c r="N22" i="6"/>
  <c r="M22" i="6"/>
  <c r="Q21" i="6"/>
  <c r="F21" i="6"/>
  <c r="E21" i="6"/>
  <c r="J21" i="6"/>
  <c r="I21" i="6"/>
  <c r="N21" i="6"/>
  <c r="M21" i="6"/>
  <c r="Q20" i="6"/>
  <c r="F20" i="6"/>
  <c r="E20" i="6"/>
  <c r="J20" i="6"/>
  <c r="I20" i="6"/>
  <c r="N20" i="6"/>
  <c r="M20" i="6"/>
  <c r="F19" i="6"/>
  <c r="E19" i="6"/>
  <c r="J19" i="6"/>
  <c r="I19" i="6"/>
  <c r="N19" i="6"/>
  <c r="M19" i="6"/>
  <c r="Q18" i="6"/>
  <c r="F18" i="6"/>
  <c r="J18" i="6"/>
  <c r="N18" i="6"/>
  <c r="Q17" i="6"/>
  <c r="F17" i="6"/>
  <c r="E17" i="6"/>
  <c r="J17" i="6"/>
  <c r="I17" i="6"/>
  <c r="N17" i="6"/>
  <c r="M17" i="6"/>
  <c r="Q16" i="6"/>
  <c r="F16" i="6"/>
  <c r="E16" i="6"/>
  <c r="J16" i="6"/>
  <c r="I16" i="6"/>
  <c r="N16" i="6"/>
  <c r="M16" i="6"/>
  <c r="Q15" i="6"/>
  <c r="F15" i="6"/>
  <c r="E15" i="6"/>
  <c r="J15" i="6"/>
  <c r="I15" i="6"/>
  <c r="N15" i="6"/>
  <c r="M15" i="6"/>
  <c r="F14" i="6"/>
  <c r="E14" i="6"/>
  <c r="J14" i="6"/>
  <c r="I14" i="6"/>
  <c r="N14" i="6"/>
  <c r="M14" i="6"/>
  <c r="Q13" i="6"/>
  <c r="F13" i="6"/>
  <c r="E13" i="6"/>
  <c r="J13" i="6"/>
  <c r="I13" i="6"/>
  <c r="N13" i="6"/>
  <c r="M13" i="6"/>
  <c r="Q12" i="6"/>
  <c r="F12" i="6"/>
  <c r="E12" i="6"/>
  <c r="J12" i="6"/>
  <c r="I12" i="6"/>
  <c r="N12" i="6"/>
  <c r="M12" i="6"/>
  <c r="Q11" i="6"/>
  <c r="F11" i="6"/>
  <c r="E11" i="6"/>
  <c r="J11" i="6"/>
  <c r="I11" i="6"/>
  <c r="N11" i="6"/>
  <c r="M11" i="6"/>
  <c r="Q10" i="6"/>
  <c r="F10" i="6"/>
  <c r="E10" i="6"/>
  <c r="J10" i="6"/>
  <c r="I10" i="6"/>
  <c r="N10" i="6"/>
  <c r="M10" i="6"/>
  <c r="Q9" i="6"/>
  <c r="F9" i="6"/>
  <c r="E9" i="6"/>
  <c r="I9" i="6"/>
  <c r="Q8" i="6"/>
  <c r="F8" i="6"/>
  <c r="E8" i="6"/>
  <c r="N8" i="6"/>
  <c r="M8" i="6"/>
  <c r="Q7" i="6"/>
  <c r="F7" i="6"/>
  <c r="E7" i="6"/>
  <c r="J7" i="6"/>
  <c r="I7" i="6"/>
  <c r="N7" i="6"/>
  <c r="M7" i="6"/>
  <c r="Q6" i="6"/>
  <c r="F6" i="6"/>
  <c r="E6" i="6"/>
  <c r="J6" i="6"/>
  <c r="I6" i="6"/>
  <c r="N6" i="6"/>
  <c r="M6" i="6"/>
  <c r="Q5" i="6"/>
  <c r="F5" i="6"/>
  <c r="E5" i="6"/>
  <c r="J5" i="6"/>
  <c r="I5" i="6"/>
  <c r="N5" i="6"/>
  <c r="M5" i="6"/>
  <c r="Q4" i="6"/>
  <c r="F4" i="6"/>
  <c r="E4" i="6"/>
  <c r="J4" i="6"/>
  <c r="I4" i="6"/>
  <c r="N4" i="6"/>
  <c r="M4" i="6"/>
  <c r="Q3" i="6"/>
  <c r="F3" i="6"/>
  <c r="E3" i="6"/>
  <c r="J3" i="6"/>
  <c r="I3" i="6"/>
  <c r="N3" i="6"/>
  <c r="M3" i="6"/>
  <c r="L26" i="4"/>
  <c r="M26" i="4"/>
  <c r="K26" i="4"/>
  <c r="L25" i="4"/>
  <c r="M25" i="4"/>
  <c r="K25" i="4"/>
  <c r="L24" i="4"/>
  <c r="M24" i="4"/>
  <c r="K24" i="4"/>
  <c r="L23" i="4"/>
  <c r="M23" i="4"/>
  <c r="K23" i="4"/>
  <c r="L22" i="4"/>
  <c r="M22" i="4"/>
  <c r="K22" i="4"/>
  <c r="L21" i="4"/>
  <c r="M21" i="4"/>
  <c r="K21" i="4"/>
  <c r="L20" i="4"/>
  <c r="M20" i="4"/>
  <c r="K20" i="4"/>
  <c r="L19" i="4"/>
  <c r="M19" i="4"/>
  <c r="K19" i="4"/>
  <c r="K14" i="4"/>
  <c r="L14" i="4"/>
  <c r="M14" i="4"/>
  <c r="K11" i="4"/>
  <c r="L11" i="4"/>
  <c r="M11" i="4"/>
  <c r="K8" i="4"/>
  <c r="L8" i="4"/>
  <c r="M8" i="4"/>
  <c r="K5" i="4"/>
  <c r="L5" i="4"/>
  <c r="M5" i="4"/>
  <c r="J24" i="3" l="1"/>
  <c r="K24" i="3"/>
  <c r="L24" i="3"/>
  <c r="M24" i="3"/>
  <c r="N24" i="3"/>
  <c r="I24" i="3"/>
  <c r="J23" i="3"/>
  <c r="K23" i="3"/>
  <c r="L23" i="3"/>
  <c r="M23" i="3"/>
  <c r="N23" i="3"/>
  <c r="I23" i="3"/>
  <c r="J19" i="3"/>
  <c r="K19" i="3"/>
  <c r="L19" i="3"/>
  <c r="M19" i="3"/>
  <c r="N19" i="3"/>
  <c r="I19" i="3"/>
  <c r="J13" i="3"/>
  <c r="K13" i="3"/>
  <c r="L13" i="3"/>
  <c r="M13" i="3"/>
  <c r="N13" i="3"/>
  <c r="I13" i="3"/>
  <c r="J12" i="3"/>
  <c r="K12" i="3"/>
  <c r="L12" i="3"/>
  <c r="M12" i="3"/>
  <c r="N12" i="3"/>
  <c r="I12" i="3"/>
  <c r="J11" i="3"/>
  <c r="K11" i="3"/>
  <c r="L11" i="3"/>
  <c r="M11" i="3"/>
  <c r="N11" i="3"/>
  <c r="I11" i="3"/>
  <c r="J6" i="3"/>
  <c r="K6" i="3"/>
  <c r="L6" i="3"/>
  <c r="M6" i="3"/>
  <c r="N6" i="3"/>
  <c r="I6" i="3"/>
  <c r="Q13" i="2" l="1"/>
  <c r="R13" i="2"/>
  <c r="P13" i="2"/>
  <c r="Q12" i="2"/>
  <c r="R12" i="2"/>
  <c r="P12" i="2"/>
  <c r="Q11" i="2"/>
  <c r="R11" i="2"/>
  <c r="P11" i="2"/>
  <c r="Q6" i="2"/>
  <c r="R6" i="2"/>
  <c r="P6" i="2"/>
  <c r="K13" i="2"/>
  <c r="L13" i="2"/>
  <c r="J13" i="2"/>
  <c r="K12" i="2"/>
  <c r="L12" i="2"/>
  <c r="J12" i="2"/>
  <c r="K11" i="2"/>
  <c r="L11" i="2"/>
  <c r="J11" i="2"/>
  <c r="K6" i="2"/>
  <c r="L6" i="2"/>
  <c r="J6" i="2"/>
  <c r="N4" i="1" l="1"/>
  <c r="N3" i="1"/>
  <c r="H5" i="1"/>
  <c r="H4" i="1"/>
  <c r="H3" i="1"/>
  <c r="I3" i="1"/>
  <c r="K3" i="1"/>
  <c r="K5" i="1"/>
  <c r="K4" i="1"/>
  <c r="J5" i="1"/>
  <c r="J4" i="1"/>
  <c r="J3" i="1"/>
  <c r="I5" i="1"/>
  <c r="I4" i="1"/>
  <c r="Q5" i="1" l="1"/>
  <c r="Q12" i="1" s="1"/>
  <c r="P5" i="1"/>
  <c r="P12" i="1" s="1"/>
  <c r="O5" i="1"/>
  <c r="O12" i="1" s="1"/>
  <c r="I6" i="1"/>
  <c r="I11" i="1" s="1"/>
  <c r="K6" i="1"/>
  <c r="K13" i="1" s="1"/>
  <c r="J6" i="1"/>
  <c r="J11" i="1" s="1"/>
  <c r="O11" i="1" l="1"/>
  <c r="P11" i="1"/>
  <c r="Q11" i="1"/>
  <c r="I13" i="1"/>
  <c r="J13" i="1"/>
  <c r="J12" i="1"/>
  <c r="I12" i="1"/>
  <c r="K12" i="1"/>
  <c r="K11" i="1"/>
</calcChain>
</file>

<file path=xl/sharedStrings.xml><?xml version="1.0" encoding="utf-8"?>
<sst xmlns="http://schemas.openxmlformats.org/spreadsheetml/2006/main" count="745" uniqueCount="101">
  <si>
    <t>Camp</t>
  </si>
  <si>
    <t>Camp No.</t>
  </si>
  <si>
    <t>Years of Operation</t>
  </si>
  <si>
    <t>Size of Camp</t>
  </si>
  <si>
    <t>0-5</t>
  </si>
  <si>
    <t>6-15</t>
  </si>
  <si>
    <t>&gt;16</t>
  </si>
  <si>
    <t>Large</t>
  </si>
  <si>
    <t>Medium</t>
  </si>
  <si>
    <t>Small</t>
  </si>
  <si>
    <t>Male</t>
  </si>
  <si>
    <t>Female</t>
  </si>
  <si>
    <t>Sex</t>
  </si>
  <si>
    <t>Mahout</t>
  </si>
  <si>
    <t>Remote Owner</t>
  </si>
  <si>
    <t>N of Camp</t>
  </si>
  <si>
    <t>N of Elephant</t>
  </si>
  <si>
    <t>Nof Elephant</t>
  </si>
  <si>
    <t>Ownership</t>
  </si>
  <si>
    <t xml:space="preserve">Small </t>
  </si>
  <si>
    <t xml:space="preserve">Medium </t>
  </si>
  <si>
    <t xml:space="preserve">Large </t>
  </si>
  <si>
    <t>Camp Owner</t>
  </si>
  <si>
    <t>Mahout Owner</t>
  </si>
  <si>
    <t>Type of Work</t>
  </si>
  <si>
    <t>Riding Bareback</t>
  </si>
  <si>
    <t>Riding with a Saddle</t>
  </si>
  <si>
    <t>Observation</t>
  </si>
  <si>
    <t>No Riding</t>
  </si>
  <si>
    <t>Riding with a Saddle and Show</t>
  </si>
  <si>
    <t>Riding with a Saddle and Riding Bareback</t>
  </si>
  <si>
    <t>N of Elephants</t>
  </si>
  <si>
    <t>Show</t>
  </si>
  <si>
    <t>Yes</t>
  </si>
  <si>
    <t>No</t>
  </si>
  <si>
    <t>Variable</t>
  </si>
  <si>
    <t xml:space="preserve">&gt;16 </t>
  </si>
  <si>
    <t>Riding with a saddle</t>
  </si>
  <si>
    <t>Riding bareback</t>
  </si>
  <si>
    <t>Location</t>
  </si>
  <si>
    <t>Chiang Mai</t>
  </si>
  <si>
    <t>Chiang Rai</t>
  </si>
  <si>
    <t>Mae Hong Son</t>
  </si>
  <si>
    <t>3:30 PK</t>
  </si>
  <si>
    <t>Time Work Start</t>
  </si>
  <si>
    <t>Time Work Stop</t>
  </si>
  <si>
    <t>Working Hours</t>
  </si>
  <si>
    <t>Mean Working Hours</t>
  </si>
  <si>
    <t xml:space="preserve">07:00 - 10:30 </t>
  </si>
  <si>
    <t>12:00 - 17:00</t>
  </si>
  <si>
    <t xml:space="preserve">Chiang Rai </t>
  </si>
  <si>
    <t>07:00 - 08:00</t>
  </si>
  <si>
    <t>15:30 - 17:00</t>
  </si>
  <si>
    <t>07:00 - 09:00</t>
  </si>
  <si>
    <t xml:space="preserve">0-5 </t>
  </si>
  <si>
    <t>07:30 - 10:30</t>
  </si>
  <si>
    <t>15:00 - 17:00</t>
  </si>
  <si>
    <t>&gt;5-15</t>
  </si>
  <si>
    <t>07:00 - 10:30</t>
  </si>
  <si>
    <t>&gt;15</t>
  </si>
  <si>
    <t>07:00 - 09:30</t>
  </si>
  <si>
    <t>14:30 - 17:00</t>
  </si>
  <si>
    <t>14:00 - 17:00</t>
  </si>
  <si>
    <t>07:00 - 10:00</t>
  </si>
  <si>
    <t>14:30 - 15:00</t>
  </si>
  <si>
    <t>08:00 - 10:00</t>
  </si>
  <si>
    <t>12:00 - 16:00</t>
  </si>
  <si>
    <t>14:00 - 16:30</t>
  </si>
  <si>
    <t>Bathing only</t>
  </si>
  <si>
    <t>Range of Time Work Start</t>
  </si>
  <si>
    <t>Range of Time Work End</t>
  </si>
  <si>
    <t>SE Working Hours</t>
  </si>
  <si>
    <t>NA</t>
  </si>
  <si>
    <t>Times per Day</t>
  </si>
  <si>
    <t>Distance per Round</t>
  </si>
  <si>
    <t>Time per Round</t>
  </si>
  <si>
    <t>Total Distance per Day</t>
  </si>
  <si>
    <t>Total Time per Day</t>
  </si>
  <si>
    <t>Type of work</t>
  </si>
  <si>
    <t>N of camps</t>
  </si>
  <si>
    <t>SE round per day</t>
  </si>
  <si>
    <t>SE per round</t>
  </si>
  <si>
    <t>SE total distance per day</t>
  </si>
  <si>
    <t>SE total time per day</t>
  </si>
  <si>
    <t xml:space="preserve">Ride with a Saddle </t>
  </si>
  <si>
    <t xml:space="preserve">Ride Bareback </t>
  </si>
  <si>
    <t>Mean Times per Day</t>
  </si>
  <si>
    <t>Mean Distance per Round</t>
  </si>
  <si>
    <t>Mean Time per Round</t>
  </si>
  <si>
    <t>Mean Total Distance per Day</t>
  </si>
  <si>
    <t>Mean Total Time per Day</t>
  </si>
  <si>
    <t>Chain only Night Time</t>
  </si>
  <si>
    <t>Chain both Day and Night Time</t>
  </si>
  <si>
    <t>Chain Length Day Time</t>
  </si>
  <si>
    <t>Chain Length Night Time</t>
  </si>
  <si>
    <t>-</t>
  </si>
  <si>
    <t>Chain Time</t>
  </si>
  <si>
    <t>Mean Chain  Length Day Time</t>
  </si>
  <si>
    <t>Mean Chain Length Night Time</t>
  </si>
  <si>
    <t>SE Chain  Length Day Time</t>
  </si>
  <si>
    <t>SE Chain Length Night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</si>
</sst>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quotePrefix="1" applyNumberFormat="1" applyAlignment="1">
      <alignment horizontal="center"/>
    </xf>
    <xf numFmtId="1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C1" sqref="C1:C1048576"/>
    </sheetView>
  </sheetViews>
  <sheetFormatPr defaultRowHeight="15"/>
  <cols>
    <col min="1" max="1" width="9.5703125" style="1" bestFit="1" customWidth="1"/>
    <col min="2" max="2" width="17.7109375" style="1" bestFit="1" customWidth="1"/>
    <col min="3" max="3" width="12.28515625" style="2" bestFit="1" customWidth="1"/>
    <col min="4" max="4" width="5.42578125" style="2" bestFit="1" customWidth="1"/>
    <col min="5" max="5" width="7.5703125" style="2" bestFit="1" customWidth="1"/>
    <col min="6" max="6" width="9.7109375" style="2" customWidth="1"/>
    <col min="7" max="7" width="12.28515625" bestFit="1" customWidth="1"/>
    <col min="8" max="8" width="10.140625" style="7" bestFit="1" customWidth="1"/>
    <col min="14" max="14" width="13.140625" style="7" bestFit="1" customWidth="1"/>
    <col min="15" max="17" width="9.140625" style="3"/>
  </cols>
  <sheetData>
    <row r="1" spans="1:18">
      <c r="A1" s="1" t="s">
        <v>1</v>
      </c>
      <c r="B1" s="1" t="s">
        <v>2</v>
      </c>
      <c r="C1" s="1" t="s">
        <v>3</v>
      </c>
      <c r="D1" s="2" t="s">
        <v>10</v>
      </c>
      <c r="E1" s="2" t="s">
        <v>11</v>
      </c>
      <c r="F1" s="1"/>
      <c r="I1" s="8" t="s">
        <v>2</v>
      </c>
      <c r="J1" s="8"/>
      <c r="K1" s="8"/>
      <c r="O1" s="8" t="s">
        <v>2</v>
      </c>
      <c r="P1" s="8"/>
      <c r="Q1" s="8"/>
    </row>
    <row r="2" spans="1:18">
      <c r="A2" s="1">
        <v>1</v>
      </c>
      <c r="B2" s="1">
        <v>15</v>
      </c>
      <c r="C2" s="1" t="s">
        <v>7</v>
      </c>
      <c r="D2" s="2">
        <v>9</v>
      </c>
      <c r="E2" s="2">
        <v>25</v>
      </c>
      <c r="F2" s="1"/>
      <c r="G2" t="s">
        <v>3</v>
      </c>
      <c r="H2" s="7" t="s">
        <v>15</v>
      </c>
      <c r="I2" s="3" t="s">
        <v>4</v>
      </c>
      <c r="J2" s="4" t="s">
        <v>5</v>
      </c>
      <c r="K2" s="3" t="s">
        <v>6</v>
      </c>
      <c r="M2" t="s">
        <v>12</v>
      </c>
      <c r="N2" s="7" t="s">
        <v>16</v>
      </c>
      <c r="O2" s="3" t="s">
        <v>4</v>
      </c>
      <c r="P2" s="3" t="s">
        <v>5</v>
      </c>
      <c r="Q2" s="3" t="s">
        <v>6</v>
      </c>
    </row>
    <row r="3" spans="1:18">
      <c r="A3" s="1">
        <v>2</v>
      </c>
      <c r="B3" s="1">
        <v>9</v>
      </c>
      <c r="C3" s="1" t="s">
        <v>7</v>
      </c>
      <c r="D3" s="2">
        <v>7</v>
      </c>
      <c r="E3" s="2">
        <v>39</v>
      </c>
      <c r="F3" s="1"/>
      <c r="G3" t="s">
        <v>9</v>
      </c>
      <c r="H3" s="7">
        <f>COUNTIF(C2:C34,"Small")</f>
        <v>16</v>
      </c>
      <c r="I3" s="3">
        <f>COUNTIFS(C2:C34,"=Small",B2:B34,"&lt;6")</f>
        <v>7</v>
      </c>
      <c r="J3" s="3">
        <f>COUNTIFS(C2:C34,"=Small",B2:B34,"&gt;5",B2:B34,"&lt;16")</f>
        <v>5</v>
      </c>
      <c r="K3" s="3">
        <f>COUNTIFS(C2:C34,"=Small",B2:B34,"&gt;15")</f>
        <v>4</v>
      </c>
      <c r="M3" t="s">
        <v>10</v>
      </c>
      <c r="N3" s="7">
        <f>SUM(D2:D34)</f>
        <v>156</v>
      </c>
      <c r="O3" s="3">
        <v>20</v>
      </c>
      <c r="P3" s="3">
        <v>43</v>
      </c>
      <c r="Q3" s="3">
        <v>93</v>
      </c>
    </row>
    <row r="4" spans="1:18">
      <c r="A4" s="1">
        <v>3</v>
      </c>
      <c r="B4" s="1">
        <v>27</v>
      </c>
      <c r="C4" s="1" t="s">
        <v>7</v>
      </c>
      <c r="D4" s="2">
        <v>21</v>
      </c>
      <c r="E4" s="2">
        <v>45</v>
      </c>
      <c r="F4" s="1"/>
      <c r="G4" t="s">
        <v>8</v>
      </c>
      <c r="H4" s="7">
        <f>COUNTIF(C2:C34,"Medium")</f>
        <v>10</v>
      </c>
      <c r="I4" s="3">
        <f>COUNTIFS(C2:C34,"=Medium",B2:B34,"&lt;6")</f>
        <v>3</v>
      </c>
      <c r="J4" s="3">
        <f>COUNTIFS(C2:C34,"=Medium",B2:B34,"&gt;5",B2:B34,"&lt;16")</f>
        <v>5</v>
      </c>
      <c r="K4" s="3">
        <f>COUNTIFS(C2:C34,"=Medium",B2:B34,"&gt;15")</f>
        <v>2</v>
      </c>
      <c r="M4" t="s">
        <v>11</v>
      </c>
      <c r="N4" s="7">
        <f>SUM(E2:E34)</f>
        <v>471</v>
      </c>
      <c r="O4" s="3">
        <v>63</v>
      </c>
      <c r="P4" s="3">
        <v>251</v>
      </c>
      <c r="Q4" s="3">
        <v>157</v>
      </c>
    </row>
    <row r="5" spans="1:18">
      <c r="A5" s="1">
        <v>4</v>
      </c>
      <c r="B5" s="1">
        <v>29</v>
      </c>
      <c r="C5" s="1" t="s">
        <v>7</v>
      </c>
      <c r="D5" s="2">
        <v>22</v>
      </c>
      <c r="E5" s="2">
        <v>30</v>
      </c>
      <c r="F5" s="1"/>
      <c r="G5" t="s">
        <v>7</v>
      </c>
      <c r="H5" s="7">
        <f>COUNTIF(C2:C34,"Large")</f>
        <v>7</v>
      </c>
      <c r="I5" s="3">
        <f>COUNTIFS(C2:C34,"=Large",B2:B34,"&lt;6")</f>
        <v>0</v>
      </c>
      <c r="J5" s="3">
        <f>COUNTIFS(C2:C34,"=Large",B2:B34,"&gt;5",B2:B34,"&lt;16")</f>
        <v>4</v>
      </c>
      <c r="K5" s="3">
        <f>COUNTIFS(C2:C34,"=Large",B2:B34,"&gt;15")</f>
        <v>3</v>
      </c>
      <c r="O5" s="3">
        <f>SUM(O3:O4)</f>
        <v>83</v>
      </c>
      <c r="P5" s="3">
        <f t="shared" ref="P5:Q5" si="0">SUM(P3:P4)</f>
        <v>294</v>
      </c>
      <c r="Q5" s="3">
        <f t="shared" si="0"/>
        <v>250</v>
      </c>
    </row>
    <row r="6" spans="1:18">
      <c r="A6" s="1">
        <v>5</v>
      </c>
      <c r="B6" s="1">
        <v>14</v>
      </c>
      <c r="C6" s="1" t="s">
        <v>7</v>
      </c>
      <c r="D6" s="2">
        <v>6</v>
      </c>
      <c r="E6" s="2">
        <v>62</v>
      </c>
      <c r="F6" s="1"/>
      <c r="I6" s="3">
        <f>SUM(I3:I5)</f>
        <v>10</v>
      </c>
      <c r="J6" s="3">
        <f t="shared" ref="J6:K6" si="1">SUM(J3:J5)</f>
        <v>14</v>
      </c>
      <c r="K6" s="3">
        <f t="shared" si="1"/>
        <v>9</v>
      </c>
    </row>
    <row r="7" spans="1:18">
      <c r="A7" s="1">
        <v>6</v>
      </c>
      <c r="B7" s="1">
        <v>40</v>
      </c>
      <c r="C7" s="1" t="s">
        <v>7</v>
      </c>
      <c r="D7" s="2">
        <v>35</v>
      </c>
      <c r="E7" s="2">
        <v>41</v>
      </c>
      <c r="F7" s="1"/>
    </row>
    <row r="8" spans="1:18">
      <c r="A8" s="1">
        <v>7</v>
      </c>
      <c r="B8" s="1">
        <v>15</v>
      </c>
      <c r="C8" s="1" t="s">
        <v>9</v>
      </c>
      <c r="D8" s="2">
        <v>1</v>
      </c>
      <c r="E8" s="2">
        <v>5</v>
      </c>
      <c r="F8" s="1"/>
    </row>
    <row r="9" spans="1:18">
      <c r="A9" s="1">
        <v>8</v>
      </c>
      <c r="B9" s="1">
        <v>2</v>
      </c>
      <c r="C9" s="1" t="s">
        <v>8</v>
      </c>
      <c r="D9" s="2">
        <v>2</v>
      </c>
      <c r="E9" s="2">
        <v>8</v>
      </c>
      <c r="F9" s="1"/>
      <c r="I9" s="8" t="s">
        <v>2</v>
      </c>
      <c r="J9" s="8"/>
      <c r="K9" s="8"/>
      <c r="O9" s="8" t="s">
        <v>2</v>
      </c>
      <c r="P9" s="8"/>
      <c r="Q9" s="8"/>
    </row>
    <row r="10" spans="1:18">
      <c r="A10" s="1">
        <v>9</v>
      </c>
      <c r="B10" s="1">
        <v>2</v>
      </c>
      <c r="C10" s="1" t="s">
        <v>9</v>
      </c>
      <c r="D10" s="2">
        <v>2</v>
      </c>
      <c r="E10" s="2">
        <v>5</v>
      </c>
      <c r="F10" s="1"/>
      <c r="G10" t="s">
        <v>3</v>
      </c>
      <c r="H10" s="7" t="s">
        <v>15</v>
      </c>
      <c r="I10" s="3" t="s">
        <v>4</v>
      </c>
      <c r="J10" s="3" t="s">
        <v>5</v>
      </c>
      <c r="K10" s="3" t="s">
        <v>6</v>
      </c>
      <c r="M10" t="s">
        <v>12</v>
      </c>
      <c r="N10" s="7" t="s">
        <v>16</v>
      </c>
      <c r="O10" s="3" t="s">
        <v>4</v>
      </c>
      <c r="P10" s="3" t="s">
        <v>5</v>
      </c>
      <c r="Q10" s="3" t="s">
        <v>6</v>
      </c>
    </row>
    <row r="11" spans="1:18">
      <c r="A11" s="1">
        <v>10</v>
      </c>
      <c r="B11" s="1">
        <v>10</v>
      </c>
      <c r="C11" s="1" t="s">
        <v>8</v>
      </c>
      <c r="D11" s="2">
        <v>2</v>
      </c>
      <c r="E11" s="2">
        <v>13</v>
      </c>
      <c r="F11" s="1"/>
      <c r="G11" t="s">
        <v>9</v>
      </c>
      <c r="H11" s="7">
        <v>16</v>
      </c>
      <c r="I11" s="5">
        <f>I3/I6*100</f>
        <v>70</v>
      </c>
      <c r="J11" s="5">
        <f>J3/J6*100</f>
        <v>35.714285714285715</v>
      </c>
      <c r="K11" s="5">
        <f>K3/K6*100</f>
        <v>44.444444444444443</v>
      </c>
      <c r="M11" t="s">
        <v>10</v>
      </c>
      <c r="N11" s="7">
        <v>156</v>
      </c>
      <c r="O11" s="5">
        <f>O3/O5*100</f>
        <v>24.096385542168676</v>
      </c>
      <c r="P11" s="5">
        <f t="shared" ref="P11:Q11" si="2">P3/P5*100</f>
        <v>14.625850340136054</v>
      </c>
      <c r="Q11" s="5">
        <f t="shared" si="2"/>
        <v>37.200000000000003</v>
      </c>
    </row>
    <row r="12" spans="1:18">
      <c r="A12" s="1">
        <v>11</v>
      </c>
      <c r="B12" s="1">
        <v>5</v>
      </c>
      <c r="C12" s="1" t="s">
        <v>9</v>
      </c>
      <c r="D12" s="2">
        <v>2</v>
      </c>
      <c r="E12" s="2">
        <v>3</v>
      </c>
      <c r="F12" s="1"/>
      <c r="G12" t="s">
        <v>8</v>
      </c>
      <c r="H12" s="7">
        <v>10</v>
      </c>
      <c r="I12" s="5">
        <f>I4/I6*100</f>
        <v>30</v>
      </c>
      <c r="J12" s="5">
        <f>J4/J6*100</f>
        <v>35.714285714285715</v>
      </c>
      <c r="K12" s="5">
        <f>K4/K6*100</f>
        <v>22.222222222222221</v>
      </c>
      <c r="M12" t="s">
        <v>11</v>
      </c>
      <c r="N12" s="7">
        <v>471</v>
      </c>
      <c r="O12" s="5">
        <f>O4/O5*100</f>
        <v>75.903614457831324</v>
      </c>
      <c r="P12" s="5">
        <f t="shared" ref="P12:Q12" si="3">P4/P5*100</f>
        <v>85.374149659863946</v>
      </c>
      <c r="Q12" s="5">
        <f t="shared" si="3"/>
        <v>62.8</v>
      </c>
    </row>
    <row r="13" spans="1:18">
      <c r="A13" s="1">
        <v>12</v>
      </c>
      <c r="B13" s="1">
        <v>10</v>
      </c>
      <c r="C13" s="1" t="s">
        <v>9</v>
      </c>
      <c r="D13" s="2">
        <v>3</v>
      </c>
      <c r="E13" s="2">
        <v>3</v>
      </c>
      <c r="F13" s="1"/>
      <c r="G13" t="s">
        <v>7</v>
      </c>
      <c r="H13" s="7">
        <v>7</v>
      </c>
      <c r="I13" s="5">
        <f>I5/I6*100</f>
        <v>0</v>
      </c>
      <c r="J13" s="5">
        <f>J5/J6*100</f>
        <v>28.571428571428569</v>
      </c>
      <c r="K13" s="5">
        <f>K5/K6*100</f>
        <v>33.333333333333329</v>
      </c>
      <c r="O13" s="2"/>
      <c r="P13" s="2"/>
      <c r="Q13" s="2"/>
      <c r="R13" s="2"/>
    </row>
    <row r="14" spans="1:18">
      <c r="A14" s="1">
        <v>13</v>
      </c>
      <c r="B14" s="1">
        <v>5</v>
      </c>
      <c r="C14" s="1" t="s">
        <v>9</v>
      </c>
      <c r="D14" s="2">
        <v>1</v>
      </c>
      <c r="E14" s="2">
        <v>8</v>
      </c>
      <c r="F14" s="1"/>
    </row>
    <row r="15" spans="1:18">
      <c r="A15" s="1">
        <v>14</v>
      </c>
      <c r="B15" s="1">
        <v>2</v>
      </c>
      <c r="C15" s="1" t="s">
        <v>9</v>
      </c>
      <c r="D15" s="2">
        <v>0</v>
      </c>
      <c r="E15" s="2">
        <v>4</v>
      </c>
      <c r="F15" s="1"/>
    </row>
    <row r="16" spans="1:18">
      <c r="A16" s="1">
        <v>15</v>
      </c>
      <c r="B16" s="1">
        <v>10</v>
      </c>
      <c r="C16" s="1" t="s">
        <v>9</v>
      </c>
      <c r="D16" s="2">
        <v>0</v>
      </c>
      <c r="E16" s="2">
        <v>5</v>
      </c>
      <c r="F16" s="1"/>
    </row>
    <row r="17" spans="1:6">
      <c r="A17" s="1">
        <v>16</v>
      </c>
      <c r="B17" s="1">
        <v>20</v>
      </c>
      <c r="C17" s="1" t="s">
        <v>8</v>
      </c>
      <c r="D17" s="2">
        <v>4</v>
      </c>
      <c r="E17" s="2">
        <v>8</v>
      </c>
      <c r="F17" s="1"/>
    </row>
    <row r="18" spans="1:6">
      <c r="A18" s="1">
        <v>17</v>
      </c>
      <c r="B18" s="1">
        <v>10</v>
      </c>
      <c r="C18" s="1" t="s">
        <v>7</v>
      </c>
      <c r="D18" s="2">
        <v>7</v>
      </c>
      <c r="E18" s="2">
        <v>43</v>
      </c>
      <c r="F18" s="1"/>
    </row>
    <row r="19" spans="1:6">
      <c r="A19" s="1">
        <v>18</v>
      </c>
      <c r="B19" s="1">
        <v>13</v>
      </c>
      <c r="C19" s="1" t="s">
        <v>8</v>
      </c>
      <c r="D19" s="2">
        <v>4</v>
      </c>
      <c r="E19" s="2">
        <v>8</v>
      </c>
      <c r="F19" s="1"/>
    </row>
    <row r="20" spans="1:6">
      <c r="A20" s="1">
        <v>19</v>
      </c>
      <c r="B20" s="1">
        <v>17</v>
      </c>
      <c r="C20" s="1" t="s">
        <v>9</v>
      </c>
      <c r="D20" s="2">
        <v>0</v>
      </c>
      <c r="E20" s="2">
        <v>8</v>
      </c>
      <c r="F20" s="1"/>
    </row>
    <row r="21" spans="1:6">
      <c r="A21" s="1">
        <v>20</v>
      </c>
      <c r="B21" s="1">
        <v>12</v>
      </c>
      <c r="C21" s="1" t="s">
        <v>8</v>
      </c>
      <c r="D21" s="2">
        <v>1</v>
      </c>
      <c r="E21" s="2">
        <v>12</v>
      </c>
      <c r="F21" s="1"/>
    </row>
    <row r="22" spans="1:6">
      <c r="A22" s="1">
        <v>21</v>
      </c>
      <c r="B22" s="1">
        <v>12</v>
      </c>
      <c r="C22" s="1" t="s">
        <v>8</v>
      </c>
      <c r="D22" s="2">
        <v>2</v>
      </c>
      <c r="E22" s="2">
        <v>9</v>
      </c>
      <c r="F22" s="1"/>
    </row>
    <row r="23" spans="1:6">
      <c r="A23" s="1">
        <v>22</v>
      </c>
      <c r="B23" s="1">
        <v>5</v>
      </c>
      <c r="C23" s="1" t="s">
        <v>9</v>
      </c>
      <c r="D23" s="2">
        <v>3</v>
      </c>
      <c r="E23" s="2">
        <v>4</v>
      </c>
      <c r="F23" s="1"/>
    </row>
    <row r="24" spans="1:6">
      <c r="A24" s="1">
        <v>23</v>
      </c>
      <c r="B24" s="1">
        <v>26</v>
      </c>
      <c r="C24" s="1" t="s">
        <v>9</v>
      </c>
      <c r="D24" s="2">
        <v>1</v>
      </c>
      <c r="E24" s="2">
        <v>5</v>
      </c>
      <c r="F24" s="1"/>
    </row>
    <row r="25" spans="1:6">
      <c r="A25" s="1">
        <v>24</v>
      </c>
      <c r="B25" s="1">
        <v>1</v>
      </c>
      <c r="C25" s="1" t="s">
        <v>9</v>
      </c>
      <c r="D25" s="2">
        <v>1</v>
      </c>
      <c r="E25" s="2">
        <v>5</v>
      </c>
      <c r="F25" s="1"/>
    </row>
    <row r="26" spans="1:6">
      <c r="A26" s="1">
        <v>25</v>
      </c>
      <c r="B26" s="1">
        <v>1</v>
      </c>
      <c r="C26" s="1" t="s">
        <v>8</v>
      </c>
      <c r="D26" s="2">
        <v>0</v>
      </c>
      <c r="E26" s="2">
        <v>10</v>
      </c>
      <c r="F26" s="1"/>
    </row>
    <row r="27" spans="1:6">
      <c r="A27" s="1">
        <v>26</v>
      </c>
      <c r="B27" s="1">
        <v>1</v>
      </c>
      <c r="C27" s="1" t="s">
        <v>9</v>
      </c>
      <c r="D27" s="2">
        <v>2</v>
      </c>
      <c r="E27" s="2">
        <v>7</v>
      </c>
      <c r="F27" s="1"/>
    </row>
    <row r="28" spans="1:6">
      <c r="A28" s="1">
        <v>27</v>
      </c>
      <c r="B28" s="1">
        <v>41</v>
      </c>
      <c r="C28" s="1" t="s">
        <v>8</v>
      </c>
      <c r="D28" s="2">
        <v>10</v>
      </c>
      <c r="E28" s="2">
        <v>15</v>
      </c>
      <c r="F28" s="1"/>
    </row>
    <row r="29" spans="1:6">
      <c r="A29" s="1">
        <v>28</v>
      </c>
      <c r="B29" s="1">
        <v>1</v>
      </c>
      <c r="C29" s="1" t="s">
        <v>8</v>
      </c>
      <c r="D29" s="2">
        <v>7</v>
      </c>
      <c r="E29" s="2">
        <v>9</v>
      </c>
      <c r="F29" s="1"/>
    </row>
    <row r="30" spans="1:6">
      <c r="A30" s="1">
        <v>29</v>
      </c>
      <c r="B30" s="1">
        <v>10</v>
      </c>
      <c r="C30" s="1" t="s">
        <v>8</v>
      </c>
      <c r="D30" s="2">
        <v>1</v>
      </c>
      <c r="E30" s="2">
        <v>20</v>
      </c>
      <c r="F30" s="1"/>
    </row>
    <row r="31" spans="1:6">
      <c r="A31" s="1">
        <v>30</v>
      </c>
      <c r="B31" s="1">
        <v>24</v>
      </c>
      <c r="C31" s="1" t="s">
        <v>9</v>
      </c>
      <c r="D31" s="2">
        <v>0</v>
      </c>
      <c r="E31" s="2">
        <v>3</v>
      </c>
      <c r="F31" s="1"/>
    </row>
    <row r="32" spans="1:6">
      <c r="A32" s="1">
        <v>31</v>
      </c>
      <c r="B32" s="1">
        <v>19</v>
      </c>
      <c r="C32" s="1" t="s">
        <v>9</v>
      </c>
      <c r="D32" s="2">
        <v>0</v>
      </c>
      <c r="E32" s="2">
        <v>2</v>
      </c>
      <c r="F32" s="1"/>
    </row>
    <row r="33" spans="1:6">
      <c r="A33" s="1">
        <v>32</v>
      </c>
      <c r="B33" s="1">
        <v>15</v>
      </c>
      <c r="C33" s="1" t="s">
        <v>9</v>
      </c>
      <c r="D33" s="2">
        <v>0</v>
      </c>
      <c r="E33" s="2">
        <v>4</v>
      </c>
      <c r="F33" s="1"/>
    </row>
    <row r="34" spans="1:6">
      <c r="A34" s="1">
        <v>33</v>
      </c>
      <c r="B34" s="1">
        <v>9</v>
      </c>
      <c r="C34" s="1" t="s">
        <v>9</v>
      </c>
      <c r="D34" s="2">
        <v>0</v>
      </c>
      <c r="E34" s="2">
        <v>3</v>
      </c>
      <c r="F34" s="1"/>
    </row>
    <row r="35" spans="1:6">
      <c r="C35" s="1"/>
      <c r="F35" s="1"/>
    </row>
    <row r="36" spans="1:6">
      <c r="C36" s="1"/>
      <c r="F36" s="1"/>
    </row>
  </sheetData>
  <mergeCells count="4">
    <mergeCell ref="I1:K1"/>
    <mergeCell ref="I9:K9"/>
    <mergeCell ref="O1:Q1"/>
    <mergeCell ref="O9:Q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D7" sqref="D7"/>
    </sheetView>
  </sheetViews>
  <sheetFormatPr defaultRowHeight="15"/>
  <cols>
    <col min="1" max="1" width="9.5703125" style="1" bestFit="1" customWidth="1"/>
    <col min="2" max="2" width="12.42578125" style="1" bestFit="1" customWidth="1"/>
    <col min="3" max="3" width="14.5703125" style="1" bestFit="1" customWidth="1"/>
    <col min="4" max="4" width="14.42578125" style="1" bestFit="1" customWidth="1"/>
    <col min="5" max="5" width="17.7109375" style="1" bestFit="1" customWidth="1"/>
    <col min="6" max="6" width="12.28515625" style="2" bestFit="1" customWidth="1"/>
    <col min="8" max="8" width="17.7109375" bestFit="1" customWidth="1"/>
    <col min="9" max="9" width="12.5703125" style="7" bestFit="1" customWidth="1"/>
    <col min="10" max="10" width="7.7109375" bestFit="1" customWidth="1"/>
    <col min="11" max="11" width="14.5703125" bestFit="1" customWidth="1"/>
    <col min="12" max="12" width="7.85546875" bestFit="1" customWidth="1"/>
    <col min="14" max="14" width="12.28515625" bestFit="1" customWidth="1"/>
    <col min="15" max="15" width="13.140625" style="7" bestFit="1" customWidth="1"/>
    <col min="16" max="16" width="9.140625" style="7"/>
    <col min="17" max="17" width="14.5703125" style="7" bestFit="1" customWidth="1"/>
    <col min="18" max="18" width="9.140625" style="7"/>
  </cols>
  <sheetData>
    <row r="1" spans="1:18">
      <c r="A1" s="1" t="s">
        <v>1</v>
      </c>
      <c r="B1" s="1" t="s">
        <v>22</v>
      </c>
      <c r="C1" s="1" t="s">
        <v>14</v>
      </c>
      <c r="D1" s="1" t="s">
        <v>23</v>
      </c>
      <c r="E1" s="1" t="s">
        <v>2</v>
      </c>
      <c r="F1" s="1" t="s">
        <v>3</v>
      </c>
      <c r="J1" s="8" t="s">
        <v>18</v>
      </c>
      <c r="K1" s="8"/>
      <c r="L1" s="8"/>
      <c r="P1" s="8" t="s">
        <v>18</v>
      </c>
      <c r="Q1" s="8"/>
      <c r="R1" s="8"/>
    </row>
    <row r="2" spans="1:18">
      <c r="A2" s="1">
        <v>1</v>
      </c>
      <c r="B2" s="1">
        <v>20</v>
      </c>
      <c r="C2" s="1">
        <v>0</v>
      </c>
      <c r="D2" s="1">
        <v>14</v>
      </c>
      <c r="E2" s="1">
        <v>15</v>
      </c>
      <c r="F2" s="1" t="s">
        <v>7</v>
      </c>
      <c r="H2" t="s">
        <v>2</v>
      </c>
      <c r="I2" s="7" t="s">
        <v>17</v>
      </c>
      <c r="J2" s="7" t="s">
        <v>0</v>
      </c>
      <c r="K2" s="7" t="s">
        <v>14</v>
      </c>
      <c r="L2" s="7" t="s">
        <v>13</v>
      </c>
      <c r="N2" s="7" t="s">
        <v>3</v>
      </c>
      <c r="O2" s="7" t="s">
        <v>16</v>
      </c>
      <c r="P2" s="7" t="s">
        <v>0</v>
      </c>
      <c r="Q2" s="7" t="s">
        <v>14</v>
      </c>
      <c r="R2" s="7" t="s">
        <v>13</v>
      </c>
    </row>
    <row r="3" spans="1:18">
      <c r="A3" s="1">
        <v>2</v>
      </c>
      <c r="B3" s="1">
        <v>44</v>
      </c>
      <c r="C3" s="1">
        <v>1</v>
      </c>
      <c r="D3" s="1">
        <v>1</v>
      </c>
      <c r="E3" s="1">
        <v>9</v>
      </c>
      <c r="F3" s="1" t="s">
        <v>7</v>
      </c>
      <c r="H3" t="s">
        <v>4</v>
      </c>
      <c r="I3" s="7">
        <v>83</v>
      </c>
      <c r="J3" s="7">
        <v>31</v>
      </c>
      <c r="K3" s="7">
        <v>22</v>
      </c>
      <c r="L3" s="7">
        <v>30</v>
      </c>
      <c r="N3" t="s">
        <v>19</v>
      </c>
      <c r="O3" s="7">
        <v>90</v>
      </c>
      <c r="P3" s="7">
        <v>53</v>
      </c>
      <c r="Q3" s="7">
        <v>26</v>
      </c>
      <c r="R3" s="7">
        <v>11</v>
      </c>
    </row>
    <row r="4" spans="1:18">
      <c r="A4" s="1">
        <v>3</v>
      </c>
      <c r="B4" s="1">
        <v>36</v>
      </c>
      <c r="C4" s="1">
        <v>8</v>
      </c>
      <c r="D4" s="1">
        <v>22</v>
      </c>
      <c r="E4" s="1">
        <v>27</v>
      </c>
      <c r="F4" s="1" t="s">
        <v>7</v>
      </c>
      <c r="H4" s="9" t="s">
        <v>5</v>
      </c>
      <c r="I4" s="7">
        <v>294</v>
      </c>
      <c r="J4" s="7">
        <v>231</v>
      </c>
      <c r="K4" s="7">
        <v>52</v>
      </c>
      <c r="L4" s="7">
        <v>11</v>
      </c>
      <c r="N4" t="s">
        <v>20</v>
      </c>
      <c r="O4" s="7">
        <v>145</v>
      </c>
      <c r="P4" s="7">
        <v>75</v>
      </c>
      <c r="Q4" s="7">
        <v>39</v>
      </c>
      <c r="R4" s="7">
        <v>31</v>
      </c>
    </row>
    <row r="5" spans="1:18">
      <c r="A5" s="1">
        <v>4</v>
      </c>
      <c r="B5" s="1">
        <v>15</v>
      </c>
      <c r="C5" s="1">
        <v>0</v>
      </c>
      <c r="D5" s="1">
        <v>37</v>
      </c>
      <c r="E5" s="1">
        <v>29</v>
      </c>
      <c r="F5" s="1" t="s">
        <v>7</v>
      </c>
      <c r="H5" t="s">
        <v>6</v>
      </c>
      <c r="I5" s="7">
        <v>250</v>
      </c>
      <c r="J5" s="7">
        <v>171</v>
      </c>
      <c r="K5" s="7">
        <v>67</v>
      </c>
      <c r="L5" s="7">
        <v>12</v>
      </c>
      <c r="N5" t="s">
        <v>21</v>
      </c>
      <c r="O5" s="7">
        <v>392</v>
      </c>
      <c r="P5" s="7">
        <v>305</v>
      </c>
      <c r="Q5" s="7">
        <v>76</v>
      </c>
      <c r="R5" s="7">
        <v>11</v>
      </c>
    </row>
    <row r="6" spans="1:18">
      <c r="A6" s="1">
        <v>5</v>
      </c>
      <c r="B6" s="1">
        <v>68</v>
      </c>
      <c r="C6" s="1">
        <v>0</v>
      </c>
      <c r="D6" s="1">
        <v>0</v>
      </c>
      <c r="E6" s="1">
        <v>14</v>
      </c>
      <c r="F6" s="1" t="s">
        <v>7</v>
      </c>
      <c r="J6" s="7">
        <f>SUM(J3:J5)</f>
        <v>433</v>
      </c>
      <c r="K6" s="7">
        <f t="shared" ref="K6:L6" si="0">SUM(K3:K5)</f>
        <v>141</v>
      </c>
      <c r="L6" s="7">
        <f t="shared" si="0"/>
        <v>53</v>
      </c>
      <c r="P6" s="7">
        <f>SUM(P3:P5)</f>
        <v>433</v>
      </c>
      <c r="Q6" s="7">
        <f t="shared" ref="Q6:R6" si="1">SUM(Q3:Q5)</f>
        <v>141</v>
      </c>
      <c r="R6" s="7">
        <f t="shared" si="1"/>
        <v>53</v>
      </c>
    </row>
    <row r="7" spans="1:18">
      <c r="A7" s="1">
        <v>6</v>
      </c>
      <c r="B7" s="1">
        <v>76</v>
      </c>
      <c r="C7" s="1">
        <v>0</v>
      </c>
      <c r="D7" s="1">
        <v>0</v>
      </c>
      <c r="E7" s="1">
        <v>40</v>
      </c>
      <c r="F7" s="1" t="s">
        <v>7</v>
      </c>
    </row>
    <row r="8" spans="1:18">
      <c r="A8" s="1">
        <v>7</v>
      </c>
      <c r="B8" s="1">
        <v>3</v>
      </c>
      <c r="C8" s="1">
        <v>0</v>
      </c>
      <c r="D8" s="1">
        <v>3</v>
      </c>
      <c r="E8" s="1">
        <v>15</v>
      </c>
      <c r="F8" s="1" t="s">
        <v>9</v>
      </c>
    </row>
    <row r="9" spans="1:18">
      <c r="A9" s="1">
        <v>8</v>
      </c>
      <c r="B9" s="1">
        <v>2</v>
      </c>
      <c r="C9" s="1">
        <v>8</v>
      </c>
      <c r="D9" s="1">
        <v>0</v>
      </c>
      <c r="E9" s="1">
        <v>2</v>
      </c>
      <c r="F9" s="1" t="s">
        <v>8</v>
      </c>
      <c r="J9" s="8" t="s">
        <v>18</v>
      </c>
      <c r="K9" s="8"/>
      <c r="L9" s="8"/>
      <c r="P9" s="8" t="s">
        <v>18</v>
      </c>
      <c r="Q9" s="8"/>
      <c r="R9" s="8"/>
    </row>
    <row r="10" spans="1:18">
      <c r="A10" s="1">
        <v>9</v>
      </c>
      <c r="B10" s="1">
        <v>0</v>
      </c>
      <c r="C10" s="1">
        <v>0</v>
      </c>
      <c r="D10" s="1">
        <v>7</v>
      </c>
      <c r="E10" s="1">
        <v>2</v>
      </c>
      <c r="F10" s="1" t="s">
        <v>9</v>
      </c>
      <c r="H10" t="s">
        <v>2</v>
      </c>
      <c r="I10" s="7" t="s">
        <v>17</v>
      </c>
      <c r="J10" s="7" t="s">
        <v>0</v>
      </c>
      <c r="K10" s="7" t="s">
        <v>14</v>
      </c>
      <c r="L10" s="7" t="s">
        <v>13</v>
      </c>
      <c r="N10" s="7" t="s">
        <v>3</v>
      </c>
      <c r="O10" s="7" t="s">
        <v>16</v>
      </c>
      <c r="P10" s="7" t="s">
        <v>0</v>
      </c>
      <c r="Q10" s="7" t="s">
        <v>14</v>
      </c>
      <c r="R10" s="7" t="s">
        <v>13</v>
      </c>
    </row>
    <row r="11" spans="1:18">
      <c r="A11" s="1">
        <v>10</v>
      </c>
      <c r="B11" s="1">
        <v>7</v>
      </c>
      <c r="C11" s="1">
        <v>3</v>
      </c>
      <c r="D11" s="1">
        <v>5</v>
      </c>
      <c r="E11" s="1">
        <v>10</v>
      </c>
      <c r="F11" s="1" t="s">
        <v>8</v>
      </c>
      <c r="H11" t="s">
        <v>4</v>
      </c>
      <c r="I11" s="7">
        <v>83</v>
      </c>
      <c r="J11" s="5">
        <f>J3/J6*100</f>
        <v>7.1593533487297929</v>
      </c>
      <c r="K11" s="5">
        <f t="shared" ref="K11:L11" si="2">K3/K6*100</f>
        <v>15.602836879432624</v>
      </c>
      <c r="L11" s="5">
        <f t="shared" si="2"/>
        <v>56.60377358490566</v>
      </c>
      <c r="N11" t="s">
        <v>19</v>
      </c>
      <c r="O11" s="7">
        <v>90</v>
      </c>
      <c r="P11" s="5">
        <f>P3/P6*100</f>
        <v>12.240184757505773</v>
      </c>
      <c r="Q11" s="5">
        <f t="shared" ref="Q11:R11" si="3">Q3/Q6*100</f>
        <v>18.439716312056735</v>
      </c>
      <c r="R11" s="5">
        <f t="shared" si="3"/>
        <v>20.754716981132077</v>
      </c>
    </row>
    <row r="12" spans="1:18">
      <c r="A12" s="1">
        <v>11</v>
      </c>
      <c r="B12" s="1">
        <v>1</v>
      </c>
      <c r="C12" s="1">
        <v>3</v>
      </c>
      <c r="D12" s="1">
        <v>1</v>
      </c>
      <c r="E12" s="1">
        <v>5</v>
      </c>
      <c r="F12" s="1" t="s">
        <v>9</v>
      </c>
      <c r="H12" s="9" t="s">
        <v>5</v>
      </c>
      <c r="I12" s="7">
        <v>294</v>
      </c>
      <c r="J12" s="5">
        <f>J4/J6*100</f>
        <v>53.348729792147807</v>
      </c>
      <c r="K12" s="5">
        <f t="shared" ref="K12:L12" si="4">K4/K6*100</f>
        <v>36.87943262411347</v>
      </c>
      <c r="L12" s="5">
        <f t="shared" si="4"/>
        <v>20.754716981132077</v>
      </c>
      <c r="N12" t="s">
        <v>20</v>
      </c>
      <c r="O12" s="7">
        <v>145</v>
      </c>
      <c r="P12" s="5">
        <f>P4/P6*100</f>
        <v>17.321016166281755</v>
      </c>
      <c r="Q12" s="5">
        <f t="shared" ref="Q12:R12" si="5">Q4/Q6*100</f>
        <v>27.659574468085108</v>
      </c>
      <c r="R12" s="5">
        <f t="shared" si="5"/>
        <v>58.490566037735846</v>
      </c>
    </row>
    <row r="13" spans="1:18">
      <c r="A13" s="1">
        <v>12</v>
      </c>
      <c r="B13" s="1">
        <v>6</v>
      </c>
      <c r="C13" s="1">
        <v>0</v>
      </c>
      <c r="D13" s="1">
        <v>0</v>
      </c>
      <c r="E13" s="1">
        <v>10</v>
      </c>
      <c r="F13" s="1" t="s">
        <v>9</v>
      </c>
      <c r="H13" t="s">
        <v>6</v>
      </c>
      <c r="I13" s="7">
        <v>250</v>
      </c>
      <c r="J13" s="5">
        <f>J5/J6*100</f>
        <v>39.491916859122398</v>
      </c>
      <c r="K13" s="5">
        <f t="shared" ref="K13:L13" si="6">K5/K6*100</f>
        <v>47.5177304964539</v>
      </c>
      <c r="L13" s="5">
        <f t="shared" si="6"/>
        <v>22.641509433962266</v>
      </c>
      <c r="N13" t="s">
        <v>21</v>
      </c>
      <c r="O13" s="7">
        <v>392</v>
      </c>
      <c r="P13" s="5">
        <f>P5/P6*100</f>
        <v>70.438799076212462</v>
      </c>
      <c r="Q13" s="5">
        <f t="shared" ref="Q13:R13" si="7">Q5/Q6*100</f>
        <v>53.900709219858157</v>
      </c>
      <c r="R13" s="5">
        <f t="shared" si="7"/>
        <v>20.754716981132077</v>
      </c>
    </row>
    <row r="14" spans="1:18">
      <c r="A14" s="1">
        <v>13</v>
      </c>
      <c r="B14" s="1">
        <v>8</v>
      </c>
      <c r="C14" s="1">
        <v>1</v>
      </c>
      <c r="D14" s="1">
        <v>0</v>
      </c>
      <c r="E14" s="1">
        <v>5</v>
      </c>
      <c r="F14" s="1" t="s">
        <v>9</v>
      </c>
      <c r="J14" s="2"/>
      <c r="K14" s="2"/>
      <c r="L14" s="2"/>
      <c r="M14" s="2"/>
    </row>
    <row r="15" spans="1:18">
      <c r="A15" s="1">
        <v>14</v>
      </c>
      <c r="B15" s="1">
        <v>4</v>
      </c>
      <c r="C15" s="1">
        <v>0</v>
      </c>
      <c r="D15" s="1">
        <v>0</v>
      </c>
      <c r="E15" s="1">
        <v>2</v>
      </c>
      <c r="F15" s="1" t="s">
        <v>9</v>
      </c>
    </row>
    <row r="16" spans="1:18">
      <c r="A16" s="1">
        <v>15</v>
      </c>
      <c r="B16" s="1">
        <v>2</v>
      </c>
      <c r="C16" s="1">
        <v>0</v>
      </c>
      <c r="D16" s="1">
        <v>3</v>
      </c>
      <c r="E16" s="1">
        <v>10</v>
      </c>
      <c r="F16" s="1" t="s">
        <v>9</v>
      </c>
    </row>
    <row r="17" spans="1:6">
      <c r="A17" s="1">
        <v>16</v>
      </c>
      <c r="B17" s="1">
        <v>8</v>
      </c>
      <c r="C17" s="1">
        <v>4</v>
      </c>
      <c r="D17" s="1">
        <v>0</v>
      </c>
      <c r="E17" s="1">
        <v>20</v>
      </c>
      <c r="F17" s="1" t="s">
        <v>8</v>
      </c>
    </row>
    <row r="18" spans="1:6">
      <c r="A18" s="1">
        <v>17</v>
      </c>
      <c r="B18" s="1">
        <v>46</v>
      </c>
      <c r="C18" s="1">
        <v>2</v>
      </c>
      <c r="D18" s="1">
        <v>2</v>
      </c>
      <c r="E18" s="1">
        <v>10</v>
      </c>
      <c r="F18" s="1" t="s">
        <v>7</v>
      </c>
    </row>
    <row r="19" spans="1:6">
      <c r="A19" s="1">
        <v>18</v>
      </c>
      <c r="B19" s="1">
        <v>2</v>
      </c>
      <c r="C19" s="1">
        <v>0</v>
      </c>
      <c r="D19" s="1">
        <v>10</v>
      </c>
      <c r="E19" s="1">
        <v>13</v>
      </c>
      <c r="F19" s="1" t="s">
        <v>8</v>
      </c>
    </row>
    <row r="20" spans="1:6">
      <c r="A20" s="1">
        <v>19</v>
      </c>
      <c r="B20" s="1">
        <v>4</v>
      </c>
      <c r="C20" s="1">
        <v>0</v>
      </c>
      <c r="D20" s="1">
        <v>4</v>
      </c>
      <c r="E20" s="1">
        <v>17</v>
      </c>
      <c r="F20" s="1" t="s">
        <v>9</v>
      </c>
    </row>
    <row r="21" spans="1:6">
      <c r="A21" s="1">
        <v>20</v>
      </c>
      <c r="B21" s="1">
        <v>10</v>
      </c>
      <c r="C21" s="1">
        <v>0</v>
      </c>
      <c r="D21" s="1">
        <v>3</v>
      </c>
      <c r="E21" s="1">
        <v>12</v>
      </c>
      <c r="F21" s="1" t="s">
        <v>8</v>
      </c>
    </row>
    <row r="22" spans="1:6">
      <c r="A22" s="1">
        <v>21</v>
      </c>
      <c r="B22" s="1">
        <v>11</v>
      </c>
      <c r="C22" s="1">
        <v>0</v>
      </c>
      <c r="D22" s="1">
        <v>0</v>
      </c>
      <c r="E22" s="1">
        <v>12</v>
      </c>
      <c r="F22" s="1" t="s">
        <v>8</v>
      </c>
    </row>
    <row r="23" spans="1:6">
      <c r="A23" s="1">
        <v>22</v>
      </c>
      <c r="B23" s="1">
        <v>7</v>
      </c>
      <c r="C23" s="1">
        <v>0</v>
      </c>
      <c r="D23" s="1">
        <v>0</v>
      </c>
      <c r="E23" s="1">
        <v>5</v>
      </c>
      <c r="F23" s="1" t="s">
        <v>9</v>
      </c>
    </row>
    <row r="24" spans="1:6">
      <c r="A24" s="1">
        <v>23</v>
      </c>
      <c r="B24" s="1">
        <v>2</v>
      </c>
      <c r="C24" s="1">
        <v>0</v>
      </c>
      <c r="D24" s="1">
        <v>4</v>
      </c>
      <c r="E24" s="1">
        <v>26</v>
      </c>
      <c r="F24" s="1" t="s">
        <v>9</v>
      </c>
    </row>
    <row r="25" spans="1:6">
      <c r="A25" s="1">
        <v>24</v>
      </c>
      <c r="B25" s="1">
        <v>0</v>
      </c>
      <c r="C25" s="1">
        <v>2</v>
      </c>
      <c r="D25" s="1">
        <v>4</v>
      </c>
      <c r="E25" s="1">
        <v>1</v>
      </c>
      <c r="F25" s="1" t="s">
        <v>9</v>
      </c>
    </row>
    <row r="26" spans="1:6">
      <c r="A26" s="1">
        <v>25</v>
      </c>
      <c r="B26" s="1">
        <v>5</v>
      </c>
      <c r="C26" s="1">
        <v>4</v>
      </c>
      <c r="D26" s="1">
        <v>1</v>
      </c>
      <c r="E26" s="1">
        <v>1</v>
      </c>
      <c r="F26" s="1" t="s">
        <v>8</v>
      </c>
    </row>
    <row r="27" spans="1:6">
      <c r="A27" s="1">
        <v>26</v>
      </c>
      <c r="B27" s="1">
        <v>4</v>
      </c>
      <c r="C27" s="1">
        <v>5</v>
      </c>
      <c r="D27" s="1">
        <v>0</v>
      </c>
      <c r="E27" s="1">
        <v>1</v>
      </c>
      <c r="F27" s="1" t="s">
        <v>9</v>
      </c>
    </row>
    <row r="28" spans="1:6">
      <c r="A28" s="1">
        <v>27</v>
      </c>
      <c r="B28" s="1">
        <v>25</v>
      </c>
      <c r="C28" s="1">
        <v>0</v>
      </c>
      <c r="D28" s="1">
        <v>0</v>
      </c>
      <c r="E28" s="1">
        <v>41</v>
      </c>
      <c r="F28" s="1" t="s">
        <v>8</v>
      </c>
    </row>
    <row r="29" spans="1:6">
      <c r="A29" s="1">
        <v>28</v>
      </c>
      <c r="B29" s="1">
        <v>0</v>
      </c>
      <c r="C29" s="1">
        <v>7</v>
      </c>
      <c r="D29" s="1">
        <v>9</v>
      </c>
      <c r="E29" s="1">
        <v>1</v>
      </c>
      <c r="F29" s="1" t="s">
        <v>8</v>
      </c>
    </row>
    <row r="30" spans="1:6">
      <c r="A30" s="1">
        <v>29</v>
      </c>
      <c r="B30" s="1">
        <v>5</v>
      </c>
      <c r="C30" s="1">
        <v>5</v>
      </c>
      <c r="D30" s="1">
        <v>11</v>
      </c>
      <c r="E30" s="1">
        <v>10</v>
      </c>
      <c r="F30" s="1" t="s">
        <v>8</v>
      </c>
    </row>
    <row r="31" spans="1:6">
      <c r="A31" s="1">
        <v>30</v>
      </c>
      <c r="B31" s="1">
        <v>3</v>
      </c>
      <c r="C31" s="1">
        <v>0</v>
      </c>
      <c r="D31" s="1">
        <v>0</v>
      </c>
      <c r="E31" s="1">
        <v>24</v>
      </c>
      <c r="F31" s="1" t="s">
        <v>9</v>
      </c>
    </row>
    <row r="32" spans="1:6">
      <c r="A32" s="1">
        <v>31</v>
      </c>
      <c r="B32" s="1">
        <v>2</v>
      </c>
      <c r="C32" s="1">
        <v>0</v>
      </c>
      <c r="D32" s="1">
        <v>0</v>
      </c>
      <c r="E32" s="1">
        <v>19</v>
      </c>
      <c r="F32" s="1" t="s">
        <v>9</v>
      </c>
    </row>
    <row r="33" spans="1:6">
      <c r="A33" s="1">
        <v>32</v>
      </c>
      <c r="B33" s="1">
        <v>4</v>
      </c>
      <c r="C33" s="1">
        <v>0</v>
      </c>
      <c r="D33" s="1">
        <v>0</v>
      </c>
      <c r="E33" s="1">
        <v>15</v>
      </c>
      <c r="F33" s="1" t="s">
        <v>9</v>
      </c>
    </row>
    <row r="34" spans="1:6">
      <c r="A34" s="1">
        <v>33</v>
      </c>
      <c r="B34" s="1">
        <v>3</v>
      </c>
      <c r="C34" s="1">
        <v>0</v>
      </c>
      <c r="D34" s="1">
        <v>0</v>
      </c>
      <c r="E34" s="1">
        <v>9</v>
      </c>
      <c r="F34" s="1" t="s">
        <v>9</v>
      </c>
    </row>
    <row r="35" spans="1:6">
      <c r="F35" s="1"/>
    </row>
    <row r="36" spans="1:6">
      <c r="F36" s="1"/>
    </row>
  </sheetData>
  <mergeCells count="4">
    <mergeCell ref="J1:L1"/>
    <mergeCell ref="J9:L9"/>
    <mergeCell ref="P1:R1"/>
    <mergeCell ref="P9:R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B1" sqref="B1:B1048576"/>
    </sheetView>
  </sheetViews>
  <sheetFormatPr defaultRowHeight="15"/>
  <cols>
    <col min="1" max="1" width="9.5703125" style="1" bestFit="1" customWidth="1"/>
    <col min="2" max="2" width="38" bestFit="1" customWidth="1"/>
    <col min="3" max="3" width="12.28515625" style="2" bestFit="1" customWidth="1"/>
    <col min="4" max="4" width="5.42578125" style="2" bestFit="1" customWidth="1"/>
    <col min="5" max="5" width="7.5703125" style="2" bestFit="1" customWidth="1"/>
    <col min="7" max="7" width="12.28515625" bestFit="1" customWidth="1"/>
    <col min="8" max="8" width="14" style="7" bestFit="1" customWidth="1"/>
    <col min="9" max="9" width="19.28515625" style="7" bestFit="1" customWidth="1"/>
    <col min="10" max="10" width="28.5703125" style="7" bestFit="1" customWidth="1"/>
    <col min="11" max="11" width="15.28515625" style="7" bestFit="1" customWidth="1"/>
    <col min="12" max="12" width="38.140625" style="7" bestFit="1" customWidth="1"/>
    <col min="13" max="13" width="10.5703125" style="7" bestFit="1" customWidth="1"/>
    <col min="14" max="14" width="13" style="7" bestFit="1" customWidth="1"/>
  </cols>
  <sheetData>
    <row r="1" spans="1:14">
      <c r="A1" s="1" t="s">
        <v>1</v>
      </c>
      <c r="B1" t="s">
        <v>24</v>
      </c>
      <c r="C1" s="1" t="s">
        <v>3</v>
      </c>
      <c r="D1" s="2" t="s">
        <v>10</v>
      </c>
      <c r="E1" s="2" t="s">
        <v>11</v>
      </c>
      <c r="I1" s="8" t="s">
        <v>24</v>
      </c>
      <c r="J1" s="8"/>
      <c r="K1" s="8"/>
      <c r="L1" s="8"/>
      <c r="M1" s="8"/>
      <c r="N1" s="8"/>
    </row>
    <row r="2" spans="1:14">
      <c r="A2" s="1">
        <v>1</v>
      </c>
      <c r="B2" t="s">
        <v>25</v>
      </c>
      <c r="C2" s="1" t="s">
        <v>7</v>
      </c>
      <c r="D2" s="2">
        <v>9</v>
      </c>
      <c r="E2" s="2">
        <v>25</v>
      </c>
      <c r="G2" t="s">
        <v>3</v>
      </c>
      <c r="H2" s="7" t="s">
        <v>15</v>
      </c>
      <c r="I2" s="7" t="s">
        <v>26</v>
      </c>
      <c r="J2" s="7" t="s">
        <v>29</v>
      </c>
      <c r="K2" s="7" t="s">
        <v>25</v>
      </c>
      <c r="L2" s="7" t="s">
        <v>30</v>
      </c>
      <c r="M2" s="7" t="s">
        <v>28</v>
      </c>
      <c r="N2" s="7" t="s">
        <v>27</v>
      </c>
    </row>
    <row r="3" spans="1:14">
      <c r="A3" s="1">
        <v>2</v>
      </c>
      <c r="B3" t="s">
        <v>25</v>
      </c>
      <c r="C3" s="1" t="s">
        <v>7</v>
      </c>
      <c r="D3" s="2">
        <v>7</v>
      </c>
      <c r="E3" s="2">
        <v>39</v>
      </c>
      <c r="G3" t="s">
        <v>9</v>
      </c>
      <c r="H3" s="7">
        <v>16</v>
      </c>
      <c r="I3" s="7">
        <v>4</v>
      </c>
      <c r="J3" s="7">
        <v>0</v>
      </c>
      <c r="K3" s="7">
        <v>5</v>
      </c>
      <c r="L3" s="7">
        <v>3</v>
      </c>
      <c r="M3" s="7">
        <v>4</v>
      </c>
      <c r="N3" s="7">
        <v>0</v>
      </c>
    </row>
    <row r="4" spans="1:14">
      <c r="A4" s="1">
        <v>3</v>
      </c>
      <c r="B4" t="s">
        <v>29</v>
      </c>
      <c r="C4" s="1" t="s">
        <v>7</v>
      </c>
      <c r="D4" s="2">
        <v>21</v>
      </c>
      <c r="E4" s="2">
        <v>45</v>
      </c>
      <c r="G4" t="s">
        <v>8</v>
      </c>
      <c r="H4" s="7">
        <v>10</v>
      </c>
      <c r="I4" s="7">
        <v>3</v>
      </c>
      <c r="J4" s="7">
        <v>1</v>
      </c>
      <c r="K4" s="7">
        <v>3</v>
      </c>
      <c r="L4" s="7">
        <v>2</v>
      </c>
      <c r="M4" s="7">
        <v>1</v>
      </c>
      <c r="N4" s="7">
        <v>0</v>
      </c>
    </row>
    <row r="5" spans="1:14">
      <c r="A5" s="1">
        <v>4</v>
      </c>
      <c r="B5" t="s">
        <v>29</v>
      </c>
      <c r="C5" s="1" t="s">
        <v>7</v>
      </c>
      <c r="D5" s="2">
        <v>22</v>
      </c>
      <c r="E5" s="2">
        <v>30</v>
      </c>
      <c r="G5" t="s">
        <v>7</v>
      </c>
      <c r="H5" s="7">
        <v>7</v>
      </c>
      <c r="I5" s="7">
        <v>0</v>
      </c>
      <c r="J5" s="7">
        <v>4</v>
      </c>
      <c r="K5" s="7">
        <v>2</v>
      </c>
      <c r="L5" s="7">
        <v>0</v>
      </c>
      <c r="M5" s="7">
        <v>0</v>
      </c>
      <c r="N5" s="7">
        <v>1</v>
      </c>
    </row>
    <row r="6" spans="1:14">
      <c r="A6" s="1">
        <v>5</v>
      </c>
      <c r="B6" t="s">
        <v>27</v>
      </c>
      <c r="C6" s="1" t="s">
        <v>7</v>
      </c>
      <c r="D6" s="2">
        <v>6</v>
      </c>
      <c r="E6" s="2">
        <v>62</v>
      </c>
      <c r="I6" s="7">
        <f>SUM(I3:I5)</f>
        <v>7</v>
      </c>
      <c r="J6" s="7">
        <f t="shared" ref="J6:N6" si="0">SUM(J3:J5)</f>
        <v>5</v>
      </c>
      <c r="K6" s="7">
        <f t="shared" si="0"/>
        <v>10</v>
      </c>
      <c r="L6" s="7">
        <f t="shared" si="0"/>
        <v>5</v>
      </c>
      <c r="M6" s="7">
        <f t="shared" si="0"/>
        <v>5</v>
      </c>
      <c r="N6" s="7">
        <f t="shared" si="0"/>
        <v>1</v>
      </c>
    </row>
    <row r="7" spans="1:14">
      <c r="A7" s="1">
        <v>6</v>
      </c>
      <c r="B7" t="s">
        <v>29</v>
      </c>
      <c r="C7" s="1" t="s">
        <v>7</v>
      </c>
      <c r="D7" s="2">
        <v>35</v>
      </c>
      <c r="E7" s="2">
        <v>41</v>
      </c>
    </row>
    <row r="8" spans="1:14">
      <c r="A8" s="1">
        <v>7</v>
      </c>
      <c r="B8" t="s">
        <v>26</v>
      </c>
      <c r="C8" s="1" t="s">
        <v>9</v>
      </c>
      <c r="D8" s="2">
        <v>1</v>
      </c>
      <c r="E8" s="2">
        <v>5</v>
      </c>
    </row>
    <row r="9" spans="1:14">
      <c r="A9" s="1">
        <v>8</v>
      </c>
      <c r="B9" t="s">
        <v>25</v>
      </c>
      <c r="C9" s="1" t="s">
        <v>8</v>
      </c>
      <c r="D9" s="2">
        <v>2</v>
      </c>
      <c r="E9" s="2">
        <v>8</v>
      </c>
      <c r="I9" s="8" t="s">
        <v>24</v>
      </c>
      <c r="J9" s="8"/>
      <c r="K9" s="8"/>
      <c r="L9" s="8"/>
      <c r="M9" s="8"/>
      <c r="N9" s="8"/>
    </row>
    <row r="10" spans="1:14">
      <c r="A10" s="1">
        <v>9</v>
      </c>
      <c r="B10" t="s">
        <v>28</v>
      </c>
      <c r="C10" s="1" t="s">
        <v>9</v>
      </c>
      <c r="D10" s="2">
        <v>2</v>
      </c>
      <c r="E10" s="2">
        <v>5</v>
      </c>
      <c r="G10" t="s">
        <v>3</v>
      </c>
      <c r="H10" s="7" t="s">
        <v>15</v>
      </c>
      <c r="I10" s="7" t="s">
        <v>26</v>
      </c>
      <c r="J10" s="7" t="s">
        <v>29</v>
      </c>
      <c r="K10" s="7" t="s">
        <v>25</v>
      </c>
      <c r="L10" s="7" t="s">
        <v>30</v>
      </c>
      <c r="M10" s="7" t="s">
        <v>28</v>
      </c>
      <c r="N10" s="7" t="s">
        <v>27</v>
      </c>
    </row>
    <row r="11" spans="1:14">
      <c r="A11" s="1">
        <v>10</v>
      </c>
      <c r="B11" t="s">
        <v>25</v>
      </c>
      <c r="C11" s="1" t="s">
        <v>8</v>
      </c>
      <c r="D11" s="2">
        <v>2</v>
      </c>
      <c r="E11" s="2">
        <v>13</v>
      </c>
      <c r="G11" t="s">
        <v>9</v>
      </c>
      <c r="H11" s="7">
        <v>16</v>
      </c>
      <c r="I11" s="5">
        <f>I3/I6*100</f>
        <v>57.142857142857139</v>
      </c>
      <c r="J11" s="5">
        <f t="shared" ref="J11:N11" si="1">J3/J6*100</f>
        <v>0</v>
      </c>
      <c r="K11" s="5">
        <f t="shared" si="1"/>
        <v>50</v>
      </c>
      <c r="L11" s="5">
        <f t="shared" si="1"/>
        <v>60</v>
      </c>
      <c r="M11" s="5">
        <f t="shared" si="1"/>
        <v>80</v>
      </c>
      <c r="N11" s="5">
        <f t="shared" si="1"/>
        <v>0</v>
      </c>
    </row>
    <row r="12" spans="1:14">
      <c r="A12" s="1">
        <v>11</v>
      </c>
      <c r="B12" t="s">
        <v>25</v>
      </c>
      <c r="C12" s="1" t="s">
        <v>9</v>
      </c>
      <c r="D12" s="2">
        <v>2</v>
      </c>
      <c r="E12" s="2">
        <v>3</v>
      </c>
      <c r="G12" t="s">
        <v>8</v>
      </c>
      <c r="H12" s="7">
        <v>10</v>
      </c>
      <c r="I12" s="5">
        <f>I4/I6*100</f>
        <v>42.857142857142854</v>
      </c>
      <c r="J12" s="5">
        <f t="shared" ref="J12:N12" si="2">J4/J6*100</f>
        <v>20</v>
      </c>
      <c r="K12" s="5">
        <f t="shared" si="2"/>
        <v>30</v>
      </c>
      <c r="L12" s="5">
        <f t="shared" si="2"/>
        <v>40</v>
      </c>
      <c r="M12" s="5">
        <f t="shared" si="2"/>
        <v>20</v>
      </c>
      <c r="N12" s="5">
        <f t="shared" si="2"/>
        <v>0</v>
      </c>
    </row>
    <row r="13" spans="1:14">
      <c r="A13" s="1">
        <v>12</v>
      </c>
      <c r="B13" t="s">
        <v>25</v>
      </c>
      <c r="C13" s="1" t="s">
        <v>9</v>
      </c>
      <c r="D13" s="2">
        <v>3</v>
      </c>
      <c r="E13" s="2">
        <v>3</v>
      </c>
      <c r="G13" t="s">
        <v>7</v>
      </c>
      <c r="H13" s="7">
        <v>7</v>
      </c>
      <c r="I13" s="5">
        <f>I5/I6*100</f>
        <v>0</v>
      </c>
      <c r="J13" s="5">
        <f t="shared" ref="J13:N13" si="3">J5/J6*100</f>
        <v>80</v>
      </c>
      <c r="K13" s="5">
        <f t="shared" si="3"/>
        <v>20</v>
      </c>
      <c r="L13" s="5">
        <f t="shared" si="3"/>
        <v>0</v>
      </c>
      <c r="M13" s="5">
        <f t="shared" si="3"/>
        <v>0</v>
      </c>
      <c r="N13" s="5">
        <f t="shared" si="3"/>
        <v>100</v>
      </c>
    </row>
    <row r="14" spans="1:14">
      <c r="A14" s="1">
        <v>13</v>
      </c>
      <c r="B14" t="s">
        <v>25</v>
      </c>
      <c r="C14" s="1" t="s">
        <v>9</v>
      </c>
      <c r="D14" s="2">
        <v>1</v>
      </c>
      <c r="E14" s="2">
        <v>8</v>
      </c>
    </row>
    <row r="15" spans="1:14">
      <c r="A15" s="1">
        <v>14</v>
      </c>
      <c r="B15" t="s">
        <v>28</v>
      </c>
      <c r="C15" s="1" t="s">
        <v>9</v>
      </c>
      <c r="D15" s="2">
        <v>0</v>
      </c>
      <c r="E15" s="2">
        <v>4</v>
      </c>
    </row>
    <row r="16" spans="1:14">
      <c r="A16" s="1">
        <v>15</v>
      </c>
      <c r="B16" t="s">
        <v>28</v>
      </c>
      <c r="C16" s="1" t="s">
        <v>9</v>
      </c>
      <c r="D16" s="2">
        <v>0</v>
      </c>
      <c r="E16" s="2">
        <v>5</v>
      </c>
      <c r="G16" t="s">
        <v>12</v>
      </c>
      <c r="H16" s="7" t="s">
        <v>31</v>
      </c>
      <c r="I16" s="7" t="s">
        <v>26</v>
      </c>
      <c r="J16" s="7" t="s">
        <v>29</v>
      </c>
      <c r="K16" s="7" t="s">
        <v>25</v>
      </c>
      <c r="L16" s="7" t="s">
        <v>30</v>
      </c>
      <c r="M16" s="7" t="s">
        <v>28</v>
      </c>
      <c r="N16" s="7" t="s">
        <v>27</v>
      </c>
    </row>
    <row r="17" spans="1:15">
      <c r="A17" s="1">
        <v>16</v>
      </c>
      <c r="B17" t="s">
        <v>30</v>
      </c>
      <c r="C17" s="1" t="s">
        <v>8</v>
      </c>
      <c r="D17" s="2">
        <v>4</v>
      </c>
      <c r="E17" s="2">
        <v>8</v>
      </c>
      <c r="G17" t="s">
        <v>10</v>
      </c>
      <c r="H17" s="7">
        <v>156</v>
      </c>
      <c r="I17" s="6">
        <v>16</v>
      </c>
      <c r="J17" s="6">
        <v>92</v>
      </c>
      <c r="K17" s="6">
        <v>33</v>
      </c>
      <c r="L17" s="6">
        <v>5</v>
      </c>
      <c r="M17" s="6">
        <v>4</v>
      </c>
      <c r="N17" s="6">
        <v>6</v>
      </c>
    </row>
    <row r="18" spans="1:15">
      <c r="A18" s="1">
        <v>17</v>
      </c>
      <c r="B18" t="s">
        <v>29</v>
      </c>
      <c r="C18" s="1" t="s">
        <v>7</v>
      </c>
      <c r="D18" s="2">
        <v>7</v>
      </c>
      <c r="E18" s="2">
        <v>43</v>
      </c>
      <c r="G18" t="s">
        <v>11</v>
      </c>
      <c r="H18" s="7">
        <v>471</v>
      </c>
      <c r="I18" s="6">
        <v>59</v>
      </c>
      <c r="J18" s="6">
        <v>168</v>
      </c>
      <c r="K18" s="6">
        <v>114</v>
      </c>
      <c r="L18" s="6">
        <v>37</v>
      </c>
      <c r="M18" s="6">
        <v>31</v>
      </c>
      <c r="N18" s="6">
        <v>62</v>
      </c>
    </row>
    <row r="19" spans="1:15">
      <c r="A19" s="1">
        <v>18</v>
      </c>
      <c r="B19" t="s">
        <v>25</v>
      </c>
      <c r="C19" s="1" t="s">
        <v>8</v>
      </c>
      <c r="D19" s="2">
        <v>4</v>
      </c>
      <c r="E19" s="2">
        <v>8</v>
      </c>
      <c r="I19" s="6">
        <f>SUM(I17:I18)</f>
        <v>75</v>
      </c>
      <c r="J19" s="6">
        <f t="shared" ref="J19:N19" si="4">SUM(J17:J18)</f>
        <v>260</v>
      </c>
      <c r="K19" s="6">
        <f t="shared" si="4"/>
        <v>147</v>
      </c>
      <c r="L19" s="6">
        <f t="shared" si="4"/>
        <v>42</v>
      </c>
      <c r="M19" s="6">
        <f t="shared" si="4"/>
        <v>35</v>
      </c>
      <c r="N19" s="6">
        <f t="shared" si="4"/>
        <v>68</v>
      </c>
    </row>
    <row r="20" spans="1:15">
      <c r="A20" s="1">
        <v>19</v>
      </c>
      <c r="B20" t="s">
        <v>26</v>
      </c>
      <c r="C20" s="1" t="s">
        <v>9</v>
      </c>
      <c r="D20" s="2">
        <v>0</v>
      </c>
      <c r="E20" s="2">
        <v>8</v>
      </c>
    </row>
    <row r="21" spans="1:15">
      <c r="A21" s="1">
        <v>20</v>
      </c>
      <c r="B21" t="s">
        <v>26</v>
      </c>
      <c r="C21" s="1" t="s">
        <v>8</v>
      </c>
      <c r="D21" s="2">
        <v>1</v>
      </c>
      <c r="E21" s="2">
        <v>12</v>
      </c>
    </row>
    <row r="22" spans="1:15">
      <c r="A22" s="1">
        <v>21</v>
      </c>
      <c r="B22" t="s">
        <v>26</v>
      </c>
      <c r="C22" s="1" t="s">
        <v>8</v>
      </c>
      <c r="D22" s="2">
        <v>2</v>
      </c>
      <c r="E22" s="2">
        <v>9</v>
      </c>
      <c r="G22" t="s">
        <v>12</v>
      </c>
      <c r="H22" s="7" t="s">
        <v>31</v>
      </c>
      <c r="I22" s="7" t="s">
        <v>26</v>
      </c>
      <c r="J22" s="7" t="s">
        <v>29</v>
      </c>
      <c r="K22" s="7" t="s">
        <v>25</v>
      </c>
      <c r="L22" s="7" t="s">
        <v>30</v>
      </c>
      <c r="M22" s="7" t="s">
        <v>28</v>
      </c>
      <c r="N22" s="7" t="s">
        <v>27</v>
      </c>
    </row>
    <row r="23" spans="1:15">
      <c r="A23" s="1">
        <v>22</v>
      </c>
      <c r="B23" t="s">
        <v>25</v>
      </c>
      <c r="C23" s="1" t="s">
        <v>9</v>
      </c>
      <c r="D23" s="2">
        <v>3</v>
      </c>
      <c r="E23" s="2">
        <v>4</v>
      </c>
      <c r="G23" t="s">
        <v>10</v>
      </c>
      <c r="H23" s="7">
        <v>156</v>
      </c>
      <c r="I23" s="5">
        <f>I17/I19*100</f>
        <v>21.333333333333336</v>
      </c>
      <c r="J23" s="5">
        <f t="shared" ref="J23:N23" si="5">J17/J19*100</f>
        <v>35.384615384615387</v>
      </c>
      <c r="K23" s="5">
        <f t="shared" si="5"/>
        <v>22.448979591836736</v>
      </c>
      <c r="L23" s="5">
        <f t="shared" si="5"/>
        <v>11.904761904761903</v>
      </c>
      <c r="M23" s="5">
        <f t="shared" si="5"/>
        <v>11.428571428571429</v>
      </c>
      <c r="N23" s="5">
        <f t="shared" si="5"/>
        <v>8.8235294117647065</v>
      </c>
    </row>
    <row r="24" spans="1:15">
      <c r="A24" s="1">
        <v>23</v>
      </c>
      <c r="B24" t="s">
        <v>26</v>
      </c>
      <c r="C24" s="1" t="s">
        <v>9</v>
      </c>
      <c r="D24" s="2">
        <v>1</v>
      </c>
      <c r="E24" s="2">
        <v>5</v>
      </c>
      <c r="G24" t="s">
        <v>11</v>
      </c>
      <c r="H24" s="7">
        <v>471</v>
      </c>
      <c r="I24" s="5">
        <f>I18/I19*100</f>
        <v>78.666666666666657</v>
      </c>
      <c r="J24" s="5">
        <f t="shared" ref="J24:N24" si="6">J18/J19*100</f>
        <v>64.615384615384613</v>
      </c>
      <c r="K24" s="5">
        <f t="shared" si="6"/>
        <v>77.551020408163268</v>
      </c>
      <c r="L24" s="5">
        <f t="shared" si="6"/>
        <v>88.095238095238088</v>
      </c>
      <c r="M24" s="5">
        <f t="shared" si="6"/>
        <v>88.571428571428569</v>
      </c>
      <c r="N24" s="5">
        <f t="shared" si="6"/>
        <v>91.17647058823529</v>
      </c>
    </row>
    <row r="25" spans="1:15">
      <c r="A25" s="1">
        <v>24</v>
      </c>
      <c r="B25" t="s">
        <v>26</v>
      </c>
      <c r="C25" s="1" t="s">
        <v>9</v>
      </c>
      <c r="D25" s="2">
        <v>1</v>
      </c>
      <c r="E25" s="2">
        <v>5</v>
      </c>
      <c r="O25" s="7"/>
    </row>
    <row r="26" spans="1:15">
      <c r="A26" s="1">
        <v>25</v>
      </c>
      <c r="B26" t="s">
        <v>28</v>
      </c>
      <c r="C26" s="1" t="s">
        <v>8</v>
      </c>
      <c r="D26" s="2">
        <v>0</v>
      </c>
      <c r="E26" s="2">
        <v>10</v>
      </c>
    </row>
    <row r="27" spans="1:15">
      <c r="A27" s="1">
        <v>26</v>
      </c>
      <c r="B27" t="s">
        <v>28</v>
      </c>
      <c r="C27" s="1" t="s">
        <v>9</v>
      </c>
      <c r="D27" s="2">
        <v>2</v>
      </c>
      <c r="E27" s="2">
        <v>7</v>
      </c>
    </row>
    <row r="28" spans="1:15">
      <c r="A28" s="1">
        <v>27</v>
      </c>
      <c r="B28" t="s">
        <v>26</v>
      </c>
      <c r="C28" s="1" t="s">
        <v>8</v>
      </c>
      <c r="D28" s="2">
        <v>10</v>
      </c>
      <c r="E28" s="2">
        <v>15</v>
      </c>
    </row>
    <row r="29" spans="1:15">
      <c r="A29" s="1">
        <v>28</v>
      </c>
      <c r="B29" t="s">
        <v>29</v>
      </c>
      <c r="C29" s="1" t="s">
        <v>8</v>
      </c>
      <c r="D29" s="2">
        <v>7</v>
      </c>
      <c r="E29" s="2">
        <v>9</v>
      </c>
    </row>
    <row r="30" spans="1:15">
      <c r="A30" s="1">
        <v>29</v>
      </c>
      <c r="B30" t="s">
        <v>30</v>
      </c>
      <c r="C30" s="1" t="s">
        <v>8</v>
      </c>
      <c r="D30" s="2">
        <v>1</v>
      </c>
      <c r="E30" s="2">
        <v>20</v>
      </c>
    </row>
    <row r="31" spans="1:15">
      <c r="A31" s="1">
        <v>30</v>
      </c>
      <c r="B31" t="s">
        <v>25</v>
      </c>
      <c r="C31" s="1" t="s">
        <v>9</v>
      </c>
      <c r="D31" s="2">
        <v>0</v>
      </c>
      <c r="E31" s="2">
        <v>3</v>
      </c>
    </row>
    <row r="32" spans="1:15">
      <c r="A32" s="1">
        <v>31</v>
      </c>
      <c r="B32" t="s">
        <v>30</v>
      </c>
      <c r="C32" s="1" t="s">
        <v>9</v>
      </c>
      <c r="D32" s="2">
        <v>0</v>
      </c>
      <c r="E32" s="2">
        <v>2</v>
      </c>
    </row>
    <row r="33" spans="1:5">
      <c r="A33" s="1">
        <v>32</v>
      </c>
      <c r="B33" t="s">
        <v>30</v>
      </c>
      <c r="C33" s="1" t="s">
        <v>9</v>
      </c>
      <c r="D33" s="2">
        <v>0</v>
      </c>
      <c r="E33" s="2">
        <v>4</v>
      </c>
    </row>
    <row r="34" spans="1:5">
      <c r="A34" s="1">
        <v>33</v>
      </c>
      <c r="B34" t="s">
        <v>30</v>
      </c>
      <c r="C34" s="1" t="s">
        <v>9</v>
      </c>
      <c r="D34" s="2">
        <v>0</v>
      </c>
      <c r="E34" s="2">
        <v>3</v>
      </c>
    </row>
    <row r="35" spans="1:5">
      <c r="C35" s="1"/>
    </row>
    <row r="36" spans="1:5">
      <c r="C36" s="1"/>
    </row>
  </sheetData>
  <mergeCells count="2">
    <mergeCell ref="I1:N1"/>
    <mergeCell ref="I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O23" sqref="O23"/>
    </sheetView>
  </sheetViews>
  <sheetFormatPr defaultRowHeight="15"/>
  <cols>
    <col min="1" max="1" width="9.5703125" style="1" bestFit="1" customWidth="1"/>
    <col min="2" max="2" width="17.7109375" style="1" bestFit="1" customWidth="1"/>
    <col min="3" max="3" width="19.140625" style="2" bestFit="1" customWidth="1"/>
    <col min="4" max="4" width="15.140625" style="2" customWidth="1"/>
    <col min="5" max="5" width="9.5703125" style="2" customWidth="1"/>
    <col min="6" max="6" width="9.140625" style="2" customWidth="1"/>
    <col min="7" max="7" width="9.140625" customWidth="1"/>
    <col min="8" max="8" width="19" bestFit="1" customWidth="1"/>
    <col min="9" max="9" width="4" bestFit="1" customWidth="1"/>
    <col min="10" max="10" width="10.140625" style="7" bestFit="1" customWidth="1"/>
    <col min="11" max="13" width="9.140625" style="7"/>
  </cols>
  <sheetData>
    <row r="1" spans="1:13">
      <c r="A1" s="1" t="s">
        <v>1</v>
      </c>
      <c r="B1" s="1" t="s">
        <v>2</v>
      </c>
      <c r="C1" s="2" t="s">
        <v>26</v>
      </c>
      <c r="D1" s="2" t="s">
        <v>25</v>
      </c>
      <c r="E1" s="2" t="s">
        <v>28</v>
      </c>
      <c r="F1" s="2" t="s">
        <v>32</v>
      </c>
      <c r="K1" s="8" t="s">
        <v>2</v>
      </c>
      <c r="L1" s="8"/>
      <c r="M1" s="8"/>
    </row>
    <row r="2" spans="1:13">
      <c r="A2" s="1">
        <v>1</v>
      </c>
      <c r="B2" s="1">
        <v>15</v>
      </c>
      <c r="C2" s="2" t="s">
        <v>34</v>
      </c>
      <c r="D2" s="2" t="s">
        <v>33</v>
      </c>
      <c r="E2" s="2" t="s">
        <v>34</v>
      </c>
      <c r="F2" s="2" t="s">
        <v>34</v>
      </c>
      <c r="H2" t="s">
        <v>35</v>
      </c>
      <c r="J2" s="7" t="s">
        <v>15</v>
      </c>
      <c r="K2" s="7" t="s">
        <v>4</v>
      </c>
      <c r="L2" s="12" t="s">
        <v>5</v>
      </c>
      <c r="M2" s="7" t="s">
        <v>36</v>
      </c>
    </row>
    <row r="3" spans="1:13">
      <c r="A3" s="1">
        <v>2</v>
      </c>
      <c r="B3" s="1">
        <v>9</v>
      </c>
      <c r="C3" s="2" t="s">
        <v>34</v>
      </c>
      <c r="D3" s="2" t="s">
        <v>33</v>
      </c>
      <c r="E3" s="2" t="s">
        <v>34</v>
      </c>
      <c r="F3" s="2" t="s">
        <v>34</v>
      </c>
      <c r="H3" t="s">
        <v>37</v>
      </c>
      <c r="I3" t="s">
        <v>33</v>
      </c>
      <c r="J3" s="7">
        <v>17</v>
      </c>
      <c r="K3" s="7">
        <v>2</v>
      </c>
      <c r="L3" s="7">
        <v>7</v>
      </c>
      <c r="M3" s="7">
        <v>8</v>
      </c>
    </row>
    <row r="4" spans="1:13">
      <c r="A4" s="1">
        <v>3</v>
      </c>
      <c r="B4" s="1">
        <v>27</v>
      </c>
      <c r="C4" s="2" t="s">
        <v>33</v>
      </c>
      <c r="D4" s="2" t="s">
        <v>34</v>
      </c>
      <c r="E4" s="2" t="s">
        <v>34</v>
      </c>
      <c r="F4" s="2" t="s">
        <v>33</v>
      </c>
      <c r="I4" t="s">
        <v>34</v>
      </c>
      <c r="J4" s="7">
        <v>16</v>
      </c>
      <c r="K4" s="7">
        <v>8</v>
      </c>
      <c r="L4" s="7">
        <v>7</v>
      </c>
      <c r="M4" s="7">
        <v>1</v>
      </c>
    </row>
    <row r="5" spans="1:13">
      <c r="A5" s="1">
        <v>4</v>
      </c>
      <c r="B5" s="1">
        <v>29</v>
      </c>
      <c r="C5" s="2" t="s">
        <v>33</v>
      </c>
      <c r="D5" s="2" t="s">
        <v>34</v>
      </c>
      <c r="E5" s="2" t="s">
        <v>34</v>
      </c>
      <c r="F5" s="2" t="s">
        <v>33</v>
      </c>
      <c r="K5" s="7">
        <f t="shared" ref="K5:M5" si="0">SUM(K3:K4)</f>
        <v>10</v>
      </c>
      <c r="L5" s="7">
        <f t="shared" si="0"/>
        <v>14</v>
      </c>
      <c r="M5" s="7">
        <f t="shared" si="0"/>
        <v>9</v>
      </c>
    </row>
    <row r="6" spans="1:13">
      <c r="A6" s="1">
        <v>5</v>
      </c>
      <c r="B6" s="1">
        <v>14</v>
      </c>
      <c r="C6" s="2" t="s">
        <v>34</v>
      </c>
      <c r="D6" s="2" t="s">
        <v>34</v>
      </c>
      <c r="E6" s="2" t="s">
        <v>34</v>
      </c>
      <c r="F6" s="2" t="s">
        <v>34</v>
      </c>
      <c r="H6" t="s">
        <v>38</v>
      </c>
      <c r="I6" t="s">
        <v>33</v>
      </c>
      <c r="J6" s="7">
        <v>15</v>
      </c>
      <c r="K6" s="7">
        <v>4</v>
      </c>
      <c r="L6" s="7">
        <v>8</v>
      </c>
      <c r="M6" s="7">
        <v>3</v>
      </c>
    </row>
    <row r="7" spans="1:13">
      <c r="A7" s="1">
        <v>6</v>
      </c>
      <c r="B7" s="1">
        <v>40</v>
      </c>
      <c r="C7" s="2" t="s">
        <v>33</v>
      </c>
      <c r="D7" s="2" t="s">
        <v>34</v>
      </c>
      <c r="E7" s="2" t="s">
        <v>34</v>
      </c>
      <c r="F7" s="2" t="s">
        <v>33</v>
      </c>
      <c r="I7" t="s">
        <v>34</v>
      </c>
      <c r="J7" s="7">
        <v>18</v>
      </c>
      <c r="K7" s="7">
        <v>6</v>
      </c>
      <c r="L7" s="7">
        <v>6</v>
      </c>
      <c r="M7" s="7">
        <v>6</v>
      </c>
    </row>
    <row r="8" spans="1:13">
      <c r="A8" s="1">
        <v>7</v>
      </c>
      <c r="B8" s="1">
        <v>15</v>
      </c>
      <c r="C8" s="2" t="s">
        <v>33</v>
      </c>
      <c r="D8" s="2" t="s">
        <v>34</v>
      </c>
      <c r="E8" s="2" t="s">
        <v>34</v>
      </c>
      <c r="F8" s="2" t="s">
        <v>34</v>
      </c>
      <c r="K8" s="7">
        <f t="shared" ref="K8:M8" si="1">SUM(K6:K7)</f>
        <v>10</v>
      </c>
      <c r="L8" s="7">
        <f t="shared" si="1"/>
        <v>14</v>
      </c>
      <c r="M8" s="7">
        <f t="shared" si="1"/>
        <v>9</v>
      </c>
    </row>
    <row r="9" spans="1:13">
      <c r="A9" s="1">
        <v>8</v>
      </c>
      <c r="B9" s="1">
        <v>2</v>
      </c>
      <c r="C9" s="2" t="s">
        <v>34</v>
      </c>
      <c r="D9" s="2" t="s">
        <v>33</v>
      </c>
      <c r="E9" s="2" t="s">
        <v>34</v>
      </c>
      <c r="F9" s="2" t="s">
        <v>34</v>
      </c>
      <c r="H9" t="s">
        <v>28</v>
      </c>
      <c r="I9" t="s">
        <v>33</v>
      </c>
      <c r="J9" s="7">
        <v>5</v>
      </c>
      <c r="K9" s="7">
        <v>4</v>
      </c>
      <c r="L9" s="7">
        <v>1</v>
      </c>
      <c r="M9" s="7">
        <v>0</v>
      </c>
    </row>
    <row r="10" spans="1:13">
      <c r="A10" s="1">
        <v>9</v>
      </c>
      <c r="B10" s="1">
        <v>2</v>
      </c>
      <c r="C10" s="2" t="s">
        <v>34</v>
      </c>
      <c r="D10" s="2" t="s">
        <v>34</v>
      </c>
      <c r="E10" s="2" t="s">
        <v>33</v>
      </c>
      <c r="F10" s="2" t="s">
        <v>34</v>
      </c>
      <c r="I10" t="s">
        <v>34</v>
      </c>
      <c r="J10" s="7">
        <v>28</v>
      </c>
      <c r="K10" s="7">
        <v>6</v>
      </c>
      <c r="L10" s="7">
        <v>13</v>
      </c>
      <c r="M10" s="7">
        <v>9</v>
      </c>
    </row>
    <row r="11" spans="1:13">
      <c r="A11" s="1">
        <v>10</v>
      </c>
      <c r="B11" s="1">
        <v>10</v>
      </c>
      <c r="C11" s="2" t="s">
        <v>34</v>
      </c>
      <c r="D11" s="2" t="s">
        <v>33</v>
      </c>
      <c r="E11" s="2" t="s">
        <v>34</v>
      </c>
      <c r="F11" s="2" t="s">
        <v>34</v>
      </c>
      <c r="K11" s="7">
        <f t="shared" ref="K11:M11" si="2">SUM(K9:K10)</f>
        <v>10</v>
      </c>
      <c r="L11" s="7">
        <f t="shared" si="2"/>
        <v>14</v>
      </c>
      <c r="M11" s="7">
        <f t="shared" si="2"/>
        <v>9</v>
      </c>
    </row>
    <row r="12" spans="1:13">
      <c r="A12" s="1">
        <v>11</v>
      </c>
      <c r="B12" s="1">
        <v>5</v>
      </c>
      <c r="C12" s="2" t="s">
        <v>34</v>
      </c>
      <c r="D12" s="2" t="s">
        <v>33</v>
      </c>
      <c r="E12" s="2" t="s">
        <v>34</v>
      </c>
      <c r="F12" s="2" t="s">
        <v>34</v>
      </c>
      <c r="H12" t="s">
        <v>32</v>
      </c>
      <c r="I12" t="s">
        <v>33</v>
      </c>
      <c r="J12" s="7">
        <v>5</v>
      </c>
      <c r="K12" s="7">
        <v>1</v>
      </c>
      <c r="L12" s="7">
        <v>1</v>
      </c>
      <c r="M12" s="7">
        <v>3</v>
      </c>
    </row>
    <row r="13" spans="1:13">
      <c r="A13" s="1">
        <v>12</v>
      </c>
      <c r="B13" s="1">
        <v>10</v>
      </c>
      <c r="C13" s="2" t="s">
        <v>34</v>
      </c>
      <c r="D13" s="2" t="s">
        <v>33</v>
      </c>
      <c r="E13" s="2" t="s">
        <v>34</v>
      </c>
      <c r="F13" s="2" t="s">
        <v>34</v>
      </c>
      <c r="I13" t="s">
        <v>34</v>
      </c>
      <c r="J13" s="7">
        <v>28</v>
      </c>
      <c r="K13" s="7">
        <v>9</v>
      </c>
      <c r="L13" s="7">
        <v>13</v>
      </c>
      <c r="M13" s="7">
        <v>6</v>
      </c>
    </row>
    <row r="14" spans="1:13">
      <c r="A14" s="1">
        <v>13</v>
      </c>
      <c r="B14" s="1">
        <v>5</v>
      </c>
      <c r="C14" s="2" t="s">
        <v>34</v>
      </c>
      <c r="D14" s="2" t="s">
        <v>33</v>
      </c>
      <c r="E14" s="2" t="s">
        <v>34</v>
      </c>
      <c r="F14" s="2" t="s">
        <v>34</v>
      </c>
      <c r="K14" s="7">
        <f t="shared" ref="K14:M14" si="3">SUM(K12:K13)</f>
        <v>10</v>
      </c>
      <c r="L14" s="7">
        <f t="shared" si="3"/>
        <v>14</v>
      </c>
      <c r="M14" s="7">
        <f t="shared" si="3"/>
        <v>9</v>
      </c>
    </row>
    <row r="15" spans="1:13">
      <c r="A15" s="1">
        <v>14</v>
      </c>
      <c r="B15" s="1">
        <v>2</v>
      </c>
      <c r="C15" s="2" t="s">
        <v>34</v>
      </c>
      <c r="D15" s="2" t="s">
        <v>34</v>
      </c>
      <c r="E15" s="2" t="s">
        <v>33</v>
      </c>
      <c r="F15" s="2" t="s">
        <v>34</v>
      </c>
    </row>
    <row r="16" spans="1:13">
      <c r="A16" s="1">
        <v>15</v>
      </c>
      <c r="B16" s="1">
        <v>10</v>
      </c>
      <c r="C16" s="2" t="s">
        <v>34</v>
      </c>
      <c r="D16" s="2" t="s">
        <v>34</v>
      </c>
      <c r="E16" s="2" t="s">
        <v>33</v>
      </c>
      <c r="F16" s="2" t="s">
        <v>34</v>
      </c>
    </row>
    <row r="17" spans="1:13">
      <c r="A17" s="1">
        <v>16</v>
      </c>
      <c r="B17" s="1">
        <v>20</v>
      </c>
      <c r="C17" s="2" t="s">
        <v>33</v>
      </c>
      <c r="D17" s="2" t="s">
        <v>33</v>
      </c>
      <c r="E17" s="2" t="s">
        <v>34</v>
      </c>
      <c r="F17" s="2" t="s">
        <v>34</v>
      </c>
      <c r="K17" s="8" t="s">
        <v>2</v>
      </c>
      <c r="L17" s="8"/>
      <c r="M17" s="8"/>
    </row>
    <row r="18" spans="1:13">
      <c r="A18" s="1">
        <v>17</v>
      </c>
      <c r="B18" s="1">
        <v>10</v>
      </c>
      <c r="C18" s="2" t="s">
        <v>33</v>
      </c>
      <c r="D18" s="2" t="s">
        <v>34</v>
      </c>
      <c r="E18" s="2" t="s">
        <v>34</v>
      </c>
      <c r="F18" s="2" t="s">
        <v>33</v>
      </c>
      <c r="H18" t="s">
        <v>35</v>
      </c>
      <c r="J18" s="7" t="s">
        <v>15</v>
      </c>
      <c r="K18" s="7" t="s">
        <v>4</v>
      </c>
      <c r="L18" s="12" t="s">
        <v>5</v>
      </c>
      <c r="M18" s="7" t="s">
        <v>36</v>
      </c>
    </row>
    <row r="19" spans="1:13">
      <c r="A19" s="1">
        <v>18</v>
      </c>
      <c r="B19" s="1">
        <v>13</v>
      </c>
      <c r="C19" s="2" t="s">
        <v>34</v>
      </c>
      <c r="D19" s="2" t="s">
        <v>33</v>
      </c>
      <c r="E19" s="2" t="s">
        <v>34</v>
      </c>
      <c r="F19" s="2" t="s">
        <v>34</v>
      </c>
      <c r="H19" t="s">
        <v>37</v>
      </c>
      <c r="I19" t="s">
        <v>33</v>
      </c>
      <c r="J19" s="7">
        <v>17</v>
      </c>
      <c r="K19" s="5">
        <f>K3/K5*100</f>
        <v>20</v>
      </c>
      <c r="L19" s="5">
        <f t="shared" ref="L19:M19" si="4">L3/L5*100</f>
        <v>50</v>
      </c>
      <c r="M19" s="5">
        <f t="shared" si="4"/>
        <v>88.888888888888886</v>
      </c>
    </row>
    <row r="20" spans="1:13">
      <c r="A20" s="1">
        <v>19</v>
      </c>
      <c r="B20" s="1">
        <v>17</v>
      </c>
      <c r="C20" s="2" t="s">
        <v>33</v>
      </c>
      <c r="D20" s="2" t="s">
        <v>34</v>
      </c>
      <c r="E20" s="2" t="s">
        <v>34</v>
      </c>
      <c r="F20" s="2" t="s">
        <v>34</v>
      </c>
      <c r="I20" t="s">
        <v>34</v>
      </c>
      <c r="J20" s="7">
        <v>16</v>
      </c>
      <c r="K20" s="5">
        <f>K4/K5*100</f>
        <v>80</v>
      </c>
      <c r="L20" s="5">
        <f t="shared" ref="L20:M20" si="5">L4/L5*100</f>
        <v>50</v>
      </c>
      <c r="M20" s="5">
        <f t="shared" si="5"/>
        <v>11.111111111111111</v>
      </c>
    </row>
    <row r="21" spans="1:13">
      <c r="A21" s="1">
        <v>20</v>
      </c>
      <c r="B21" s="1">
        <v>12</v>
      </c>
      <c r="C21" s="2" t="s">
        <v>33</v>
      </c>
      <c r="D21" s="2" t="s">
        <v>34</v>
      </c>
      <c r="E21" s="2" t="s">
        <v>34</v>
      </c>
      <c r="F21" s="2" t="s">
        <v>34</v>
      </c>
      <c r="H21" t="s">
        <v>38</v>
      </c>
      <c r="I21" t="s">
        <v>33</v>
      </c>
      <c r="J21" s="7">
        <v>15</v>
      </c>
      <c r="K21" s="5">
        <f>K6/K8*100</f>
        <v>40</v>
      </c>
      <c r="L21" s="5">
        <f t="shared" ref="L21:M21" si="6">L6/L8*100</f>
        <v>57.142857142857139</v>
      </c>
      <c r="M21" s="5">
        <f t="shared" si="6"/>
        <v>33.333333333333329</v>
      </c>
    </row>
    <row r="22" spans="1:13">
      <c r="A22" s="1">
        <v>21</v>
      </c>
      <c r="B22" s="1">
        <v>12</v>
      </c>
      <c r="C22" s="2" t="s">
        <v>33</v>
      </c>
      <c r="D22" s="2" t="s">
        <v>34</v>
      </c>
      <c r="E22" s="2" t="s">
        <v>34</v>
      </c>
      <c r="F22" s="2" t="s">
        <v>34</v>
      </c>
      <c r="I22" t="s">
        <v>34</v>
      </c>
      <c r="J22" s="7">
        <v>18</v>
      </c>
      <c r="K22" s="5">
        <f>K7/K8*100</f>
        <v>60</v>
      </c>
      <c r="L22" s="5">
        <f t="shared" ref="L22:M22" si="7">L7/L8*100</f>
        <v>42.857142857142854</v>
      </c>
      <c r="M22" s="5">
        <f t="shared" si="7"/>
        <v>66.666666666666657</v>
      </c>
    </row>
    <row r="23" spans="1:13">
      <c r="A23" s="1">
        <v>22</v>
      </c>
      <c r="B23" s="1">
        <v>5</v>
      </c>
      <c r="C23" s="2" t="s">
        <v>34</v>
      </c>
      <c r="D23" s="2" t="s">
        <v>33</v>
      </c>
      <c r="E23" s="2" t="s">
        <v>34</v>
      </c>
      <c r="F23" s="2" t="s">
        <v>34</v>
      </c>
      <c r="H23" t="s">
        <v>28</v>
      </c>
      <c r="I23" t="s">
        <v>33</v>
      </c>
      <c r="J23" s="7">
        <v>5</v>
      </c>
      <c r="K23" s="5">
        <f>K9/K11*100</f>
        <v>40</v>
      </c>
      <c r="L23" s="5">
        <f t="shared" ref="L23:M23" si="8">L9/L11*100</f>
        <v>7.1428571428571423</v>
      </c>
      <c r="M23" s="5">
        <f t="shared" si="8"/>
        <v>0</v>
      </c>
    </row>
    <row r="24" spans="1:13">
      <c r="A24" s="1">
        <v>23</v>
      </c>
      <c r="B24" s="1">
        <v>26</v>
      </c>
      <c r="C24" s="2" t="s">
        <v>33</v>
      </c>
      <c r="D24" s="2" t="s">
        <v>34</v>
      </c>
      <c r="E24" s="2" t="s">
        <v>34</v>
      </c>
      <c r="F24" s="2" t="s">
        <v>34</v>
      </c>
      <c r="I24" t="s">
        <v>34</v>
      </c>
      <c r="J24" s="7">
        <v>28</v>
      </c>
      <c r="K24" s="5">
        <f>K10/K11*100</f>
        <v>60</v>
      </c>
      <c r="L24" s="5">
        <f t="shared" ref="L24:M24" si="9">L10/L11*100</f>
        <v>92.857142857142861</v>
      </c>
      <c r="M24" s="5">
        <f t="shared" si="9"/>
        <v>100</v>
      </c>
    </row>
    <row r="25" spans="1:13">
      <c r="A25" s="1">
        <v>24</v>
      </c>
      <c r="B25" s="1">
        <v>1</v>
      </c>
      <c r="C25" s="2" t="s">
        <v>33</v>
      </c>
      <c r="D25" s="2" t="s">
        <v>34</v>
      </c>
      <c r="E25" s="2" t="s">
        <v>34</v>
      </c>
      <c r="F25" s="2" t="s">
        <v>34</v>
      </c>
      <c r="H25" t="s">
        <v>32</v>
      </c>
      <c r="I25" t="s">
        <v>33</v>
      </c>
      <c r="J25" s="7">
        <v>5</v>
      </c>
      <c r="K25" s="5">
        <f>K12/K14*100</f>
        <v>10</v>
      </c>
      <c r="L25" s="5">
        <f t="shared" ref="L25:M25" si="10">L12/L14*100</f>
        <v>7.1428571428571423</v>
      </c>
      <c r="M25" s="5">
        <f t="shared" si="10"/>
        <v>33.333333333333329</v>
      </c>
    </row>
    <row r="26" spans="1:13">
      <c r="A26" s="1">
        <v>25</v>
      </c>
      <c r="B26" s="1">
        <v>1</v>
      </c>
      <c r="C26" s="2" t="s">
        <v>34</v>
      </c>
      <c r="D26" s="2" t="s">
        <v>34</v>
      </c>
      <c r="E26" s="2" t="s">
        <v>33</v>
      </c>
      <c r="F26" s="2" t="s">
        <v>34</v>
      </c>
      <c r="I26" t="s">
        <v>34</v>
      </c>
      <c r="J26" s="7">
        <v>28</v>
      </c>
      <c r="K26" s="5">
        <f>K13/K14*100</f>
        <v>90</v>
      </c>
      <c r="L26" s="5">
        <f t="shared" ref="L26:M26" si="11">L13/L14*100</f>
        <v>92.857142857142861</v>
      </c>
      <c r="M26" s="5">
        <f t="shared" si="11"/>
        <v>66.666666666666657</v>
      </c>
    </row>
    <row r="27" spans="1:13">
      <c r="A27" s="1">
        <v>26</v>
      </c>
      <c r="B27" s="1">
        <v>1</v>
      </c>
      <c r="C27" s="2" t="s">
        <v>34</v>
      </c>
      <c r="D27" s="2" t="s">
        <v>34</v>
      </c>
      <c r="E27" s="2" t="s">
        <v>33</v>
      </c>
      <c r="F27" s="2" t="s">
        <v>34</v>
      </c>
    </row>
    <row r="28" spans="1:13">
      <c r="A28" s="1">
        <v>27</v>
      </c>
      <c r="B28" s="1">
        <v>41</v>
      </c>
      <c r="C28" s="2" t="s">
        <v>33</v>
      </c>
      <c r="D28" s="2" t="s">
        <v>34</v>
      </c>
      <c r="E28" s="2" t="s">
        <v>34</v>
      </c>
      <c r="F28" s="2" t="s">
        <v>34</v>
      </c>
    </row>
    <row r="29" spans="1:13">
      <c r="A29" s="1">
        <v>28</v>
      </c>
      <c r="B29" s="1">
        <v>1</v>
      </c>
      <c r="C29" s="2" t="s">
        <v>33</v>
      </c>
      <c r="D29" s="2" t="s">
        <v>34</v>
      </c>
      <c r="E29" s="2" t="s">
        <v>34</v>
      </c>
      <c r="F29" s="2" t="s">
        <v>33</v>
      </c>
    </row>
    <row r="30" spans="1:13">
      <c r="A30" s="1">
        <v>29</v>
      </c>
      <c r="B30" s="1">
        <v>10</v>
      </c>
      <c r="C30" s="2" t="s">
        <v>33</v>
      </c>
      <c r="D30" s="2" t="s">
        <v>33</v>
      </c>
      <c r="E30" s="2" t="s">
        <v>34</v>
      </c>
      <c r="F30" s="2" t="s">
        <v>34</v>
      </c>
    </row>
    <row r="31" spans="1:13">
      <c r="A31" s="1">
        <v>30</v>
      </c>
      <c r="B31" s="1">
        <v>24</v>
      </c>
      <c r="C31" s="2" t="s">
        <v>34</v>
      </c>
      <c r="D31" s="2" t="s">
        <v>33</v>
      </c>
      <c r="E31" s="2" t="s">
        <v>34</v>
      </c>
      <c r="F31" s="2" t="s">
        <v>34</v>
      </c>
    </row>
    <row r="32" spans="1:13">
      <c r="A32" s="1">
        <v>31</v>
      </c>
      <c r="B32" s="1">
        <v>19</v>
      </c>
      <c r="C32" s="2" t="s">
        <v>33</v>
      </c>
      <c r="D32" s="2" t="s">
        <v>33</v>
      </c>
      <c r="E32" s="2" t="s">
        <v>34</v>
      </c>
      <c r="F32" s="2" t="s">
        <v>34</v>
      </c>
    </row>
    <row r="33" spans="1:7">
      <c r="A33" s="1">
        <v>32</v>
      </c>
      <c r="B33" s="1">
        <v>15</v>
      </c>
      <c r="C33" s="2" t="s">
        <v>33</v>
      </c>
      <c r="D33" s="2" t="s">
        <v>33</v>
      </c>
      <c r="E33" s="2" t="s">
        <v>34</v>
      </c>
      <c r="F33" s="2" t="s">
        <v>34</v>
      </c>
    </row>
    <row r="34" spans="1:7">
      <c r="A34" s="1">
        <v>33</v>
      </c>
      <c r="B34" s="1">
        <v>9</v>
      </c>
      <c r="C34" s="2" t="s">
        <v>33</v>
      </c>
      <c r="D34" s="2" t="s">
        <v>33</v>
      </c>
      <c r="E34" s="2" t="s">
        <v>34</v>
      </c>
      <c r="F34" s="2" t="s">
        <v>34</v>
      </c>
    </row>
    <row r="35" spans="1:7">
      <c r="C35" s="1"/>
      <c r="D35" s="1"/>
      <c r="E35" s="1"/>
      <c r="F35" s="1"/>
      <c r="G35" s="1"/>
    </row>
  </sheetData>
  <mergeCells count="2">
    <mergeCell ref="K1:M1"/>
    <mergeCell ref="K17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O19" sqref="O19"/>
    </sheetView>
  </sheetViews>
  <sheetFormatPr defaultRowHeight="15"/>
  <cols>
    <col min="1" max="1" width="9.5703125" style="1" bestFit="1" customWidth="1"/>
    <col min="2" max="2" width="13.5703125" style="1" bestFit="1" customWidth="1"/>
    <col min="3" max="3" width="17.7109375" style="1" bestFit="1" customWidth="1"/>
    <col min="4" max="4" width="12.28515625" style="2" bestFit="1" customWidth="1"/>
    <col min="5" max="5" width="38" bestFit="1" customWidth="1"/>
    <col min="6" max="6" width="15.28515625" style="2" bestFit="1" customWidth="1"/>
    <col min="7" max="7" width="15.140625" style="2" bestFit="1" customWidth="1"/>
    <col min="8" max="8" width="14.140625" style="2" bestFit="1" customWidth="1"/>
    <col min="10" max="10" width="17.7109375" bestFit="1" customWidth="1"/>
    <col min="11" max="11" width="38" bestFit="1" customWidth="1"/>
    <col min="12" max="12" width="10.140625" style="7" bestFit="1" customWidth="1"/>
    <col min="13" max="13" width="23.7109375" style="7" bestFit="1" customWidth="1"/>
    <col min="14" max="14" width="22.85546875" style="7" bestFit="1" customWidth="1"/>
    <col min="15" max="15" width="19.7109375" style="7" bestFit="1" customWidth="1"/>
    <col min="16" max="16" width="16.5703125" style="7" bestFit="1" customWidth="1"/>
  </cols>
  <sheetData>
    <row r="1" spans="1:16">
      <c r="A1" s="1" t="s">
        <v>1</v>
      </c>
      <c r="B1" s="1" t="s">
        <v>39</v>
      </c>
      <c r="C1" s="1" t="s">
        <v>2</v>
      </c>
      <c r="D1" s="1" t="s">
        <v>3</v>
      </c>
      <c r="E1" t="s">
        <v>24</v>
      </c>
      <c r="F1" s="2" t="s">
        <v>44</v>
      </c>
      <c r="G1" s="2" t="s">
        <v>45</v>
      </c>
      <c r="H1" s="2" t="s">
        <v>46</v>
      </c>
      <c r="J1" t="s">
        <v>35</v>
      </c>
      <c r="L1" s="7" t="s">
        <v>15</v>
      </c>
      <c r="M1" s="7" t="s">
        <v>69</v>
      </c>
      <c r="N1" s="7" t="s">
        <v>70</v>
      </c>
      <c r="O1" s="7" t="s">
        <v>47</v>
      </c>
      <c r="P1" s="7" t="s">
        <v>71</v>
      </c>
    </row>
    <row r="2" spans="1:16">
      <c r="A2" s="1">
        <v>1</v>
      </c>
      <c r="B2" s="1" t="s">
        <v>40</v>
      </c>
      <c r="C2" s="1">
        <v>15</v>
      </c>
      <c r="D2" s="1" t="s">
        <v>7</v>
      </c>
      <c r="E2" t="s">
        <v>25</v>
      </c>
      <c r="F2" s="13">
        <v>0.41666666666666669</v>
      </c>
      <c r="G2" s="13">
        <v>0.625</v>
      </c>
      <c r="H2" s="2">
        <v>5</v>
      </c>
      <c r="J2" t="s">
        <v>39</v>
      </c>
      <c r="K2" t="s">
        <v>40</v>
      </c>
      <c r="L2" s="7">
        <v>26</v>
      </c>
      <c r="M2" s="7" t="s">
        <v>48</v>
      </c>
      <c r="N2" s="7" t="s">
        <v>49</v>
      </c>
      <c r="O2" s="10">
        <v>6.06</v>
      </c>
      <c r="P2" s="11">
        <v>0.27900000000000003</v>
      </c>
    </row>
    <row r="3" spans="1:16">
      <c r="A3" s="1">
        <v>2</v>
      </c>
      <c r="B3" s="1" t="s">
        <v>40</v>
      </c>
      <c r="C3" s="1">
        <v>9</v>
      </c>
      <c r="D3" s="1" t="s">
        <v>7</v>
      </c>
      <c r="E3" t="s">
        <v>25</v>
      </c>
      <c r="F3" s="13">
        <v>0.33333333333333331</v>
      </c>
      <c r="G3" s="13">
        <v>0.625</v>
      </c>
      <c r="H3" s="2">
        <v>7</v>
      </c>
      <c r="K3" t="s">
        <v>50</v>
      </c>
      <c r="L3" s="7">
        <v>3</v>
      </c>
      <c r="M3" s="7" t="s">
        <v>51</v>
      </c>
      <c r="N3" s="7" t="s">
        <v>52</v>
      </c>
      <c r="O3" s="10">
        <v>8.5</v>
      </c>
      <c r="P3" s="11">
        <v>0.28899999999999998</v>
      </c>
    </row>
    <row r="4" spans="1:16">
      <c r="A4" s="1">
        <v>3</v>
      </c>
      <c r="B4" s="1" t="s">
        <v>40</v>
      </c>
      <c r="C4" s="1">
        <v>27</v>
      </c>
      <c r="D4" s="1" t="s">
        <v>7</v>
      </c>
      <c r="E4" t="s">
        <v>29</v>
      </c>
      <c r="F4" s="13">
        <v>0.375</v>
      </c>
      <c r="G4" s="13">
        <v>0.625</v>
      </c>
      <c r="H4" s="2">
        <v>6</v>
      </c>
      <c r="K4" t="s">
        <v>42</v>
      </c>
      <c r="L4" s="7">
        <v>4</v>
      </c>
      <c r="M4" s="7" t="s">
        <v>53</v>
      </c>
      <c r="N4" s="14">
        <v>0.70833333333333337</v>
      </c>
      <c r="O4" s="10">
        <v>9.25</v>
      </c>
      <c r="P4" s="11">
        <v>0.47899999999999998</v>
      </c>
    </row>
    <row r="5" spans="1:16">
      <c r="A5" s="1">
        <v>4</v>
      </c>
      <c r="B5" s="1" t="s">
        <v>40</v>
      </c>
      <c r="C5" s="1">
        <v>29</v>
      </c>
      <c r="D5" s="1" t="s">
        <v>7</v>
      </c>
      <c r="E5" t="s">
        <v>29</v>
      </c>
      <c r="F5" s="13">
        <v>0.29166666666666669</v>
      </c>
      <c r="G5" s="13">
        <v>0.60416666666666663</v>
      </c>
      <c r="H5" s="2">
        <v>7.5</v>
      </c>
      <c r="J5" t="s">
        <v>2</v>
      </c>
      <c r="K5" t="s">
        <v>54</v>
      </c>
      <c r="L5" s="7">
        <v>10</v>
      </c>
      <c r="M5" s="7" t="s">
        <v>55</v>
      </c>
      <c r="N5" s="7" t="s">
        <v>56</v>
      </c>
      <c r="O5" s="10">
        <v>6.65</v>
      </c>
      <c r="P5" s="11">
        <v>0.45400000000000001</v>
      </c>
    </row>
    <row r="6" spans="1:16">
      <c r="A6" s="1">
        <v>5</v>
      </c>
      <c r="B6" s="1" t="s">
        <v>40</v>
      </c>
      <c r="C6" s="1">
        <v>14</v>
      </c>
      <c r="D6" s="1" t="s">
        <v>7</v>
      </c>
      <c r="E6" t="s">
        <v>27</v>
      </c>
      <c r="F6" s="13">
        <v>0.39583333333333331</v>
      </c>
      <c r="G6" s="13">
        <v>0.625</v>
      </c>
      <c r="H6" s="2">
        <v>5.5</v>
      </c>
      <c r="K6" t="s">
        <v>57</v>
      </c>
      <c r="L6" s="7">
        <v>14</v>
      </c>
      <c r="M6" s="7" t="s">
        <v>58</v>
      </c>
      <c r="N6" s="7" t="s">
        <v>49</v>
      </c>
      <c r="O6" s="10">
        <v>6.21</v>
      </c>
      <c r="P6" s="11">
        <v>1.125</v>
      </c>
    </row>
    <row r="7" spans="1:16">
      <c r="A7" s="1">
        <v>6</v>
      </c>
      <c r="B7" s="1" t="s">
        <v>40</v>
      </c>
      <c r="C7" s="1">
        <v>40</v>
      </c>
      <c r="D7" s="1" t="s">
        <v>7</v>
      </c>
      <c r="E7" t="s">
        <v>29</v>
      </c>
      <c r="F7" s="13">
        <v>0.29166666666666669</v>
      </c>
      <c r="G7" s="13">
        <v>0.60416666666666663</v>
      </c>
      <c r="H7" s="2">
        <v>7.5</v>
      </c>
      <c r="K7" t="s">
        <v>59</v>
      </c>
      <c r="L7" s="7">
        <v>9</v>
      </c>
      <c r="M7" s="7" t="s">
        <v>60</v>
      </c>
      <c r="N7" s="7" t="s">
        <v>61</v>
      </c>
      <c r="O7" s="10">
        <v>7.39</v>
      </c>
      <c r="P7" s="11">
        <v>0.34100000000000003</v>
      </c>
    </row>
    <row r="8" spans="1:16">
      <c r="A8" s="1">
        <v>7</v>
      </c>
      <c r="B8" s="1" t="s">
        <v>40</v>
      </c>
      <c r="C8" s="1">
        <v>15</v>
      </c>
      <c r="D8" s="1" t="s">
        <v>9</v>
      </c>
      <c r="E8" t="s">
        <v>26</v>
      </c>
      <c r="F8" s="13">
        <v>0.41666666666666669</v>
      </c>
      <c r="G8" s="13">
        <v>0.58333333333333337</v>
      </c>
      <c r="H8" s="2">
        <v>4</v>
      </c>
      <c r="J8" t="s">
        <v>3</v>
      </c>
      <c r="K8" t="s">
        <v>9</v>
      </c>
      <c r="L8" s="7">
        <v>16</v>
      </c>
      <c r="M8" s="7" t="s">
        <v>58</v>
      </c>
      <c r="N8" s="7" t="s">
        <v>62</v>
      </c>
      <c r="O8" s="10">
        <v>6.63</v>
      </c>
      <c r="P8" s="11">
        <v>0.51100000000000001</v>
      </c>
    </row>
    <row r="9" spans="1:16">
      <c r="A9" s="1">
        <v>8</v>
      </c>
      <c r="B9" s="1" t="s">
        <v>40</v>
      </c>
      <c r="C9" s="1">
        <v>2</v>
      </c>
      <c r="D9" s="1" t="s">
        <v>8</v>
      </c>
      <c r="E9" t="s">
        <v>25</v>
      </c>
      <c r="F9" s="13">
        <v>0.375</v>
      </c>
      <c r="G9" s="2" t="s">
        <v>43</v>
      </c>
      <c r="H9" s="2">
        <v>6.5</v>
      </c>
      <c r="K9" t="s">
        <v>8</v>
      </c>
      <c r="L9" s="7">
        <v>10</v>
      </c>
      <c r="M9" s="7" t="s">
        <v>63</v>
      </c>
      <c r="N9" s="7" t="s">
        <v>49</v>
      </c>
      <c r="O9" s="10">
        <v>6.8</v>
      </c>
      <c r="P9" s="11">
        <v>0.58299999999999996</v>
      </c>
    </row>
    <row r="10" spans="1:16">
      <c r="A10" s="1">
        <v>9</v>
      </c>
      <c r="B10" s="1" t="s">
        <v>40</v>
      </c>
      <c r="C10" s="1">
        <v>2</v>
      </c>
      <c r="D10" s="1" t="s">
        <v>9</v>
      </c>
      <c r="E10" t="s">
        <v>28</v>
      </c>
      <c r="F10" s="13">
        <v>0.41666666666666669</v>
      </c>
      <c r="G10" s="13">
        <v>0.625</v>
      </c>
      <c r="H10" s="2">
        <v>5</v>
      </c>
      <c r="K10" t="s">
        <v>7</v>
      </c>
      <c r="L10" s="7">
        <v>7</v>
      </c>
      <c r="M10" s="7" t="s">
        <v>63</v>
      </c>
      <c r="N10" s="7" t="s">
        <v>64</v>
      </c>
      <c r="O10" s="10">
        <v>6.57</v>
      </c>
      <c r="P10" s="11">
        <v>0.4</v>
      </c>
    </row>
    <row r="11" spans="1:16">
      <c r="A11" s="1">
        <v>10</v>
      </c>
      <c r="B11" s="1" t="s">
        <v>40</v>
      </c>
      <c r="C11" s="1">
        <v>10</v>
      </c>
      <c r="D11" s="1" t="s">
        <v>8</v>
      </c>
      <c r="E11" t="s">
        <v>25</v>
      </c>
      <c r="F11" s="13">
        <v>0.41666666666666669</v>
      </c>
      <c r="G11" s="13">
        <v>0.64583333333333337</v>
      </c>
      <c r="H11" s="2">
        <v>5.5</v>
      </c>
      <c r="J11" t="s">
        <v>24</v>
      </c>
      <c r="K11" t="s">
        <v>26</v>
      </c>
      <c r="L11" s="7">
        <v>7</v>
      </c>
      <c r="M11" s="7" t="s">
        <v>65</v>
      </c>
      <c r="N11" s="7" t="s">
        <v>66</v>
      </c>
      <c r="O11" s="10">
        <v>6</v>
      </c>
      <c r="P11" s="11">
        <v>0.69899999999999995</v>
      </c>
    </row>
    <row r="12" spans="1:16">
      <c r="A12" s="1">
        <v>11</v>
      </c>
      <c r="B12" s="1" t="s">
        <v>40</v>
      </c>
      <c r="C12" s="1">
        <v>5</v>
      </c>
      <c r="D12" s="1" t="s">
        <v>9</v>
      </c>
      <c r="E12" t="s">
        <v>25</v>
      </c>
      <c r="F12" s="13">
        <v>0.33333333333333331</v>
      </c>
      <c r="G12" s="13">
        <v>0.66666666666666663</v>
      </c>
      <c r="H12" s="2">
        <v>8</v>
      </c>
      <c r="K12" t="s">
        <v>29</v>
      </c>
      <c r="L12" s="7">
        <v>5</v>
      </c>
      <c r="M12" s="7" t="s">
        <v>53</v>
      </c>
      <c r="N12" s="7" t="s">
        <v>61</v>
      </c>
      <c r="O12" s="10">
        <v>7.5</v>
      </c>
      <c r="P12" s="11">
        <v>0.51500000000000001</v>
      </c>
    </row>
    <row r="13" spans="1:16">
      <c r="A13" s="1">
        <v>12</v>
      </c>
      <c r="B13" s="1" t="s">
        <v>40</v>
      </c>
      <c r="C13" s="1">
        <v>10</v>
      </c>
      <c r="D13" s="1" t="s">
        <v>9</v>
      </c>
      <c r="E13" t="s">
        <v>25</v>
      </c>
      <c r="F13" s="13">
        <v>0.39583333333333331</v>
      </c>
      <c r="G13" s="13">
        <v>0.60416666666666663</v>
      </c>
      <c r="H13" s="2">
        <v>5</v>
      </c>
      <c r="K13" t="s">
        <v>25</v>
      </c>
      <c r="L13" s="7">
        <v>10</v>
      </c>
      <c r="M13" s="7" t="s">
        <v>58</v>
      </c>
      <c r="N13" s="7" t="s">
        <v>61</v>
      </c>
      <c r="O13" s="10">
        <v>6.2</v>
      </c>
      <c r="P13" s="11">
        <v>0.42899999999999999</v>
      </c>
    </row>
    <row r="14" spans="1:16">
      <c r="A14" s="1">
        <v>13</v>
      </c>
      <c r="B14" s="1" t="s">
        <v>40</v>
      </c>
      <c r="C14" s="1">
        <v>5</v>
      </c>
      <c r="D14" s="1" t="s">
        <v>9</v>
      </c>
      <c r="E14" t="s">
        <v>25</v>
      </c>
      <c r="F14" s="13">
        <v>0.3125</v>
      </c>
      <c r="G14" s="13">
        <v>0.625</v>
      </c>
      <c r="H14" s="2">
        <v>7.5</v>
      </c>
      <c r="K14" t="s">
        <v>30</v>
      </c>
      <c r="L14" s="7">
        <v>5</v>
      </c>
      <c r="M14" s="7" t="s">
        <v>53</v>
      </c>
      <c r="N14" s="7" t="s">
        <v>52</v>
      </c>
      <c r="O14" s="10">
        <v>9.1</v>
      </c>
      <c r="P14" s="11">
        <v>0.4</v>
      </c>
    </row>
    <row r="15" spans="1:16">
      <c r="A15" s="1">
        <v>14</v>
      </c>
      <c r="B15" s="1" t="s">
        <v>40</v>
      </c>
      <c r="C15" s="1">
        <v>2</v>
      </c>
      <c r="D15" s="1" t="s">
        <v>9</v>
      </c>
      <c r="E15" t="s">
        <v>28</v>
      </c>
      <c r="F15" s="13">
        <v>0.41666666666666669</v>
      </c>
      <c r="G15" s="13">
        <v>0.625</v>
      </c>
      <c r="H15" s="2">
        <v>5</v>
      </c>
      <c r="K15" t="s">
        <v>28</v>
      </c>
      <c r="L15" s="7">
        <v>5</v>
      </c>
      <c r="M15" s="7" t="s">
        <v>58</v>
      </c>
      <c r="N15" s="7" t="s">
        <v>67</v>
      </c>
      <c r="O15" s="10">
        <v>5.5</v>
      </c>
      <c r="P15" s="11">
        <v>0.67100000000000004</v>
      </c>
    </row>
    <row r="16" spans="1:16">
      <c r="A16" s="1">
        <v>15</v>
      </c>
      <c r="B16" s="1" t="s">
        <v>40</v>
      </c>
      <c r="C16" s="1">
        <v>10</v>
      </c>
      <c r="D16" s="1" t="s">
        <v>9</v>
      </c>
      <c r="E16" t="s">
        <v>28</v>
      </c>
      <c r="F16" s="13">
        <v>0.4375</v>
      </c>
      <c r="G16" s="13">
        <v>0.58333333333333337</v>
      </c>
      <c r="H16" s="2">
        <v>3.5</v>
      </c>
      <c r="K16" t="s">
        <v>68</v>
      </c>
      <c r="L16" s="7">
        <v>1</v>
      </c>
      <c r="M16" s="14">
        <v>0.39583333333333331</v>
      </c>
      <c r="N16" s="14">
        <v>0.625</v>
      </c>
      <c r="O16" s="10">
        <v>5.5</v>
      </c>
    </row>
    <row r="17" spans="1:8">
      <c r="A17" s="1">
        <v>16</v>
      </c>
      <c r="B17" s="1" t="s">
        <v>40</v>
      </c>
      <c r="C17" s="1">
        <v>20</v>
      </c>
      <c r="D17" s="1" t="s">
        <v>8</v>
      </c>
      <c r="E17" t="s">
        <v>30</v>
      </c>
      <c r="F17" s="13">
        <v>0.375</v>
      </c>
      <c r="G17" s="13">
        <v>0.70833333333333337</v>
      </c>
      <c r="H17" s="2">
        <v>8</v>
      </c>
    </row>
    <row r="18" spans="1:8">
      <c r="A18" s="1">
        <v>17</v>
      </c>
      <c r="B18" s="1" t="s">
        <v>40</v>
      </c>
      <c r="C18" s="1">
        <v>10</v>
      </c>
      <c r="D18" s="1" t="s">
        <v>7</v>
      </c>
      <c r="E18" t="s">
        <v>29</v>
      </c>
      <c r="F18" s="13">
        <v>0.3125</v>
      </c>
      <c r="G18" s="13">
        <v>0.625</v>
      </c>
      <c r="H18" s="2">
        <v>7.5</v>
      </c>
    </row>
    <row r="19" spans="1:8">
      <c r="A19" s="1">
        <v>18</v>
      </c>
      <c r="B19" s="1" t="s">
        <v>40</v>
      </c>
      <c r="C19" s="1">
        <v>13</v>
      </c>
      <c r="D19" s="1" t="s">
        <v>8</v>
      </c>
      <c r="E19" t="s">
        <v>25</v>
      </c>
      <c r="F19" s="13">
        <v>0.41666666666666669</v>
      </c>
      <c r="G19" s="13">
        <v>0.625</v>
      </c>
      <c r="H19" s="2">
        <v>5</v>
      </c>
    </row>
    <row r="20" spans="1:8">
      <c r="A20" s="1">
        <v>19</v>
      </c>
      <c r="B20" s="1" t="s">
        <v>40</v>
      </c>
      <c r="C20" s="1">
        <v>17</v>
      </c>
      <c r="D20" s="1" t="s">
        <v>9</v>
      </c>
      <c r="E20" t="s">
        <v>26</v>
      </c>
      <c r="F20" s="13">
        <v>0.375</v>
      </c>
      <c r="G20" s="13">
        <v>0.64583333333333337</v>
      </c>
      <c r="H20" s="2">
        <v>6.5</v>
      </c>
    </row>
    <row r="21" spans="1:8">
      <c r="A21" s="1">
        <v>20</v>
      </c>
      <c r="B21" s="1" t="s">
        <v>40</v>
      </c>
      <c r="C21" s="1">
        <v>12</v>
      </c>
      <c r="D21" s="1" t="s">
        <v>8</v>
      </c>
      <c r="E21" t="s">
        <v>26</v>
      </c>
      <c r="F21" s="13">
        <v>0.375</v>
      </c>
      <c r="G21" s="13">
        <v>0.5</v>
      </c>
      <c r="H21" s="2">
        <v>3</v>
      </c>
    </row>
    <row r="22" spans="1:8">
      <c r="A22" s="1">
        <v>21</v>
      </c>
      <c r="B22" s="1" t="s">
        <v>40</v>
      </c>
      <c r="C22" s="1">
        <v>12</v>
      </c>
      <c r="D22" s="1" t="s">
        <v>8</v>
      </c>
      <c r="E22" t="s">
        <v>26</v>
      </c>
      <c r="F22" s="13">
        <v>0.35416666666666669</v>
      </c>
      <c r="G22" s="13">
        <v>0.66666666666666663</v>
      </c>
      <c r="H22" s="2">
        <v>7.5</v>
      </c>
    </row>
    <row r="23" spans="1:8">
      <c r="A23" s="1">
        <v>22</v>
      </c>
      <c r="B23" s="1" t="s">
        <v>40</v>
      </c>
      <c r="C23" s="1">
        <v>5</v>
      </c>
      <c r="D23" s="1" t="s">
        <v>9</v>
      </c>
      <c r="E23" t="s">
        <v>25</v>
      </c>
      <c r="F23" s="13">
        <v>0.4375</v>
      </c>
      <c r="G23" s="13">
        <v>0.625</v>
      </c>
      <c r="H23" s="2">
        <v>4.5</v>
      </c>
    </row>
    <row r="24" spans="1:8">
      <c r="A24" s="1">
        <v>23</v>
      </c>
      <c r="B24" s="1" t="s">
        <v>40</v>
      </c>
      <c r="C24" s="1">
        <v>26</v>
      </c>
      <c r="D24" s="1" t="s">
        <v>9</v>
      </c>
      <c r="E24" t="s">
        <v>26</v>
      </c>
      <c r="F24" s="13">
        <v>0.39583333333333331</v>
      </c>
      <c r="G24" s="13">
        <v>0.64583333333333337</v>
      </c>
      <c r="H24" s="2">
        <v>6</v>
      </c>
    </row>
    <row r="25" spans="1:8">
      <c r="A25" s="1">
        <v>24</v>
      </c>
      <c r="B25" s="1" t="s">
        <v>40</v>
      </c>
      <c r="C25" s="1">
        <v>1</v>
      </c>
      <c r="D25" s="1" t="s">
        <v>9</v>
      </c>
      <c r="E25" t="s">
        <v>26</v>
      </c>
      <c r="F25" s="13">
        <v>0.35416666666666669</v>
      </c>
      <c r="G25" s="13">
        <v>0.64583333333333337</v>
      </c>
      <c r="H25" s="2">
        <v>7</v>
      </c>
    </row>
    <row r="26" spans="1:8">
      <c r="A26" s="1">
        <v>25</v>
      </c>
      <c r="B26" s="1" t="s">
        <v>40</v>
      </c>
      <c r="C26" s="1">
        <v>1</v>
      </c>
      <c r="D26" s="1" t="s">
        <v>8</v>
      </c>
      <c r="E26" t="s">
        <v>28</v>
      </c>
      <c r="F26" s="13">
        <v>0.375</v>
      </c>
      <c r="G26" s="13">
        <v>0.66666666666666663</v>
      </c>
      <c r="H26" s="2">
        <v>7</v>
      </c>
    </row>
    <row r="27" spans="1:8">
      <c r="A27" s="1">
        <v>26</v>
      </c>
      <c r="B27" s="1" t="s">
        <v>40</v>
      </c>
      <c r="C27" s="1">
        <v>1</v>
      </c>
      <c r="D27" s="1" t="s">
        <v>9</v>
      </c>
      <c r="E27" t="s">
        <v>28</v>
      </c>
      <c r="F27" s="13">
        <v>0.39583333333333331</v>
      </c>
      <c r="G27" s="13">
        <v>0.6875</v>
      </c>
      <c r="H27" s="2">
        <v>7</v>
      </c>
    </row>
    <row r="28" spans="1:8">
      <c r="A28" s="1">
        <v>27</v>
      </c>
      <c r="B28" s="1" t="s">
        <v>41</v>
      </c>
      <c r="C28" s="1">
        <v>41</v>
      </c>
      <c r="D28" s="1" t="s">
        <v>8</v>
      </c>
      <c r="E28" t="s">
        <v>26</v>
      </c>
      <c r="F28" s="13">
        <v>0.33333333333333331</v>
      </c>
      <c r="G28" s="13">
        <v>0.66666666666666663</v>
      </c>
      <c r="H28" s="2">
        <v>8</v>
      </c>
    </row>
    <row r="29" spans="1:8">
      <c r="A29" s="1">
        <v>28</v>
      </c>
      <c r="B29" s="1" t="s">
        <v>41</v>
      </c>
      <c r="C29" s="1">
        <v>1</v>
      </c>
      <c r="D29" s="1" t="s">
        <v>8</v>
      </c>
      <c r="E29" t="s">
        <v>29</v>
      </c>
      <c r="F29" s="13">
        <v>0.33333333333333331</v>
      </c>
      <c r="G29" s="13">
        <v>0.70833333333333337</v>
      </c>
      <c r="H29" s="2">
        <v>9</v>
      </c>
    </row>
    <row r="30" spans="1:8">
      <c r="A30" s="1">
        <v>29</v>
      </c>
      <c r="B30" s="1" t="s">
        <v>41</v>
      </c>
      <c r="C30" s="1">
        <v>10</v>
      </c>
      <c r="D30" s="1" t="s">
        <v>8</v>
      </c>
      <c r="E30" t="s">
        <v>30</v>
      </c>
      <c r="F30" s="13">
        <v>0.29166666666666669</v>
      </c>
      <c r="G30" s="13">
        <v>0.64583333333333337</v>
      </c>
      <c r="H30" s="2">
        <v>8.5</v>
      </c>
    </row>
    <row r="31" spans="1:8">
      <c r="A31" s="1">
        <v>30</v>
      </c>
      <c r="B31" s="1" t="s">
        <v>42</v>
      </c>
      <c r="C31" s="1">
        <v>24</v>
      </c>
      <c r="D31" s="1" t="s">
        <v>9</v>
      </c>
      <c r="E31" t="s">
        <v>25</v>
      </c>
      <c r="F31" s="13">
        <v>0.375</v>
      </c>
      <c r="G31" s="13">
        <v>0.70833333333333337</v>
      </c>
      <c r="H31" s="2">
        <v>8</v>
      </c>
    </row>
    <row r="32" spans="1:8">
      <c r="A32" s="1">
        <v>31</v>
      </c>
      <c r="B32" s="1" t="s">
        <v>42</v>
      </c>
      <c r="C32" s="1">
        <v>19</v>
      </c>
      <c r="D32" s="1" t="s">
        <v>9</v>
      </c>
      <c r="E32" t="s">
        <v>30</v>
      </c>
      <c r="F32" s="13">
        <v>0.33333333333333331</v>
      </c>
      <c r="G32" s="13">
        <v>0.70833333333333337</v>
      </c>
      <c r="H32" s="2">
        <v>9</v>
      </c>
    </row>
    <row r="33" spans="1:8">
      <c r="A33" s="1">
        <v>32</v>
      </c>
      <c r="B33" s="1" t="s">
        <v>42</v>
      </c>
      <c r="C33" s="1">
        <v>15</v>
      </c>
      <c r="D33" s="1" t="s">
        <v>9</v>
      </c>
      <c r="E33" t="s">
        <v>30</v>
      </c>
      <c r="F33" s="13">
        <v>0.29166666666666669</v>
      </c>
      <c r="G33" s="13">
        <v>0.70833333333333337</v>
      </c>
      <c r="H33" s="2">
        <v>10</v>
      </c>
    </row>
    <row r="34" spans="1:8">
      <c r="A34" s="1">
        <v>33</v>
      </c>
      <c r="B34" s="1" t="s">
        <v>42</v>
      </c>
      <c r="C34" s="1">
        <v>9</v>
      </c>
      <c r="D34" s="1" t="s">
        <v>9</v>
      </c>
      <c r="E34" t="s">
        <v>30</v>
      </c>
      <c r="F34" s="13">
        <v>0.29166666666666669</v>
      </c>
      <c r="G34" s="13">
        <v>0.70833333333333337</v>
      </c>
      <c r="H34" s="2">
        <v>10</v>
      </c>
    </row>
    <row r="35" spans="1:8">
      <c r="D35" s="1"/>
    </row>
    <row r="36" spans="1:8">
      <c r="D3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V17" sqref="V17"/>
    </sheetView>
  </sheetViews>
  <sheetFormatPr defaultRowHeight="15"/>
  <cols>
    <col min="1" max="1" width="9.5703125" style="16" bestFit="1" customWidth="1"/>
    <col min="2" max="2" width="13.42578125" style="16" bestFit="1" customWidth="1"/>
    <col min="3" max="3" width="19.28515625" style="17" bestFit="1" customWidth="1"/>
    <col min="4" max="4" width="16" style="17" bestFit="1" customWidth="1"/>
    <col min="5" max="5" width="20.85546875" style="17" bestFit="1" customWidth="1"/>
    <col min="6" max="6" width="17.7109375" style="17" bestFit="1" customWidth="1"/>
    <col min="7" max="7" width="18.42578125" style="17" bestFit="1" customWidth="1"/>
    <col min="8" max="8" width="15.140625" style="17" bestFit="1" customWidth="1"/>
    <col min="9" max="9" width="21.42578125" style="17" bestFit="1" customWidth="1"/>
    <col min="10" max="10" width="18.140625" style="17" bestFit="1" customWidth="1"/>
    <col min="11" max="11" width="18.42578125" style="17" bestFit="1" customWidth="1"/>
    <col min="12" max="12" width="15.140625" style="17" bestFit="1" customWidth="1"/>
    <col min="13" max="13" width="20.85546875" style="17" bestFit="1" customWidth="1"/>
    <col min="14" max="15" width="17.7109375" style="17" bestFit="1" customWidth="1"/>
    <col min="16" max="16" width="15.140625" style="17" bestFit="1" customWidth="1"/>
    <col min="17" max="17" width="17.7109375" style="17" bestFit="1" customWidth="1"/>
    <col min="19" max="19" width="18" bestFit="1" customWidth="1"/>
    <col min="20" max="20" width="10.7109375" style="7" bestFit="1" customWidth="1"/>
    <col min="21" max="21" width="19.140625" style="7" bestFit="1" customWidth="1"/>
    <col min="22" max="22" width="23.42578125" style="7" bestFit="1" customWidth="1"/>
    <col min="23" max="23" width="20.7109375" style="7" bestFit="1" customWidth="1"/>
    <col min="24" max="24" width="26" style="7" bestFit="1" customWidth="1"/>
    <col min="25" max="25" width="22.5703125" style="7" bestFit="1" customWidth="1"/>
  </cols>
  <sheetData>
    <row r="1" spans="1:25">
      <c r="A1" s="19" t="s">
        <v>1</v>
      </c>
      <c r="B1" s="18" t="s">
        <v>73</v>
      </c>
      <c r="C1" s="18" t="s">
        <v>37</v>
      </c>
      <c r="D1" s="18"/>
      <c r="E1" s="18"/>
      <c r="F1" s="18"/>
      <c r="G1" s="18" t="s">
        <v>25</v>
      </c>
      <c r="H1" s="18"/>
      <c r="I1" s="18"/>
      <c r="J1" s="18"/>
      <c r="K1" s="18" t="s">
        <v>28</v>
      </c>
      <c r="L1" s="18"/>
      <c r="M1" s="18"/>
      <c r="N1" s="18"/>
      <c r="O1" s="18" t="s">
        <v>32</v>
      </c>
      <c r="P1" s="18"/>
      <c r="Q1" s="18"/>
      <c r="S1" t="s">
        <v>24</v>
      </c>
      <c r="T1" s="7" t="s">
        <v>15</v>
      </c>
      <c r="U1" s="7" t="s">
        <v>86</v>
      </c>
      <c r="V1" s="7" t="s">
        <v>87</v>
      </c>
      <c r="W1" s="7" t="s">
        <v>88</v>
      </c>
      <c r="X1" s="7" t="s">
        <v>89</v>
      </c>
      <c r="Y1" s="7" t="s">
        <v>90</v>
      </c>
    </row>
    <row r="2" spans="1:25">
      <c r="A2" s="19"/>
      <c r="B2" s="18"/>
      <c r="C2" s="17" t="s">
        <v>74</v>
      </c>
      <c r="D2" s="17" t="s">
        <v>75</v>
      </c>
      <c r="E2" s="17" t="s">
        <v>76</v>
      </c>
      <c r="F2" s="17" t="s">
        <v>77</v>
      </c>
      <c r="G2" s="17" t="s">
        <v>74</v>
      </c>
      <c r="H2" s="17" t="s">
        <v>75</v>
      </c>
      <c r="I2" s="17" t="s">
        <v>76</v>
      </c>
      <c r="J2" s="17" t="s">
        <v>77</v>
      </c>
      <c r="K2" s="17" t="s">
        <v>74</v>
      </c>
      <c r="L2" s="17" t="s">
        <v>75</v>
      </c>
      <c r="M2" s="17" t="s">
        <v>76</v>
      </c>
      <c r="N2" s="17" t="s">
        <v>77</v>
      </c>
      <c r="O2" s="17" t="s">
        <v>77</v>
      </c>
      <c r="P2" s="17" t="s">
        <v>75</v>
      </c>
      <c r="Q2" s="17" t="s">
        <v>77</v>
      </c>
      <c r="S2" t="s">
        <v>84</v>
      </c>
      <c r="T2" s="7">
        <v>18</v>
      </c>
      <c r="U2" s="5">
        <v>4.833333333333333</v>
      </c>
      <c r="V2" s="5">
        <v>1042.9411764705883</v>
      </c>
      <c r="W2" s="5">
        <v>34.722222222222221</v>
      </c>
      <c r="X2" s="5">
        <v>4703.5294117647063</v>
      </c>
      <c r="Y2" s="5">
        <v>157.77777777777777</v>
      </c>
    </row>
    <row r="3" spans="1:25">
      <c r="A3" s="1">
        <v>1</v>
      </c>
      <c r="B3" s="16">
        <v>3</v>
      </c>
      <c r="C3" s="17">
        <v>0</v>
      </c>
      <c r="D3" s="17">
        <v>0</v>
      </c>
      <c r="E3" s="17">
        <f>B3*C3</f>
        <v>0</v>
      </c>
      <c r="F3" s="17">
        <f>B3*D3</f>
        <v>0</v>
      </c>
      <c r="G3" s="17">
        <v>2000</v>
      </c>
      <c r="H3" s="17">
        <v>30</v>
      </c>
      <c r="I3" s="17">
        <f>B3*G3</f>
        <v>6000</v>
      </c>
      <c r="J3" s="17">
        <f>B3*H3</f>
        <v>90</v>
      </c>
      <c r="K3" s="17">
        <v>0</v>
      </c>
      <c r="L3" s="17">
        <v>0</v>
      </c>
      <c r="M3" s="17">
        <f t="shared" ref="M3:M35" si="0">B3*K3</f>
        <v>0</v>
      </c>
      <c r="N3" s="17">
        <f>B3*L3</f>
        <v>0</v>
      </c>
      <c r="O3" s="17">
        <v>0</v>
      </c>
      <c r="P3" s="17">
        <v>0</v>
      </c>
      <c r="Q3" s="17">
        <f>O3*P3</f>
        <v>0</v>
      </c>
      <c r="S3" t="s">
        <v>85</v>
      </c>
      <c r="T3" s="7">
        <v>21</v>
      </c>
      <c r="U3" s="5">
        <v>3.3809523809523809</v>
      </c>
      <c r="V3" s="5">
        <v>1716.3157894736842</v>
      </c>
      <c r="W3" s="5">
        <v>54.210526315789473</v>
      </c>
      <c r="X3" s="5">
        <v>4990.5263157894733</v>
      </c>
      <c r="Y3" s="5">
        <v>157.63157894736841</v>
      </c>
    </row>
    <row r="4" spans="1:25">
      <c r="A4" s="1">
        <v>2</v>
      </c>
      <c r="B4" s="16">
        <v>2</v>
      </c>
      <c r="C4" s="17">
        <v>0</v>
      </c>
      <c r="D4" s="17">
        <v>0</v>
      </c>
      <c r="E4" s="17">
        <f>B4*C4</f>
        <v>0</v>
      </c>
      <c r="F4" s="17">
        <f>B4*D4</f>
        <v>0</v>
      </c>
      <c r="G4" s="17">
        <v>1000</v>
      </c>
      <c r="H4" s="17">
        <v>40</v>
      </c>
      <c r="I4" s="17">
        <f>B4*G4</f>
        <v>2000</v>
      </c>
      <c r="J4" s="17">
        <f>B4*H4</f>
        <v>80</v>
      </c>
      <c r="K4" s="17">
        <v>0</v>
      </c>
      <c r="L4" s="17">
        <v>0</v>
      </c>
      <c r="M4" s="17">
        <f t="shared" si="0"/>
        <v>0</v>
      </c>
      <c r="N4" s="17">
        <f t="shared" ref="N4:N35" si="1">B4*L4</f>
        <v>0</v>
      </c>
      <c r="O4" s="17">
        <v>0</v>
      </c>
      <c r="P4" s="17">
        <v>0</v>
      </c>
      <c r="Q4" s="17">
        <f t="shared" ref="Q4:Q35" si="2">O4*P4</f>
        <v>0</v>
      </c>
      <c r="S4" t="s">
        <v>28</v>
      </c>
      <c r="T4" s="7">
        <v>10</v>
      </c>
      <c r="U4" s="5">
        <v>2.4</v>
      </c>
      <c r="V4" s="5">
        <v>1441.25</v>
      </c>
      <c r="W4" s="5">
        <v>67.777777777777771</v>
      </c>
      <c r="X4" s="5">
        <v>3257.5</v>
      </c>
      <c r="Y4" s="5">
        <v>145.55555555555554</v>
      </c>
    </row>
    <row r="5" spans="1:25">
      <c r="A5" s="1">
        <v>3</v>
      </c>
      <c r="B5" s="16">
        <v>7</v>
      </c>
      <c r="C5" s="17">
        <v>500</v>
      </c>
      <c r="D5" s="17">
        <v>20</v>
      </c>
      <c r="E5" s="17">
        <f>B5*C5</f>
        <v>3500</v>
      </c>
      <c r="F5" s="17">
        <f>B5*D5</f>
        <v>140</v>
      </c>
      <c r="G5" s="17">
        <v>400</v>
      </c>
      <c r="H5" s="17">
        <v>10</v>
      </c>
      <c r="I5" s="17">
        <f>B5*G5</f>
        <v>2800</v>
      </c>
      <c r="J5" s="17">
        <f>B5*H5</f>
        <v>70</v>
      </c>
      <c r="K5" s="17">
        <v>0</v>
      </c>
      <c r="L5" s="17">
        <v>0</v>
      </c>
      <c r="M5" s="17">
        <f t="shared" si="0"/>
        <v>0</v>
      </c>
      <c r="N5" s="17">
        <f t="shared" si="1"/>
        <v>0</v>
      </c>
      <c r="O5" s="17">
        <v>4</v>
      </c>
      <c r="P5" s="17">
        <v>45</v>
      </c>
      <c r="Q5" s="17">
        <f t="shared" si="2"/>
        <v>180</v>
      </c>
      <c r="S5" t="s">
        <v>32</v>
      </c>
      <c r="T5" s="7">
        <v>6</v>
      </c>
      <c r="U5" s="5">
        <v>4.2</v>
      </c>
      <c r="V5" s="5"/>
      <c r="W5" s="5">
        <v>43.75</v>
      </c>
      <c r="X5" s="5"/>
      <c r="Y5" s="5">
        <v>190</v>
      </c>
    </row>
    <row r="6" spans="1:25">
      <c r="A6" s="1">
        <v>4</v>
      </c>
      <c r="B6" s="16">
        <v>5</v>
      </c>
      <c r="C6" s="17">
        <v>1000</v>
      </c>
      <c r="D6" s="17">
        <v>45</v>
      </c>
      <c r="E6" s="17">
        <f>B6*C6</f>
        <v>5000</v>
      </c>
      <c r="F6" s="17">
        <f>B6*D6</f>
        <v>225</v>
      </c>
      <c r="G6" s="17">
        <v>200</v>
      </c>
      <c r="H6" s="17">
        <v>30</v>
      </c>
      <c r="I6" s="17">
        <f>B6*G6</f>
        <v>1000</v>
      </c>
      <c r="J6" s="17">
        <f>B6*H6</f>
        <v>150</v>
      </c>
      <c r="K6" s="17">
        <v>0</v>
      </c>
      <c r="L6" s="17">
        <v>0</v>
      </c>
      <c r="M6" s="17">
        <f t="shared" si="0"/>
        <v>0</v>
      </c>
      <c r="N6" s="17">
        <f t="shared" si="1"/>
        <v>0</v>
      </c>
      <c r="O6" s="17">
        <v>4</v>
      </c>
      <c r="P6" s="17">
        <v>40</v>
      </c>
      <c r="Q6" s="17">
        <f t="shared" si="2"/>
        <v>160</v>
      </c>
      <c r="T6"/>
      <c r="U6"/>
      <c r="V6"/>
      <c r="W6"/>
      <c r="X6"/>
      <c r="Y6"/>
    </row>
    <row r="7" spans="1:25">
      <c r="A7" s="1">
        <v>5</v>
      </c>
      <c r="B7" s="16">
        <v>0</v>
      </c>
      <c r="C7" s="17">
        <v>0</v>
      </c>
      <c r="D7" s="17">
        <v>0</v>
      </c>
      <c r="E7" s="17">
        <f>B7*C7</f>
        <v>0</v>
      </c>
      <c r="F7" s="17">
        <f>B7*D7</f>
        <v>0</v>
      </c>
      <c r="G7" s="17">
        <v>0</v>
      </c>
      <c r="H7" s="17">
        <v>0</v>
      </c>
      <c r="I7" s="17">
        <f>B7*G7</f>
        <v>0</v>
      </c>
      <c r="J7" s="17">
        <f>B7*H7</f>
        <v>0</v>
      </c>
      <c r="K7" s="17">
        <v>2000</v>
      </c>
      <c r="L7" s="17">
        <v>30</v>
      </c>
      <c r="M7" s="17">
        <f>B7*K7</f>
        <v>0</v>
      </c>
      <c r="N7" s="17">
        <f t="shared" si="1"/>
        <v>0</v>
      </c>
      <c r="O7" s="17">
        <v>0</v>
      </c>
      <c r="P7" s="17">
        <v>0</v>
      </c>
      <c r="Q7" s="17">
        <f t="shared" si="2"/>
        <v>0</v>
      </c>
      <c r="T7"/>
      <c r="U7"/>
      <c r="V7"/>
      <c r="W7"/>
      <c r="X7"/>
      <c r="Y7"/>
    </row>
    <row r="8" spans="1:25">
      <c r="A8" s="1">
        <v>6</v>
      </c>
      <c r="B8" s="16">
        <v>10</v>
      </c>
      <c r="C8" s="17">
        <v>500</v>
      </c>
      <c r="D8" s="17">
        <v>20</v>
      </c>
      <c r="E8" s="17">
        <f>B8*C8</f>
        <v>5000</v>
      </c>
      <c r="F8" s="17">
        <f>B8*D8</f>
        <v>200</v>
      </c>
      <c r="G8" s="17" t="s">
        <v>72</v>
      </c>
      <c r="H8" s="17" t="s">
        <v>72</v>
      </c>
      <c r="I8" s="17" t="s">
        <v>72</v>
      </c>
      <c r="J8" s="17" t="s">
        <v>72</v>
      </c>
      <c r="K8" s="17">
        <v>0</v>
      </c>
      <c r="L8" s="17">
        <v>0</v>
      </c>
      <c r="M8" s="17">
        <f t="shared" si="0"/>
        <v>0</v>
      </c>
      <c r="N8" s="17">
        <f t="shared" si="1"/>
        <v>0</v>
      </c>
      <c r="O8" s="17">
        <v>3</v>
      </c>
      <c r="P8" s="17">
        <v>60</v>
      </c>
      <c r="Q8" s="17">
        <f>O8*P8</f>
        <v>180</v>
      </c>
      <c r="S8" t="s">
        <v>78</v>
      </c>
      <c r="T8" s="7" t="s">
        <v>79</v>
      </c>
      <c r="U8" s="7" t="s">
        <v>80</v>
      </c>
      <c r="V8" s="7" t="s">
        <v>81</v>
      </c>
      <c r="W8" s="7" t="s">
        <v>81</v>
      </c>
      <c r="X8" s="7" t="s">
        <v>82</v>
      </c>
      <c r="Y8" s="7" t="s">
        <v>83</v>
      </c>
    </row>
    <row r="9" spans="1:25">
      <c r="A9" s="1">
        <v>7</v>
      </c>
      <c r="B9" s="16">
        <v>3</v>
      </c>
      <c r="C9" s="17">
        <v>1000</v>
      </c>
      <c r="D9" s="17">
        <v>30</v>
      </c>
      <c r="E9" s="17">
        <f>B9*C9</f>
        <v>3000</v>
      </c>
      <c r="F9" s="17">
        <f>B9*D9</f>
        <v>90</v>
      </c>
      <c r="G9" s="17">
        <v>1000</v>
      </c>
      <c r="H9" s="17" t="s">
        <v>72</v>
      </c>
      <c r="I9" s="17">
        <f>B9*G9</f>
        <v>3000</v>
      </c>
      <c r="J9" s="17" t="s">
        <v>72</v>
      </c>
      <c r="K9" s="17" t="s">
        <v>72</v>
      </c>
      <c r="L9" s="17" t="s">
        <v>72</v>
      </c>
      <c r="M9" s="17" t="s">
        <v>72</v>
      </c>
      <c r="N9" s="17" t="s">
        <v>72</v>
      </c>
      <c r="O9" s="17">
        <v>0</v>
      </c>
      <c r="P9" s="17">
        <v>0</v>
      </c>
      <c r="Q9" s="17">
        <f t="shared" si="2"/>
        <v>0</v>
      </c>
      <c r="S9" t="s">
        <v>84</v>
      </c>
      <c r="T9" s="7">
        <v>18</v>
      </c>
      <c r="U9" s="10">
        <v>0.53167634756691173</v>
      </c>
      <c r="V9" s="10">
        <v>216.24768734887553</v>
      </c>
      <c r="W9" s="10">
        <v>3.5579291505357982</v>
      </c>
      <c r="X9" s="10">
        <v>841.6968772770831</v>
      </c>
      <c r="Y9" s="10">
        <v>17.241187112343709</v>
      </c>
    </row>
    <row r="10" spans="1:25">
      <c r="A10" s="1">
        <v>8</v>
      </c>
      <c r="B10" s="16">
        <v>2</v>
      </c>
      <c r="C10" s="17">
        <v>0</v>
      </c>
      <c r="D10" s="17">
        <v>0</v>
      </c>
      <c r="E10" s="17">
        <f>B10*C10</f>
        <v>0</v>
      </c>
      <c r="F10" s="17">
        <f>B10*D10</f>
        <v>0</v>
      </c>
      <c r="G10" s="17">
        <v>1000</v>
      </c>
      <c r="H10" s="17">
        <v>40</v>
      </c>
      <c r="I10" s="17">
        <f>B10*G10</f>
        <v>2000</v>
      </c>
      <c r="J10" s="17">
        <f>B10*H10</f>
        <v>80</v>
      </c>
      <c r="K10" s="17">
        <v>0</v>
      </c>
      <c r="L10" s="17">
        <v>0</v>
      </c>
      <c r="M10" s="17">
        <f t="shared" si="0"/>
        <v>0</v>
      </c>
      <c r="N10" s="17">
        <f t="shared" si="1"/>
        <v>0</v>
      </c>
      <c r="O10" s="17">
        <v>0</v>
      </c>
      <c r="P10" s="17">
        <v>0</v>
      </c>
      <c r="Q10" s="17">
        <f t="shared" si="2"/>
        <v>0</v>
      </c>
      <c r="S10" t="s">
        <v>85</v>
      </c>
      <c r="T10" s="7">
        <v>21</v>
      </c>
      <c r="U10" s="10">
        <v>0.44974167440447987</v>
      </c>
      <c r="V10" s="10">
        <v>276.94575917345486</v>
      </c>
      <c r="W10" s="10">
        <v>8.5520692572676147</v>
      </c>
      <c r="X10" s="10">
        <v>965.24198513834199</v>
      </c>
      <c r="Y10" s="10">
        <v>27.054116281191526</v>
      </c>
    </row>
    <row r="11" spans="1:25">
      <c r="A11" s="1">
        <v>9</v>
      </c>
      <c r="B11" s="16">
        <v>2</v>
      </c>
      <c r="C11" s="17">
        <v>0</v>
      </c>
      <c r="D11" s="17">
        <v>0</v>
      </c>
      <c r="E11" s="17">
        <f>B11*C11</f>
        <v>0</v>
      </c>
      <c r="F11" s="17">
        <f>B11*D11</f>
        <v>0</v>
      </c>
      <c r="G11" s="17">
        <v>4000</v>
      </c>
      <c r="H11" s="17">
        <v>60</v>
      </c>
      <c r="I11" s="17">
        <f>B11*G11</f>
        <v>8000</v>
      </c>
      <c r="J11" s="17">
        <f>B11*H11</f>
        <v>120</v>
      </c>
      <c r="K11" s="17">
        <v>0</v>
      </c>
      <c r="L11" s="17">
        <v>0</v>
      </c>
      <c r="M11" s="17">
        <f t="shared" si="0"/>
        <v>0</v>
      </c>
      <c r="N11" s="17">
        <f t="shared" si="1"/>
        <v>0</v>
      </c>
      <c r="O11" s="17">
        <v>0</v>
      </c>
      <c r="P11" s="17">
        <v>0</v>
      </c>
      <c r="Q11" s="17">
        <f t="shared" si="2"/>
        <v>0</v>
      </c>
      <c r="S11" t="s">
        <v>28</v>
      </c>
      <c r="T11" s="7">
        <v>10</v>
      </c>
      <c r="U11" s="10">
        <v>0.26666666666666661</v>
      </c>
      <c r="V11" s="10">
        <v>392.63959073721247</v>
      </c>
      <c r="W11" s="10">
        <v>17.38276427462446</v>
      </c>
      <c r="X11" s="10">
        <v>1044.6560438728145</v>
      </c>
      <c r="Y11" s="10">
        <v>34.201653270269745</v>
      </c>
    </row>
    <row r="12" spans="1:25">
      <c r="A12" s="1">
        <v>10</v>
      </c>
      <c r="B12" s="16">
        <v>2</v>
      </c>
      <c r="C12" s="17">
        <v>0</v>
      </c>
      <c r="D12" s="17">
        <v>0</v>
      </c>
      <c r="E12" s="17">
        <f>B12*C12</f>
        <v>0</v>
      </c>
      <c r="F12" s="17">
        <f>B12*D12</f>
        <v>0</v>
      </c>
      <c r="G12" s="17">
        <v>4000</v>
      </c>
      <c r="H12" s="17">
        <v>120</v>
      </c>
      <c r="I12" s="17">
        <f>B12*G12</f>
        <v>8000</v>
      </c>
      <c r="J12" s="17">
        <f>B12*H12</f>
        <v>240</v>
      </c>
      <c r="K12" s="17">
        <v>0</v>
      </c>
      <c r="L12" s="17">
        <v>0</v>
      </c>
      <c r="M12" s="17">
        <f t="shared" si="0"/>
        <v>0</v>
      </c>
      <c r="N12" s="17">
        <f t="shared" si="1"/>
        <v>0</v>
      </c>
      <c r="O12" s="17">
        <v>0</v>
      </c>
      <c r="P12" s="17">
        <v>0</v>
      </c>
      <c r="Q12" s="17">
        <f t="shared" si="2"/>
        <v>0</v>
      </c>
      <c r="S12" t="s">
        <v>32</v>
      </c>
      <c r="T12" s="7">
        <v>6</v>
      </c>
      <c r="U12" s="10">
        <v>1.0198039027185568</v>
      </c>
      <c r="V12" s="10"/>
      <c r="W12" s="10">
        <v>6.25</v>
      </c>
      <c r="X12" s="10"/>
      <c r="Y12" s="10">
        <v>17.320508075688775</v>
      </c>
    </row>
    <row r="13" spans="1:25">
      <c r="A13" s="1">
        <v>11</v>
      </c>
      <c r="B13" s="16">
        <v>3</v>
      </c>
      <c r="C13" s="17">
        <v>0</v>
      </c>
      <c r="D13" s="17">
        <v>0</v>
      </c>
      <c r="E13" s="17">
        <f>B13*C13</f>
        <v>0</v>
      </c>
      <c r="F13" s="17">
        <f>B13*D13</f>
        <v>0</v>
      </c>
      <c r="G13" s="17">
        <v>1000</v>
      </c>
      <c r="H13" s="17">
        <v>20</v>
      </c>
      <c r="I13" s="17">
        <f>B13*G13</f>
        <v>3000</v>
      </c>
      <c r="J13" s="17">
        <f>B13*H13</f>
        <v>60</v>
      </c>
      <c r="K13" s="17">
        <v>0</v>
      </c>
      <c r="L13" s="17">
        <v>0</v>
      </c>
      <c r="M13" s="17">
        <f t="shared" si="0"/>
        <v>0</v>
      </c>
      <c r="N13" s="17">
        <f t="shared" si="1"/>
        <v>0</v>
      </c>
      <c r="O13" s="17">
        <v>0</v>
      </c>
      <c r="P13" s="17">
        <v>0</v>
      </c>
      <c r="Q13" s="17">
        <f t="shared" si="2"/>
        <v>0</v>
      </c>
    </row>
    <row r="14" spans="1:25">
      <c r="A14" s="1">
        <v>12</v>
      </c>
      <c r="B14" s="16">
        <v>2</v>
      </c>
      <c r="C14" s="17">
        <v>30</v>
      </c>
      <c r="D14" s="17">
        <v>10</v>
      </c>
      <c r="E14" s="17">
        <f>B14*C14</f>
        <v>60</v>
      </c>
      <c r="F14" s="17">
        <f>B14*D14</f>
        <v>20</v>
      </c>
      <c r="G14" s="17">
        <v>10</v>
      </c>
      <c r="H14" s="17">
        <v>25</v>
      </c>
      <c r="I14" s="17">
        <f>B14*G14</f>
        <v>20</v>
      </c>
      <c r="J14" s="17">
        <f>B14*H14</f>
        <v>50</v>
      </c>
      <c r="K14" s="17">
        <v>0</v>
      </c>
      <c r="L14" s="17">
        <v>0</v>
      </c>
      <c r="M14" s="17">
        <f t="shared" si="0"/>
        <v>0</v>
      </c>
      <c r="N14" s="17">
        <f t="shared" si="1"/>
        <v>0</v>
      </c>
      <c r="O14" s="17">
        <v>2</v>
      </c>
      <c r="P14" s="17" t="s">
        <v>72</v>
      </c>
      <c r="Q14" s="17" t="s">
        <v>72</v>
      </c>
    </row>
    <row r="15" spans="1:25">
      <c r="A15" s="1">
        <v>13</v>
      </c>
      <c r="B15" s="16">
        <v>3</v>
      </c>
      <c r="C15" s="17">
        <v>0</v>
      </c>
      <c r="D15" s="17">
        <v>0</v>
      </c>
      <c r="E15" s="17">
        <f>B15*C15</f>
        <v>0</v>
      </c>
      <c r="F15" s="17">
        <f>B15*D15</f>
        <v>0</v>
      </c>
      <c r="G15" s="17">
        <v>2000</v>
      </c>
      <c r="H15" s="17">
        <v>40</v>
      </c>
      <c r="I15" s="17">
        <f>B15*G15</f>
        <v>6000</v>
      </c>
      <c r="J15" s="17">
        <f>B15*H15</f>
        <v>120</v>
      </c>
      <c r="K15" s="17">
        <v>0</v>
      </c>
      <c r="L15" s="17">
        <v>0</v>
      </c>
      <c r="M15" s="17">
        <f t="shared" si="0"/>
        <v>0</v>
      </c>
      <c r="N15" s="17">
        <f t="shared" si="1"/>
        <v>0</v>
      </c>
      <c r="O15" s="17">
        <v>0</v>
      </c>
      <c r="P15" s="17">
        <v>0</v>
      </c>
      <c r="Q15" s="17">
        <f t="shared" si="2"/>
        <v>0</v>
      </c>
    </row>
    <row r="16" spans="1:25">
      <c r="A16" s="1">
        <v>14</v>
      </c>
      <c r="B16" s="16">
        <v>1</v>
      </c>
      <c r="C16" s="17">
        <v>0</v>
      </c>
      <c r="D16" s="17">
        <v>0</v>
      </c>
      <c r="E16" s="17">
        <f>B16*C16</f>
        <v>0</v>
      </c>
      <c r="F16" s="17">
        <f>B16*D16</f>
        <v>0</v>
      </c>
      <c r="G16" s="17">
        <v>0</v>
      </c>
      <c r="H16" s="17">
        <v>0</v>
      </c>
      <c r="I16" s="17">
        <f>B16*G16</f>
        <v>0</v>
      </c>
      <c r="J16" s="17">
        <f>B16*H16</f>
        <v>0</v>
      </c>
      <c r="K16" s="17">
        <v>3000</v>
      </c>
      <c r="L16" s="17">
        <v>60</v>
      </c>
      <c r="M16" s="17">
        <f t="shared" si="0"/>
        <v>3000</v>
      </c>
      <c r="N16" s="17">
        <f t="shared" si="1"/>
        <v>60</v>
      </c>
      <c r="O16" s="17">
        <v>0</v>
      </c>
      <c r="P16" s="17">
        <v>0</v>
      </c>
      <c r="Q16" s="17">
        <f t="shared" si="2"/>
        <v>0</v>
      </c>
    </row>
    <row r="17" spans="1:17">
      <c r="A17" s="1">
        <v>15</v>
      </c>
      <c r="B17" s="16">
        <v>1</v>
      </c>
      <c r="C17" s="17">
        <v>0</v>
      </c>
      <c r="D17" s="17">
        <v>0</v>
      </c>
      <c r="E17" s="17">
        <f>B17*C17</f>
        <v>0</v>
      </c>
      <c r="F17" s="17">
        <f>B17*D17</f>
        <v>0</v>
      </c>
      <c r="G17" s="17">
        <v>0</v>
      </c>
      <c r="H17" s="17">
        <v>0</v>
      </c>
      <c r="I17" s="17">
        <f>B17*G17</f>
        <v>0</v>
      </c>
      <c r="J17" s="17">
        <f>B17*H17</f>
        <v>0</v>
      </c>
      <c r="K17" s="17">
        <v>1000</v>
      </c>
      <c r="L17" s="17">
        <v>180</v>
      </c>
      <c r="M17" s="17">
        <f t="shared" si="0"/>
        <v>1000</v>
      </c>
      <c r="N17" s="17">
        <f t="shared" si="1"/>
        <v>180</v>
      </c>
      <c r="O17" s="17">
        <v>0</v>
      </c>
      <c r="P17" s="17">
        <v>0</v>
      </c>
      <c r="Q17" s="17">
        <f t="shared" si="2"/>
        <v>0</v>
      </c>
    </row>
    <row r="18" spans="1:17">
      <c r="A18" s="1">
        <v>16</v>
      </c>
      <c r="B18" s="16">
        <v>3</v>
      </c>
      <c r="C18" s="17" t="s">
        <v>72</v>
      </c>
      <c r="D18" s="17">
        <v>45</v>
      </c>
      <c r="E18" s="17" t="s">
        <v>72</v>
      </c>
      <c r="F18" s="17">
        <f>B18*D18</f>
        <v>135</v>
      </c>
      <c r="G18" s="17" t="s">
        <v>72</v>
      </c>
      <c r="H18" s="17">
        <v>45</v>
      </c>
      <c r="I18" s="17" t="s">
        <v>72</v>
      </c>
      <c r="J18" s="17">
        <f>B18*H18</f>
        <v>135</v>
      </c>
      <c r="K18" s="17" t="s">
        <v>72</v>
      </c>
      <c r="L18" s="17">
        <v>30</v>
      </c>
      <c r="M18" s="17" t="s">
        <v>72</v>
      </c>
      <c r="N18" s="17">
        <f t="shared" si="1"/>
        <v>90</v>
      </c>
      <c r="O18" s="17">
        <v>0</v>
      </c>
      <c r="P18" s="17">
        <v>0</v>
      </c>
      <c r="Q18" s="17">
        <f t="shared" si="2"/>
        <v>0</v>
      </c>
    </row>
    <row r="19" spans="1:17">
      <c r="A19" s="1">
        <v>17</v>
      </c>
      <c r="B19" s="16">
        <v>6</v>
      </c>
      <c r="C19" s="17">
        <v>2000</v>
      </c>
      <c r="D19" s="17">
        <v>30</v>
      </c>
      <c r="E19" s="17">
        <f>B19*C19</f>
        <v>12000</v>
      </c>
      <c r="F19" s="17">
        <f>B19*D19</f>
        <v>180</v>
      </c>
      <c r="G19" s="17">
        <v>0</v>
      </c>
      <c r="H19" s="17">
        <v>0</v>
      </c>
      <c r="I19" s="17">
        <f>B19*G19</f>
        <v>0</v>
      </c>
      <c r="J19" s="17">
        <f>B19*H19</f>
        <v>0</v>
      </c>
      <c r="K19" s="17">
        <v>0</v>
      </c>
      <c r="L19" s="17">
        <v>0</v>
      </c>
      <c r="M19" s="17">
        <f t="shared" si="0"/>
        <v>0</v>
      </c>
      <c r="N19" s="17">
        <f t="shared" si="1"/>
        <v>0</v>
      </c>
      <c r="O19" s="17" t="s">
        <v>72</v>
      </c>
      <c r="P19" s="17" t="s">
        <v>72</v>
      </c>
      <c r="Q19" s="17" t="s">
        <v>72</v>
      </c>
    </row>
    <row r="20" spans="1:17">
      <c r="A20" s="1">
        <v>18</v>
      </c>
      <c r="B20" s="16">
        <v>1</v>
      </c>
      <c r="C20" s="17">
        <v>0</v>
      </c>
      <c r="D20" s="17">
        <v>0</v>
      </c>
      <c r="E20" s="17">
        <f>B20*C20</f>
        <v>0</v>
      </c>
      <c r="F20" s="17">
        <f>B20*D20</f>
        <v>0</v>
      </c>
      <c r="G20" s="17">
        <v>1000</v>
      </c>
      <c r="H20" s="17">
        <v>30</v>
      </c>
      <c r="I20" s="17">
        <f>B20*G20</f>
        <v>1000</v>
      </c>
      <c r="J20" s="17">
        <f>B20*H20</f>
        <v>30</v>
      </c>
      <c r="K20" s="17">
        <v>0</v>
      </c>
      <c r="L20" s="17">
        <v>0</v>
      </c>
      <c r="M20" s="17">
        <f t="shared" si="0"/>
        <v>0</v>
      </c>
      <c r="N20" s="17">
        <f t="shared" si="1"/>
        <v>0</v>
      </c>
      <c r="O20" s="17">
        <v>0</v>
      </c>
      <c r="P20" s="17">
        <v>0</v>
      </c>
      <c r="Q20" s="17">
        <f t="shared" si="2"/>
        <v>0</v>
      </c>
    </row>
    <row r="21" spans="1:17">
      <c r="A21" s="1">
        <v>19</v>
      </c>
      <c r="B21" s="16">
        <v>6</v>
      </c>
      <c r="C21" s="17">
        <v>200</v>
      </c>
      <c r="D21" s="17">
        <v>30</v>
      </c>
      <c r="E21" s="17">
        <f>B21*C21</f>
        <v>1200</v>
      </c>
      <c r="F21" s="17">
        <f>B21*D21</f>
        <v>180</v>
      </c>
      <c r="G21" s="17">
        <v>0</v>
      </c>
      <c r="H21" s="17">
        <v>0</v>
      </c>
      <c r="I21" s="17">
        <f>B21*G21</f>
        <v>0</v>
      </c>
      <c r="J21" s="17">
        <f>B21*H21</f>
        <v>0</v>
      </c>
      <c r="K21" s="17">
        <v>0</v>
      </c>
      <c r="L21" s="17">
        <v>0</v>
      </c>
      <c r="M21" s="17">
        <f t="shared" si="0"/>
        <v>0</v>
      </c>
      <c r="N21" s="17">
        <f t="shared" si="1"/>
        <v>0</v>
      </c>
      <c r="O21" s="17">
        <v>0</v>
      </c>
      <c r="P21" s="17">
        <v>0</v>
      </c>
      <c r="Q21" s="17">
        <f t="shared" si="2"/>
        <v>0</v>
      </c>
    </row>
    <row r="22" spans="1:17">
      <c r="A22" s="1">
        <v>20</v>
      </c>
      <c r="B22" s="16">
        <v>3</v>
      </c>
      <c r="C22" s="17">
        <v>3000</v>
      </c>
      <c r="D22" s="17">
        <v>40</v>
      </c>
      <c r="E22" s="17">
        <f>B22*C22</f>
        <v>9000</v>
      </c>
      <c r="F22" s="17">
        <f>B22*D22</f>
        <v>120</v>
      </c>
      <c r="G22" s="17">
        <v>0</v>
      </c>
      <c r="H22" s="17">
        <v>0</v>
      </c>
      <c r="I22" s="17">
        <f>B22*G22</f>
        <v>0</v>
      </c>
      <c r="J22" s="17">
        <f>B22*H22</f>
        <v>0</v>
      </c>
      <c r="K22" s="17">
        <v>0</v>
      </c>
      <c r="L22" s="17">
        <v>0</v>
      </c>
      <c r="M22" s="17">
        <f t="shared" si="0"/>
        <v>0</v>
      </c>
      <c r="N22" s="17">
        <f t="shared" si="1"/>
        <v>0</v>
      </c>
      <c r="O22" s="17">
        <v>0</v>
      </c>
      <c r="P22" s="17">
        <v>0</v>
      </c>
      <c r="Q22" s="17">
        <f t="shared" si="2"/>
        <v>0</v>
      </c>
    </row>
    <row r="23" spans="1:17">
      <c r="A23" s="1">
        <v>21</v>
      </c>
      <c r="B23" s="16">
        <v>8</v>
      </c>
      <c r="C23" s="17">
        <v>1000</v>
      </c>
      <c r="D23" s="17">
        <v>45</v>
      </c>
      <c r="E23" s="17">
        <f>B23*C23</f>
        <v>8000</v>
      </c>
      <c r="F23" s="17">
        <f>B23*D23</f>
        <v>360</v>
      </c>
      <c r="G23" s="17">
        <v>0</v>
      </c>
      <c r="H23" s="17">
        <v>0</v>
      </c>
      <c r="I23" s="17">
        <f>B23*G23</f>
        <v>0</v>
      </c>
      <c r="J23" s="17">
        <f>B23*H23</f>
        <v>0</v>
      </c>
      <c r="K23" s="17">
        <v>0</v>
      </c>
      <c r="L23" s="17">
        <v>0</v>
      </c>
      <c r="M23" s="17">
        <f t="shared" si="0"/>
        <v>0</v>
      </c>
      <c r="N23" s="17">
        <f t="shared" si="1"/>
        <v>0</v>
      </c>
      <c r="O23" s="17">
        <v>0</v>
      </c>
      <c r="P23" s="17">
        <v>0</v>
      </c>
      <c r="Q23" s="17">
        <f t="shared" si="2"/>
        <v>0</v>
      </c>
    </row>
    <row r="24" spans="1:17">
      <c r="A24" s="1">
        <v>22</v>
      </c>
      <c r="B24" s="16">
        <v>2</v>
      </c>
      <c r="C24" s="17">
        <v>0</v>
      </c>
      <c r="D24" s="17">
        <v>0</v>
      </c>
      <c r="E24" s="17">
        <f>B24*C24</f>
        <v>0</v>
      </c>
      <c r="F24" s="17">
        <f>B24*D24</f>
        <v>0</v>
      </c>
      <c r="G24" s="17">
        <v>2000</v>
      </c>
      <c r="H24" s="17">
        <v>30</v>
      </c>
      <c r="I24" s="17">
        <f>B24*G24</f>
        <v>4000</v>
      </c>
      <c r="J24" s="17">
        <f>B24*H24</f>
        <v>60</v>
      </c>
      <c r="K24" s="17">
        <v>0</v>
      </c>
      <c r="L24" s="17">
        <v>0</v>
      </c>
      <c r="M24" s="17">
        <f t="shared" si="0"/>
        <v>0</v>
      </c>
      <c r="N24" s="17">
        <f t="shared" si="1"/>
        <v>0</v>
      </c>
      <c r="O24" s="17">
        <v>0</v>
      </c>
      <c r="P24" s="17">
        <v>0</v>
      </c>
      <c r="Q24" s="17">
        <f t="shared" si="2"/>
        <v>0</v>
      </c>
    </row>
    <row r="25" spans="1:17">
      <c r="A25" s="1">
        <v>23</v>
      </c>
      <c r="B25" s="16">
        <v>6</v>
      </c>
      <c r="C25" s="17">
        <v>400</v>
      </c>
      <c r="D25" s="17">
        <v>30</v>
      </c>
      <c r="E25" s="17">
        <f>B25*C25</f>
        <v>2400</v>
      </c>
      <c r="F25" s="17">
        <f>B25*D25</f>
        <v>180</v>
      </c>
      <c r="G25" s="17">
        <v>0</v>
      </c>
      <c r="H25" s="17">
        <v>0</v>
      </c>
      <c r="I25" s="17">
        <f>B25*G25</f>
        <v>0</v>
      </c>
      <c r="J25" s="17">
        <f>B25*H25</f>
        <v>0</v>
      </c>
      <c r="K25" s="17">
        <v>0</v>
      </c>
      <c r="L25" s="17">
        <v>0</v>
      </c>
      <c r="M25" s="17">
        <f t="shared" si="0"/>
        <v>0</v>
      </c>
      <c r="N25" s="17">
        <f t="shared" si="1"/>
        <v>0</v>
      </c>
      <c r="O25" s="17">
        <v>0</v>
      </c>
      <c r="P25" s="17">
        <v>0</v>
      </c>
      <c r="Q25" s="17">
        <f t="shared" si="2"/>
        <v>0</v>
      </c>
    </row>
    <row r="26" spans="1:17">
      <c r="A26" s="1">
        <v>24</v>
      </c>
      <c r="B26" s="16">
        <v>7</v>
      </c>
      <c r="C26" s="17">
        <v>500</v>
      </c>
      <c r="D26" s="17">
        <v>20</v>
      </c>
      <c r="E26" s="17">
        <f>B26*C26</f>
        <v>3500</v>
      </c>
      <c r="F26" s="17">
        <f>B26*D26</f>
        <v>140</v>
      </c>
      <c r="G26" s="17">
        <v>0</v>
      </c>
      <c r="H26" s="17">
        <v>0</v>
      </c>
      <c r="I26" s="17">
        <f>B26*G26</f>
        <v>0</v>
      </c>
      <c r="J26" s="17">
        <f>B26*H26</f>
        <v>0</v>
      </c>
      <c r="K26" s="17">
        <v>0</v>
      </c>
      <c r="L26" s="17">
        <v>0</v>
      </c>
      <c r="M26" s="17">
        <f t="shared" si="0"/>
        <v>0</v>
      </c>
      <c r="N26" s="17">
        <f t="shared" si="1"/>
        <v>0</v>
      </c>
      <c r="O26" s="17">
        <v>0</v>
      </c>
      <c r="P26" s="17">
        <v>0</v>
      </c>
      <c r="Q26" s="17">
        <f t="shared" si="2"/>
        <v>0</v>
      </c>
    </row>
    <row r="27" spans="1:17">
      <c r="A27" s="1">
        <v>25</v>
      </c>
      <c r="B27" s="16">
        <v>2</v>
      </c>
      <c r="C27" s="17">
        <v>0</v>
      </c>
      <c r="D27" s="17">
        <v>0</v>
      </c>
      <c r="E27" s="17">
        <f>B27*C27</f>
        <v>0</v>
      </c>
      <c r="F27" s="17">
        <f>B27*D27</f>
        <v>0</v>
      </c>
      <c r="G27" s="17">
        <v>0</v>
      </c>
      <c r="H27" s="17">
        <v>0</v>
      </c>
      <c r="I27" s="17">
        <f>B27*G27</f>
        <v>0</v>
      </c>
      <c r="J27" s="17">
        <f>B27*H27</f>
        <v>0</v>
      </c>
      <c r="K27" s="17">
        <v>30</v>
      </c>
      <c r="L27" s="17">
        <v>10</v>
      </c>
      <c r="M27" s="17">
        <f t="shared" si="0"/>
        <v>60</v>
      </c>
      <c r="N27" s="17">
        <f t="shared" si="1"/>
        <v>20</v>
      </c>
      <c r="O27" s="17">
        <v>0</v>
      </c>
      <c r="P27" s="17">
        <v>0</v>
      </c>
      <c r="Q27" s="17">
        <f t="shared" si="2"/>
        <v>0</v>
      </c>
    </row>
    <row r="28" spans="1:17">
      <c r="A28" s="1">
        <v>26</v>
      </c>
      <c r="B28" s="16">
        <v>2</v>
      </c>
      <c r="C28" s="17">
        <v>0</v>
      </c>
      <c r="D28" s="17">
        <v>0</v>
      </c>
      <c r="E28" s="17">
        <f>B28*C28</f>
        <v>0</v>
      </c>
      <c r="F28" s="17">
        <f>B28*D28</f>
        <v>0</v>
      </c>
      <c r="G28" s="17">
        <v>0</v>
      </c>
      <c r="H28" s="17">
        <v>0</v>
      </c>
      <c r="I28" s="17">
        <f>B28*G28</f>
        <v>0</v>
      </c>
      <c r="J28" s="17">
        <f>B28*H28</f>
        <v>0</v>
      </c>
      <c r="K28" s="17">
        <v>500</v>
      </c>
      <c r="L28" s="17">
        <v>30</v>
      </c>
      <c r="M28" s="17">
        <f t="shared" si="0"/>
        <v>1000</v>
      </c>
      <c r="N28" s="17">
        <f t="shared" si="1"/>
        <v>60</v>
      </c>
      <c r="O28" s="17">
        <v>0</v>
      </c>
      <c r="P28" s="17">
        <v>0</v>
      </c>
      <c r="Q28" s="17">
        <f t="shared" si="2"/>
        <v>0</v>
      </c>
    </row>
    <row r="29" spans="1:17">
      <c r="A29" s="1">
        <v>27</v>
      </c>
      <c r="B29" s="16">
        <v>6</v>
      </c>
      <c r="C29" s="17">
        <v>1500</v>
      </c>
      <c r="D29" s="17">
        <v>30</v>
      </c>
      <c r="E29" s="17">
        <f>B29*C29</f>
        <v>9000</v>
      </c>
      <c r="F29" s="17">
        <f>B29*D29</f>
        <v>180</v>
      </c>
      <c r="G29" s="17">
        <v>3000</v>
      </c>
      <c r="H29" s="17">
        <v>60</v>
      </c>
      <c r="I29" s="17">
        <f>B29*G29</f>
        <v>18000</v>
      </c>
      <c r="J29" s="17">
        <f>B29*H29</f>
        <v>360</v>
      </c>
      <c r="K29" s="17">
        <v>0</v>
      </c>
      <c r="L29" s="17">
        <v>0</v>
      </c>
      <c r="M29" s="17">
        <f t="shared" si="0"/>
        <v>0</v>
      </c>
      <c r="N29" s="17">
        <f t="shared" si="1"/>
        <v>0</v>
      </c>
      <c r="O29" s="17">
        <v>0</v>
      </c>
      <c r="P29" s="17">
        <v>0</v>
      </c>
      <c r="Q29" s="17">
        <f t="shared" si="2"/>
        <v>0</v>
      </c>
    </row>
    <row r="30" spans="1:17">
      <c r="A30" s="1">
        <v>28</v>
      </c>
      <c r="B30" s="16">
        <v>3</v>
      </c>
      <c r="C30" s="17">
        <v>100</v>
      </c>
      <c r="D30" s="17">
        <v>30</v>
      </c>
      <c r="E30" s="17">
        <f>B30*C30</f>
        <v>300</v>
      </c>
      <c r="F30" s="17">
        <f>B30*D30</f>
        <v>90</v>
      </c>
      <c r="G30" s="17">
        <v>0</v>
      </c>
      <c r="H30" s="17">
        <v>0</v>
      </c>
      <c r="I30" s="17">
        <f>B30*G30</f>
        <v>0</v>
      </c>
      <c r="J30" s="17">
        <f>B30*H30</f>
        <v>0</v>
      </c>
      <c r="K30" s="17">
        <v>0</v>
      </c>
      <c r="L30" s="17">
        <v>0</v>
      </c>
      <c r="M30" s="17">
        <f t="shared" si="0"/>
        <v>0</v>
      </c>
      <c r="N30" s="17">
        <f t="shared" si="1"/>
        <v>0</v>
      </c>
      <c r="O30" s="17">
        <v>8</v>
      </c>
      <c r="P30" s="17">
        <v>30</v>
      </c>
      <c r="Q30" s="17">
        <f t="shared" si="2"/>
        <v>240</v>
      </c>
    </row>
    <row r="31" spans="1:17">
      <c r="A31" s="1">
        <v>29</v>
      </c>
      <c r="B31" s="16">
        <v>3</v>
      </c>
      <c r="C31" s="17">
        <v>1000</v>
      </c>
      <c r="D31" s="17">
        <v>20</v>
      </c>
      <c r="E31" s="17">
        <f>B31*C31</f>
        <v>3000</v>
      </c>
      <c r="F31" s="17">
        <f>B31*D31</f>
        <v>60</v>
      </c>
      <c r="G31" s="17">
        <v>3000</v>
      </c>
      <c r="H31" s="17">
        <v>150</v>
      </c>
      <c r="I31" s="17">
        <f>B31*G31</f>
        <v>9000</v>
      </c>
      <c r="J31" s="17">
        <f>B31*H31</f>
        <v>450</v>
      </c>
      <c r="K31" s="17">
        <v>0</v>
      </c>
      <c r="L31" s="17">
        <v>0</v>
      </c>
      <c r="M31" s="17">
        <f t="shared" si="0"/>
        <v>0</v>
      </c>
      <c r="N31" s="17">
        <f t="shared" si="1"/>
        <v>0</v>
      </c>
      <c r="O31" s="17">
        <v>0</v>
      </c>
      <c r="P31" s="17">
        <v>0</v>
      </c>
      <c r="Q31" s="17">
        <f t="shared" si="2"/>
        <v>0</v>
      </c>
    </row>
    <row r="32" spans="1:17">
      <c r="A32" s="1">
        <v>30</v>
      </c>
      <c r="B32" s="16">
        <v>3</v>
      </c>
      <c r="C32" s="17">
        <v>0</v>
      </c>
      <c r="D32" s="17">
        <v>0</v>
      </c>
      <c r="E32" s="17">
        <f>B32*C32</f>
        <v>0</v>
      </c>
      <c r="F32" s="17">
        <f>B32*D32</f>
        <v>0</v>
      </c>
      <c r="G32" s="17">
        <v>2000</v>
      </c>
      <c r="H32" s="17">
        <v>120</v>
      </c>
      <c r="I32" s="17">
        <f>B32*G32</f>
        <v>6000</v>
      </c>
      <c r="J32" s="17">
        <f>B32*H32</f>
        <v>360</v>
      </c>
      <c r="K32" s="17">
        <v>2000</v>
      </c>
      <c r="L32" s="17">
        <v>120</v>
      </c>
      <c r="M32" s="17">
        <f t="shared" si="0"/>
        <v>6000</v>
      </c>
      <c r="N32" s="17">
        <f t="shared" si="1"/>
        <v>360</v>
      </c>
      <c r="O32" s="17">
        <v>0</v>
      </c>
      <c r="P32" s="17">
        <v>0</v>
      </c>
      <c r="Q32" s="17">
        <f t="shared" si="2"/>
        <v>0</v>
      </c>
    </row>
    <row r="33" spans="1:17">
      <c r="A33" s="1">
        <v>31</v>
      </c>
      <c r="B33" s="16">
        <v>3</v>
      </c>
      <c r="C33" s="17">
        <v>1000</v>
      </c>
      <c r="D33" s="17">
        <v>60</v>
      </c>
      <c r="E33" s="17">
        <f>B33*C33</f>
        <v>3000</v>
      </c>
      <c r="F33" s="17">
        <f>B33*D33</f>
        <v>180</v>
      </c>
      <c r="G33" s="17">
        <v>1000</v>
      </c>
      <c r="H33" s="17">
        <v>60</v>
      </c>
      <c r="I33" s="17">
        <f>B33*G33</f>
        <v>3000</v>
      </c>
      <c r="J33" s="17">
        <f>B33*H33</f>
        <v>180</v>
      </c>
      <c r="K33" s="17">
        <v>1000</v>
      </c>
      <c r="L33" s="17">
        <v>60</v>
      </c>
      <c r="M33" s="17">
        <f t="shared" si="0"/>
        <v>3000</v>
      </c>
      <c r="N33" s="17">
        <f t="shared" si="1"/>
        <v>180</v>
      </c>
      <c r="O33" s="17">
        <v>0</v>
      </c>
      <c r="P33" s="17">
        <v>0</v>
      </c>
      <c r="Q33" s="17">
        <f t="shared" si="2"/>
        <v>0</v>
      </c>
    </row>
    <row r="34" spans="1:17">
      <c r="A34" s="1">
        <v>32</v>
      </c>
      <c r="B34" s="16">
        <v>3</v>
      </c>
      <c r="C34" s="17">
        <v>1000</v>
      </c>
      <c r="D34" s="17">
        <v>60</v>
      </c>
      <c r="E34" s="17">
        <f>B34*C34</f>
        <v>3000</v>
      </c>
      <c r="F34" s="17">
        <f>B34*D34</f>
        <v>180</v>
      </c>
      <c r="G34" s="17">
        <v>1000</v>
      </c>
      <c r="H34" s="17">
        <v>60</v>
      </c>
      <c r="I34" s="17">
        <f>B34*G34</f>
        <v>3000</v>
      </c>
      <c r="J34" s="17">
        <f>B34*H34</f>
        <v>180</v>
      </c>
      <c r="K34" s="17">
        <v>1000</v>
      </c>
      <c r="L34" s="17">
        <v>60</v>
      </c>
      <c r="M34" s="17">
        <f t="shared" si="0"/>
        <v>3000</v>
      </c>
      <c r="N34" s="17">
        <f t="shared" si="1"/>
        <v>180</v>
      </c>
      <c r="O34" s="17">
        <v>0</v>
      </c>
      <c r="P34" s="17">
        <v>0</v>
      </c>
      <c r="Q34" s="17">
        <f t="shared" si="2"/>
        <v>0</v>
      </c>
    </row>
    <row r="35" spans="1:17">
      <c r="A35" s="1">
        <v>33</v>
      </c>
      <c r="B35" s="16">
        <v>3</v>
      </c>
      <c r="C35" s="17">
        <v>3000</v>
      </c>
      <c r="D35" s="17">
        <v>60</v>
      </c>
      <c r="E35" s="17">
        <f>B35*C35</f>
        <v>9000</v>
      </c>
      <c r="F35" s="17">
        <f>B35*D35</f>
        <v>180</v>
      </c>
      <c r="G35" s="17">
        <v>3000</v>
      </c>
      <c r="H35" s="17">
        <v>60</v>
      </c>
      <c r="I35" s="17">
        <f>B35*G35</f>
        <v>9000</v>
      </c>
      <c r="J35" s="17">
        <f>B35*H35</f>
        <v>180</v>
      </c>
      <c r="K35" s="17">
        <v>3000</v>
      </c>
      <c r="L35" s="17">
        <v>60</v>
      </c>
      <c r="M35" s="17">
        <f t="shared" si="0"/>
        <v>9000</v>
      </c>
      <c r="N35" s="17">
        <f t="shared" si="1"/>
        <v>180</v>
      </c>
      <c r="O35" s="17">
        <v>0</v>
      </c>
      <c r="P35" s="17">
        <v>0</v>
      </c>
      <c r="Q35" s="17">
        <f t="shared" si="2"/>
        <v>0</v>
      </c>
    </row>
    <row r="48" spans="1:17">
      <c r="D48" s="20"/>
      <c r="E48" s="20"/>
      <c r="F48" s="20"/>
      <c r="O48" s="20"/>
      <c r="P48" s="20"/>
      <c r="Q48" s="20"/>
    </row>
    <row r="49" spans="4:17">
      <c r="D49" s="20"/>
      <c r="E49" s="20"/>
      <c r="F49" s="20"/>
      <c r="O49" s="20"/>
      <c r="P49" s="20"/>
      <c r="Q49" s="20"/>
    </row>
    <row r="50" spans="4:17">
      <c r="D50" s="20"/>
      <c r="E50" s="20"/>
      <c r="F50" s="20"/>
      <c r="O50" s="20"/>
      <c r="P50" s="20"/>
      <c r="Q50" s="20"/>
    </row>
    <row r="51" spans="4:17">
      <c r="D51" s="20"/>
      <c r="E51" s="20"/>
      <c r="F51" s="20"/>
      <c r="O51" s="20"/>
      <c r="P51" s="20"/>
      <c r="Q51" s="20"/>
    </row>
    <row r="52" spans="4:17">
      <c r="D52" s="20"/>
      <c r="E52" s="20"/>
      <c r="F52" s="20"/>
      <c r="O52" s="20"/>
      <c r="P52" s="20"/>
      <c r="Q52" s="20"/>
    </row>
    <row r="53" spans="4:17">
      <c r="D53" s="20"/>
      <c r="E53" s="20"/>
      <c r="F53" s="20"/>
      <c r="O53" s="20"/>
      <c r="P53" s="20"/>
      <c r="Q53" s="20"/>
    </row>
    <row r="54" spans="4:17">
      <c r="D54" s="20"/>
      <c r="E54" s="20"/>
      <c r="F54" s="20"/>
      <c r="O54" s="20"/>
      <c r="P54" s="20"/>
      <c r="Q54" s="20"/>
    </row>
    <row r="55" spans="4:17">
      <c r="D55" s="20"/>
      <c r="E55" s="20"/>
      <c r="F55" s="20"/>
      <c r="O55" s="20"/>
      <c r="P55" s="20"/>
      <c r="Q55" s="20"/>
    </row>
    <row r="56" spans="4:17">
      <c r="D56" s="20"/>
      <c r="E56" s="20"/>
      <c r="F56" s="20"/>
      <c r="O56" s="20"/>
      <c r="P56" s="20"/>
      <c r="Q56" s="20"/>
    </row>
    <row r="57" spans="4:17">
      <c r="D57" s="20"/>
      <c r="E57" s="20"/>
      <c r="F57" s="20"/>
      <c r="O57" s="20"/>
      <c r="P57" s="20"/>
      <c r="Q57" s="20"/>
    </row>
    <row r="58" spans="4:17">
      <c r="D58" s="20"/>
      <c r="E58" s="20"/>
      <c r="F58" s="20"/>
      <c r="O58" s="20"/>
      <c r="P58" s="20"/>
      <c r="Q58" s="20"/>
    </row>
    <row r="59" spans="4:17">
      <c r="D59" s="20"/>
      <c r="E59" s="20"/>
      <c r="F59" s="20"/>
      <c r="O59" s="20"/>
      <c r="P59" s="20"/>
      <c r="Q59" s="20"/>
    </row>
    <row r="60" spans="4:17">
      <c r="D60" s="20"/>
      <c r="E60" s="20"/>
      <c r="F60" s="20"/>
      <c r="O60" s="20"/>
      <c r="P60" s="20"/>
      <c r="Q60" s="20"/>
    </row>
    <row r="61" spans="4:17">
      <c r="D61" s="20"/>
      <c r="E61" s="20"/>
      <c r="F61" s="20"/>
      <c r="O61" s="20"/>
      <c r="P61" s="20"/>
      <c r="Q61" s="20"/>
    </row>
    <row r="62" spans="4:17">
      <c r="D62" s="20"/>
      <c r="E62" s="20"/>
      <c r="F62" s="20"/>
      <c r="O62" s="20"/>
      <c r="P62" s="20"/>
      <c r="Q62" s="20"/>
    </row>
    <row r="63" spans="4:17">
      <c r="D63" s="20"/>
      <c r="E63" s="20"/>
      <c r="F63" s="20"/>
      <c r="O63" s="20"/>
      <c r="P63" s="20"/>
      <c r="Q63" s="20"/>
    </row>
  </sheetData>
  <mergeCells count="6">
    <mergeCell ref="C1:F1"/>
    <mergeCell ref="B1:B2"/>
    <mergeCell ref="A1:A2"/>
    <mergeCell ref="G1:J1"/>
    <mergeCell ref="K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G18" sqref="G18"/>
    </sheetView>
  </sheetViews>
  <sheetFormatPr defaultRowHeight="15"/>
  <cols>
    <col min="2" max="2" width="20.7109375" style="15" bestFit="1" customWidth="1"/>
    <col min="3" max="3" width="28.7109375" style="15" bestFit="1" customWidth="1"/>
    <col min="4" max="4" width="21.42578125" style="15" bestFit="1" customWidth="1"/>
    <col min="5" max="5" width="23" style="15" bestFit="1" customWidth="1"/>
    <col min="7" max="7" width="28.7109375" bestFit="1" customWidth="1"/>
    <col min="8" max="8" width="10.140625" style="7" bestFit="1" customWidth="1"/>
    <col min="9" max="9" width="27.42578125" style="7" bestFit="1" customWidth="1"/>
    <col min="10" max="10" width="28.5703125" style="7" bestFit="1" customWidth="1"/>
  </cols>
  <sheetData>
    <row r="1" spans="1:10">
      <c r="A1" s="1" t="s">
        <v>1</v>
      </c>
      <c r="B1" s="16" t="s">
        <v>91</v>
      </c>
      <c r="C1" s="16" t="s">
        <v>92</v>
      </c>
      <c r="D1" s="16" t="s">
        <v>93</v>
      </c>
      <c r="E1" s="16" t="s">
        <v>94</v>
      </c>
      <c r="G1" t="s">
        <v>96</v>
      </c>
      <c r="H1" s="7" t="s">
        <v>15</v>
      </c>
      <c r="I1" s="7" t="s">
        <v>97</v>
      </c>
      <c r="J1" s="7" t="s">
        <v>98</v>
      </c>
    </row>
    <row r="2" spans="1:10">
      <c r="A2" s="1">
        <v>1</v>
      </c>
      <c r="B2" s="16" t="s">
        <v>34</v>
      </c>
      <c r="C2" s="16" t="s">
        <v>33</v>
      </c>
      <c r="D2" s="16">
        <v>3</v>
      </c>
      <c r="E2" s="16">
        <v>3</v>
      </c>
      <c r="G2" t="s">
        <v>91</v>
      </c>
      <c r="H2" s="7">
        <v>3</v>
      </c>
      <c r="I2" s="7" t="s">
        <v>95</v>
      </c>
      <c r="J2" s="10">
        <v>9</v>
      </c>
    </row>
    <row r="3" spans="1:10">
      <c r="A3" s="1">
        <v>2</v>
      </c>
      <c r="B3" s="16" t="s">
        <v>34</v>
      </c>
      <c r="C3" s="16" t="s">
        <v>33</v>
      </c>
      <c r="D3" s="16">
        <v>2</v>
      </c>
      <c r="E3" s="16">
        <v>2</v>
      </c>
      <c r="G3" t="s">
        <v>92</v>
      </c>
      <c r="H3" s="7">
        <v>27</v>
      </c>
      <c r="I3" s="7">
        <v>2.94</v>
      </c>
      <c r="J3" s="10">
        <v>5.87</v>
      </c>
    </row>
    <row r="4" spans="1:10">
      <c r="A4" s="1">
        <v>3</v>
      </c>
      <c r="B4" s="16" t="s">
        <v>34</v>
      </c>
      <c r="C4" s="16" t="s">
        <v>33</v>
      </c>
      <c r="D4" s="16">
        <v>2</v>
      </c>
      <c r="E4" s="16">
        <v>2</v>
      </c>
    </row>
    <row r="5" spans="1:10">
      <c r="A5" s="1">
        <v>4</v>
      </c>
      <c r="B5" s="16" t="s">
        <v>34</v>
      </c>
      <c r="C5" s="16" t="s">
        <v>33</v>
      </c>
      <c r="D5" s="16">
        <v>1.5</v>
      </c>
      <c r="E5" s="16">
        <v>1.5</v>
      </c>
    </row>
    <row r="6" spans="1:10">
      <c r="A6" s="1">
        <v>5</v>
      </c>
      <c r="B6" s="16" t="s">
        <v>34</v>
      </c>
      <c r="C6" s="16" t="s">
        <v>34</v>
      </c>
      <c r="D6" s="16"/>
      <c r="E6" s="16"/>
      <c r="G6" t="s">
        <v>96</v>
      </c>
      <c r="H6" s="7" t="s">
        <v>15</v>
      </c>
      <c r="I6" s="7" t="s">
        <v>99</v>
      </c>
      <c r="J6" s="7" t="s">
        <v>100</v>
      </c>
    </row>
    <row r="7" spans="1:10">
      <c r="A7" s="1">
        <v>6</v>
      </c>
      <c r="B7" s="16" t="s">
        <v>34</v>
      </c>
      <c r="C7" s="16" t="s">
        <v>33</v>
      </c>
      <c r="D7" s="16">
        <v>3</v>
      </c>
      <c r="E7" s="16">
        <v>3</v>
      </c>
      <c r="G7" t="s">
        <v>91</v>
      </c>
      <c r="H7" s="7">
        <v>3</v>
      </c>
      <c r="I7" s="7" t="s">
        <v>95</v>
      </c>
      <c r="J7" s="5">
        <v>5.6</v>
      </c>
    </row>
    <row r="8" spans="1:10">
      <c r="A8" s="1">
        <v>7</v>
      </c>
      <c r="B8" s="16" t="s">
        <v>34</v>
      </c>
      <c r="C8" s="16" t="s">
        <v>33</v>
      </c>
      <c r="D8" s="16">
        <v>1</v>
      </c>
      <c r="E8" s="16">
        <v>1</v>
      </c>
      <c r="G8" t="s">
        <v>92</v>
      </c>
      <c r="H8" s="7">
        <v>27</v>
      </c>
      <c r="I8" s="7">
        <v>0.7</v>
      </c>
      <c r="J8" s="5">
        <v>1.4</v>
      </c>
    </row>
    <row r="9" spans="1:10">
      <c r="A9" s="1">
        <v>8</v>
      </c>
      <c r="B9" s="16" t="s">
        <v>34</v>
      </c>
      <c r="C9" s="16" t="s">
        <v>33</v>
      </c>
      <c r="D9" s="16">
        <v>5</v>
      </c>
      <c r="E9" s="16">
        <v>5</v>
      </c>
    </row>
    <row r="10" spans="1:10">
      <c r="A10" s="1">
        <v>9</v>
      </c>
      <c r="B10" s="16" t="s">
        <v>34</v>
      </c>
      <c r="C10" s="16" t="s">
        <v>33</v>
      </c>
      <c r="D10" s="16">
        <v>1</v>
      </c>
      <c r="E10" s="16">
        <v>20</v>
      </c>
    </row>
    <row r="11" spans="1:10">
      <c r="A11" s="1">
        <v>10</v>
      </c>
      <c r="B11" s="16" t="s">
        <v>34</v>
      </c>
      <c r="C11" s="16" t="s">
        <v>33</v>
      </c>
      <c r="D11" s="16">
        <v>4</v>
      </c>
      <c r="E11" s="16">
        <v>4</v>
      </c>
    </row>
    <row r="12" spans="1:10">
      <c r="A12" s="1">
        <v>11</v>
      </c>
      <c r="B12" s="16" t="s">
        <v>34</v>
      </c>
      <c r="C12" s="16" t="s">
        <v>33</v>
      </c>
      <c r="D12" s="16">
        <v>20</v>
      </c>
      <c r="E12" s="16">
        <v>5</v>
      </c>
    </row>
    <row r="13" spans="1:10">
      <c r="A13" s="1">
        <v>12</v>
      </c>
      <c r="B13" s="16" t="s">
        <v>34</v>
      </c>
      <c r="C13" s="16" t="s">
        <v>33</v>
      </c>
      <c r="D13" s="16">
        <v>3</v>
      </c>
      <c r="E13" s="16">
        <v>3</v>
      </c>
    </row>
    <row r="14" spans="1:10">
      <c r="A14" s="1">
        <v>13</v>
      </c>
      <c r="B14" s="16" t="s">
        <v>34</v>
      </c>
      <c r="C14" s="16" t="s">
        <v>33</v>
      </c>
      <c r="D14" s="16">
        <v>1.5</v>
      </c>
      <c r="E14" s="16">
        <v>1.5</v>
      </c>
    </row>
    <row r="15" spans="1:10">
      <c r="A15" s="1">
        <v>14</v>
      </c>
      <c r="B15" s="16" t="s">
        <v>34</v>
      </c>
      <c r="C15" s="16" t="s">
        <v>34</v>
      </c>
      <c r="D15" s="16"/>
      <c r="E15" s="16"/>
    </row>
    <row r="16" spans="1:10">
      <c r="A16" s="1">
        <v>15</v>
      </c>
      <c r="B16" s="16" t="s">
        <v>34</v>
      </c>
      <c r="C16" s="16" t="s">
        <v>34</v>
      </c>
      <c r="D16" s="16"/>
      <c r="E16" s="16"/>
    </row>
    <row r="17" spans="1:5">
      <c r="A17" s="1">
        <v>16</v>
      </c>
      <c r="B17" s="16" t="s">
        <v>34</v>
      </c>
      <c r="C17" s="16" t="s">
        <v>33</v>
      </c>
      <c r="D17" s="16">
        <v>2</v>
      </c>
      <c r="E17" s="16">
        <v>2</v>
      </c>
    </row>
    <row r="18" spans="1:5">
      <c r="A18" s="1">
        <v>17</v>
      </c>
      <c r="B18" s="16" t="s">
        <v>34</v>
      </c>
      <c r="C18" s="16" t="s">
        <v>33</v>
      </c>
      <c r="D18" s="16">
        <v>1.5</v>
      </c>
      <c r="E18" s="16">
        <v>1.5</v>
      </c>
    </row>
    <row r="19" spans="1:5">
      <c r="A19" s="1">
        <v>18</v>
      </c>
      <c r="B19" s="16" t="s">
        <v>34</v>
      </c>
      <c r="C19" s="16" t="s">
        <v>33</v>
      </c>
      <c r="D19" s="16">
        <v>5</v>
      </c>
      <c r="E19" s="16">
        <v>5</v>
      </c>
    </row>
    <row r="20" spans="1:5">
      <c r="A20" s="1">
        <v>19</v>
      </c>
      <c r="B20" s="16" t="s">
        <v>34</v>
      </c>
      <c r="C20" s="16" t="s">
        <v>33</v>
      </c>
      <c r="D20" s="16">
        <v>4.5</v>
      </c>
      <c r="E20" s="16">
        <v>4</v>
      </c>
    </row>
    <row r="21" spans="1:5">
      <c r="A21" s="1">
        <v>20</v>
      </c>
      <c r="B21" s="16" t="s">
        <v>34</v>
      </c>
      <c r="C21" s="16" t="s">
        <v>33</v>
      </c>
      <c r="D21" s="16">
        <v>4</v>
      </c>
      <c r="E21" s="16">
        <v>4</v>
      </c>
    </row>
    <row r="22" spans="1:5">
      <c r="A22" s="1">
        <v>21</v>
      </c>
      <c r="B22" s="16" t="s">
        <v>34</v>
      </c>
      <c r="C22" s="16" t="s">
        <v>33</v>
      </c>
      <c r="D22" s="16">
        <v>1</v>
      </c>
      <c r="E22" s="16">
        <v>1</v>
      </c>
    </row>
    <row r="23" spans="1:5">
      <c r="A23" s="1">
        <v>22</v>
      </c>
      <c r="B23" s="16" t="s">
        <v>34</v>
      </c>
      <c r="C23" s="16" t="s">
        <v>33</v>
      </c>
      <c r="D23" s="16">
        <v>2</v>
      </c>
      <c r="E23" s="16">
        <v>2</v>
      </c>
    </row>
    <row r="24" spans="1:5">
      <c r="A24" s="1">
        <v>23</v>
      </c>
      <c r="B24" s="16" t="s">
        <v>34</v>
      </c>
      <c r="C24" s="16" t="s">
        <v>33</v>
      </c>
      <c r="D24" s="16">
        <v>1</v>
      </c>
      <c r="E24" s="16">
        <v>24</v>
      </c>
    </row>
    <row r="25" spans="1:5">
      <c r="A25" s="1">
        <v>24</v>
      </c>
      <c r="B25" s="16" t="s">
        <v>34</v>
      </c>
      <c r="C25" s="16" t="s">
        <v>33</v>
      </c>
      <c r="D25" s="16">
        <v>2</v>
      </c>
      <c r="E25" s="16">
        <v>10</v>
      </c>
    </row>
    <row r="26" spans="1:5">
      <c r="A26" s="1">
        <v>25</v>
      </c>
      <c r="B26" s="16" t="s">
        <v>33</v>
      </c>
      <c r="C26" s="16" t="s">
        <v>34</v>
      </c>
      <c r="D26" s="16"/>
      <c r="E26" s="16">
        <v>2</v>
      </c>
    </row>
    <row r="27" spans="1:5">
      <c r="A27" s="1">
        <v>26</v>
      </c>
      <c r="B27" s="16" t="s">
        <v>33</v>
      </c>
      <c r="C27" s="16" t="s">
        <v>34</v>
      </c>
      <c r="D27" s="16"/>
      <c r="E27" s="16">
        <v>5</v>
      </c>
    </row>
    <row r="28" spans="1:5">
      <c r="A28" s="1">
        <v>27</v>
      </c>
      <c r="B28" s="16" t="s">
        <v>34</v>
      </c>
      <c r="C28" s="16" t="s">
        <v>33</v>
      </c>
      <c r="D28" s="16">
        <v>1.5</v>
      </c>
      <c r="E28" s="16">
        <v>1.5</v>
      </c>
    </row>
    <row r="29" spans="1:5">
      <c r="A29" s="1">
        <v>28</v>
      </c>
      <c r="B29" s="16" t="s">
        <v>34</v>
      </c>
      <c r="C29" s="16" t="s">
        <v>33</v>
      </c>
      <c r="D29" s="16">
        <v>1</v>
      </c>
      <c r="E29" s="16">
        <v>2.5</v>
      </c>
    </row>
    <row r="30" spans="1:5">
      <c r="A30" s="1">
        <v>29</v>
      </c>
      <c r="B30" s="16" t="s">
        <v>34</v>
      </c>
      <c r="C30" s="16" t="s">
        <v>33</v>
      </c>
      <c r="D30" s="16">
        <v>2</v>
      </c>
      <c r="E30" s="16">
        <v>30</v>
      </c>
    </row>
    <row r="31" spans="1:5">
      <c r="A31" s="1">
        <v>30</v>
      </c>
      <c r="B31" s="16" t="s">
        <v>33</v>
      </c>
      <c r="C31" s="16" t="s">
        <v>34</v>
      </c>
      <c r="D31" s="16"/>
      <c r="E31" s="16">
        <v>20</v>
      </c>
    </row>
    <row r="32" spans="1:5">
      <c r="A32" s="1">
        <v>31</v>
      </c>
      <c r="B32" s="16" t="s">
        <v>34</v>
      </c>
      <c r="C32" s="16" t="s">
        <v>33</v>
      </c>
      <c r="D32" s="16">
        <v>1</v>
      </c>
      <c r="E32" s="16">
        <v>2</v>
      </c>
    </row>
    <row r="33" spans="1:6">
      <c r="A33" s="1">
        <v>32</v>
      </c>
      <c r="B33" s="16" t="s">
        <v>34</v>
      </c>
      <c r="C33" s="16" t="s">
        <v>33</v>
      </c>
      <c r="D33" s="16">
        <v>2</v>
      </c>
      <c r="E33" s="16">
        <v>3</v>
      </c>
    </row>
    <row r="34" spans="1:6">
      <c r="A34" s="1">
        <v>33</v>
      </c>
      <c r="B34" s="16" t="s">
        <v>34</v>
      </c>
      <c r="C34" s="16" t="s">
        <v>33</v>
      </c>
      <c r="D34" s="16">
        <v>2</v>
      </c>
      <c r="E34" s="16">
        <v>15</v>
      </c>
    </row>
    <row r="35" spans="1:6">
      <c r="F3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Pakkanut</dc:creator>
  <cp:lastModifiedBy>Pakkanut</cp:lastModifiedBy>
  <dcterms:created xsi:type="dcterms:W3CDTF">2018-07-17T03:32:28Z</dcterms:created>
  <dcterms:modified xsi:type="dcterms:W3CDTF">2018-07-19T09:40:32Z</dcterms:modified>
</cp:coreProperties>
</file>